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Demolice objektu" sheetId="2" r:id="rId2"/>
    <sheet name="02 - Přeložka potrubní pošty" sheetId="3" r:id="rId3"/>
    <sheet name="03 - Kácení zeleně" sheetId="4" r:id="rId4"/>
    <sheet name="VRN - Vedlejší rozpočtové..." sheetId="5" r:id="rId5"/>
    <sheet name="Pokyny pro vyplnění" sheetId="6" r:id="rId6"/>
  </sheets>
  <definedNames>
    <definedName name="_xlnm.Print_Area" localSheetId="0">'Rekapitulace stavby'!$D$4:$AO$36,'Rekapitulace stavby'!$C$42:$AQ$59</definedName>
    <definedName name="_xlnm._FilterDatabase" localSheetId="1" hidden="1">'01 - Demolice objektu'!$C$98:$K$358</definedName>
    <definedName name="_xlnm.Print_Area" localSheetId="1">'01 - Demolice objektu'!$C$4:$J$39,'01 - Demolice objektu'!$C$45:$J$80,'01 - Demolice objektu'!$C$86:$K$358</definedName>
    <definedName name="_xlnm._FilterDatabase" localSheetId="2" hidden="1">'02 - Přeložka potrubní pošty'!$C$94:$K$203</definedName>
    <definedName name="_xlnm.Print_Area" localSheetId="2">'02 - Přeložka potrubní pošty'!$C$4:$J$39,'02 - Přeložka potrubní pošty'!$C$45:$J$76,'02 - Přeložka potrubní pošty'!$C$82:$K$203</definedName>
    <definedName name="_xlnm._FilterDatabase" localSheetId="3" hidden="1">'03 - Kácení zeleně'!$C$86:$K$188</definedName>
    <definedName name="_xlnm.Print_Area" localSheetId="3">'03 - Kácení zeleně'!$C$4:$J$39,'03 - Kácení zeleně'!$C$45:$J$68,'03 - Kácení zeleně'!$C$74:$K$188</definedName>
    <definedName name="_xlnm._FilterDatabase" localSheetId="4" hidden="1">'VRN - Vedlejší rozpočtové...'!$C$85:$K$132</definedName>
    <definedName name="_xlnm.Print_Area" localSheetId="4">'VRN - Vedlejší rozpočtové...'!$C$4:$J$39,'VRN - Vedlejší rozpočtové...'!$C$45:$J$67,'VRN - Vedlejší rozpočtové...'!$C$73:$K$132</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'01 - Demolice objektu'!$98:$98</definedName>
    <definedName name="_xlnm.Print_Titles" localSheetId="2">'02 - Přeložka potrubní pošty'!$94:$94</definedName>
    <definedName name="_xlnm.Print_Titles" localSheetId="3">'03 - Kácení zeleně'!$86:$86</definedName>
    <definedName name="_xlnm.Print_Titles" localSheetId="4">'VRN - Vedlejší rozpočtové...'!$85:$85</definedName>
  </definedNames>
  <calcPr fullCalcOnLoad="1"/>
</workbook>
</file>

<file path=xl/sharedStrings.xml><?xml version="1.0" encoding="utf-8"?>
<sst xmlns="http://schemas.openxmlformats.org/spreadsheetml/2006/main" count="5790" uniqueCount="942">
  <si>
    <t>Export Komplet</t>
  </si>
  <si>
    <t>VZ</t>
  </si>
  <si>
    <t>2.0</t>
  </si>
  <si>
    <t>ZAMOK</t>
  </si>
  <si>
    <t>False</t>
  </si>
  <si>
    <t>{868fbb46-6e83-4df0-ad38-8970ae992089}</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</si>
  <si>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</si>
  <si>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</si>
  <si>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</si>
  <si>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</si>
  <si>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</si>
  <si>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</si>
  <si>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</si>
  <si>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</si>
  <si>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</si>
  <si>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</si>
  <si>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</si>
  <si>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Demolice objektu M</t>
  </si>
  <si>
    <t>KSO:</t>
  </si>
  <si>
    <t/>
  </si>
  <si>
    <t>CC-CZ:</t>
  </si>
  <si>
    <t>Místo:</t>
  </si>
  <si>
    <t>Karlovarská krajská nemocnice a.s.</t>
  </si>
  <si>
    <t>Datum:</t>
  </si>
  <si>
    <t>9. 1. 2023</t>
  </si>
  <si>
    <t>Zadavatel:</t>
  </si>
  <si>
    <t>IČ:</t>
  </si>
  <si>
    <t>Karlovarský kraj</t>
  </si>
  <si>
    <t>DIČ:</t>
  </si>
  <si>
    <t>Uchazeč:</t>
  </si>
  <si>
    <t>Vyplň údaj</t>
  </si>
  <si>
    <t>Projektant:</t>
  </si>
  <si>
    <t>Kancelář stavebního inženýrství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</si>
  <si>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</si>
  <si>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</si>
  <si>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</si>
  <si>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</si>
  <si>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 Položky soupisu prací, které mají ve sloupci "Cenová soustava" uvedeno "vlastní", nepocházejí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</si>
  <si>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</si>
  <si>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</si>
  <si>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</si>
  <si>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</si>
  <si>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</si>
  <si>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</si>
  <si>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</si>
  <si>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</si>
  <si>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</si>
  <si>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</si>
  <si>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</si>
  <si>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</si>
  <si>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</si>
  <si>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</si>
  <si>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</si>
  <si>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</si>
  <si>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</si>
  <si>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</si>
  <si>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</si>
  <si>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</si>
  <si>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</si>
  <si>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</si>
  <si>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</si>
  <si>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</si>
  <si>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</si>
  <si>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</si>
  <si>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</si>
  <si>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</si>
  <si>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</si>
  <si>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</si>
  <si>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</si>
  <si>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</si>
  <si>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</si>
  <si>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</si>
  <si>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</si>
  <si>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</si>
  <si>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</si>
  <si>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</si>
  <si>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</si>
  <si>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</si>
  <si>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Demolice objektu</t>
  </si>
  <si>
    <t>STA</t>
  </si>
  <si>
    <t>{b96ae522-7f05-4a9e-b1a3-82ade7aefdd3}</t>
  </si>
  <si>
    <t>2</t>
  </si>
  <si>
    <t>02</t>
  </si>
  <si>
    <t>Přeložka potrubní pošty</t>
  </si>
  <si>
    <t>{bd46b440-7a99-4a65-9f09-65fbfa09e5aa}</t>
  </si>
  <si>
    <t>03</t>
  </si>
  <si>
    <t>Kácení zeleně</t>
  </si>
  <si>
    <t>{5d14c723-2b33-4a00-af37-5b9ca8475865}</t>
  </si>
  <si>
    <t>VRN</t>
  </si>
  <si>
    <t>Vedlejší rozpočtové náklady</t>
  </si>
  <si>
    <t>{d3ee324c-4b9c-471c-8031-fc308b327857}</t>
  </si>
  <si>
    <t>KRYCÍ LIST SOUPISU PRACÍ</t>
  </si>
  <si>
    <t>Objekt:</t>
  </si>
  <si>
    <t>01 - Demolice objektu</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</si>
  <si>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Položky soupisu prací, které mají ve sloupci "Cenová soustava" uvedeno "vlastní", nepocházejí z cenové soustavy ÚRS.</t>
  </si>
  <si>
    <t>REKAPITULACE ČLENĚNÍ SOUPISU PRACÍ</t>
  </si>
  <si>
    <t>Kód dílu - Popis</t>
  </si>
  <si>
    <t>Cena celkem [CZK]</t>
  </si>
  <si>
    <t>-1</t>
  </si>
  <si>
    <t>HSV - Práce a dodávky HSV</t>
  </si>
  <si>
    <t xml:space="preserve">    1 - Zemní práce</t>
  </si>
  <si>
    <t xml:space="preserve">      16 - Zemní práce - přemístění výkopku</t>
  </si>
  <si>
    <t xml:space="preserve">      17 - Zemní práce - konstrukce ze zemin</t>
  </si>
  <si>
    <t xml:space="preserve">      18 - Zemní práce - povrchové úpravy terénu</t>
  </si>
  <si>
    <t xml:space="preserve">    3 - Svislé a kompletní konstrukce</t>
  </si>
  <si>
    <t xml:space="preserve">      31 - Zdi pozemních staveb</t>
  </si>
  <si>
    <t xml:space="preserve">      38 - Různé kompletní konstrukce</t>
  </si>
  <si>
    <t xml:space="preserve">    5 - Komunikace pozemní</t>
  </si>
  <si>
    <t xml:space="preserve">      56 - Podkladní vrstvy komunikací, letišť a ploch</t>
  </si>
  <si>
    <t xml:space="preserve">    8 - Trubní vedení</t>
  </si>
  <si>
    <t xml:space="preserve">      89 - Ostatní konstrukce</t>
  </si>
  <si>
    <t xml:space="preserve">    9 - Ostatní konstrukce a práce, bourání</t>
  </si>
  <si>
    <t xml:space="preserve">      98 - Demolice a sanace</t>
  </si>
  <si>
    <t xml:space="preserve">      99 - Přesun hmot a manipulace se sutí</t>
  </si>
  <si>
    <t xml:space="preserve">        997 - Přesun sutě</t>
  </si>
  <si>
    <t>PSV - Práce a dodávky PSV</t>
  </si>
  <si>
    <t xml:space="preserve">    751 - Vzduchotechnika</t>
  </si>
  <si>
    <t xml:space="preserve">    764 - Konstrukce klempířské</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</si>
  <si>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</si>
  <si>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</si>
  <si>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</si>
  <si>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</si>
  <si>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</si>
  <si>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</si>
  <si>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</si>
  <si>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</si>
  <si>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</si>
  <si>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</si>
  <si>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</si>
  <si>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</si>
  <si>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</si>
  <si>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</si>
  <si>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</si>
  <si>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</si>
  <si>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</si>
  <si>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</si>
  <si>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16</t>
  </si>
  <si>
    <t>Zemní práce - přemístění výkopku</t>
  </si>
  <si>
    <t>K</t>
  </si>
  <si>
    <t>162351103</t>
  </si>
  <si>
    <t>Vodorovné přemístění výkopku nebo sypaniny po suchu na obvyklém dopravním prostředku, bez naložení výkopku, avšak se složením bez rozhrnutí z horniny třídy těžitelnosti I skupiny 1 až 3 na vzdálenost přes 50 do 500 m</t>
  </si>
  <si>
    <t>m3</t>
  </si>
  <si>
    <t>CS ÚRS 2023 01</t>
  </si>
  <si>
    <t>4</t>
  </si>
  <si>
    <t>3</t>
  </si>
  <si>
    <t>-1535647917</t>
  </si>
  <si>
    <t>Online PSC</t>
  </si>
  <si>
    <t>https://podminky.urs.cz/item/CS_URS_2023_01/162351103</t>
  </si>
  <si>
    <t>VV</t>
  </si>
  <si>
    <t>"pro zpětný zásyp z mezideponie"</t>
  </si>
  <si>
    <t>drcený stavební odpad</t>
  </si>
  <si>
    <t>316,472+1284,80</t>
  </si>
  <si>
    <t>Součet</t>
  </si>
  <si>
    <t>167151111</t>
  </si>
  <si>
    <t>Nakládání, skládání a překládání neulehlého výkopku nebo sypaniny strojně nakládání, množství přes 100 m3, z hornin třídy těžitelnosti I, skupiny 1 až 3</t>
  </si>
  <si>
    <t>-299397682</t>
  </si>
  <si>
    <t>https://podminky.urs.cz/item/CS_URS_2023_01/167151111</t>
  </si>
  <si>
    <t>17</t>
  </si>
  <si>
    <t>Zemní práce - konstrukce ze zemin</t>
  </si>
  <si>
    <t>171151111</t>
  </si>
  <si>
    <t>Uložení sypanin do násypů strojně s rozprostřením sypaniny ve vrstvách a s hrubým urovnáním zhutněných z hornin nesoudržných sypkých</t>
  </si>
  <si>
    <t>1895167671</t>
  </si>
  <si>
    <t>https://podminky.urs.cz/item/CS_URS_2023_01/171151111</t>
  </si>
  <si>
    <t>"násyp - úprava terénu nadrcenou sutí z demolice"</t>
  </si>
  <si>
    <t xml:space="preserve">část A, B, spojovací trakt </t>
  </si>
  <si>
    <t>(198,54+197,05)*0,8</t>
  </si>
  <si>
    <t>174151101</t>
  </si>
  <si>
    <t>Zásyp sypaninou z jakékoliv horniny strojně s uložením výkopku ve vrstvách se zhutněním jam, šachet, rýh nebo kolem objektů v těchto vykopávkách</t>
  </si>
  <si>
    <t>784209921</t>
  </si>
  <si>
    <t>https://podminky.urs.cz/item/CS_URS_2023_01/174151101</t>
  </si>
  <si>
    <t>"zásyp suterénních prostor pod rostlý terén nadrcenou sutí z demolice"</t>
  </si>
  <si>
    <t>část A</t>
  </si>
  <si>
    <t>198,54*1,0</t>
  </si>
  <si>
    <t>část B</t>
  </si>
  <si>
    <t>543,13*2,0</t>
  </si>
  <si>
    <t>18</t>
  </si>
  <si>
    <t>Zemní práce - povrchové úpravy terénu</t>
  </si>
  <si>
    <t>5</t>
  </si>
  <si>
    <t>181951112</t>
  </si>
  <si>
    <t>Úprava pláně vyrovnáním výškových rozdílů strojně v hornině třídy těžitelnosti I, skupiny 1 až 3 se zhutněním</t>
  </si>
  <si>
    <t>m2</t>
  </si>
  <si>
    <t>1660510065</t>
  </si>
  <si>
    <t>https://podminky.urs.cz/item/CS_URS_2023_01/181951112</t>
  </si>
  <si>
    <t>manipulační plocha v místě části B</t>
  </si>
  <si>
    <t>550,0</t>
  </si>
  <si>
    <t>Svislé a kompletní konstrukce</t>
  </si>
  <si>
    <t>31</t>
  </si>
  <si>
    <t>Zdi pozemních staveb</t>
  </si>
  <si>
    <t>6</t>
  </si>
  <si>
    <t>311231116</t>
  </si>
  <si>
    <t>Zdivo z cihel pálených nosné z cihel plných dl. 290 mm P 7 až 15, na maltu MC-5 nebo MC-10</t>
  </si>
  <si>
    <t>-1321719994</t>
  </si>
  <si>
    <t>https://podminky.urs.cz/item/CS_URS_2023_01/311231116</t>
  </si>
  <si>
    <t>obezdění elektroměrového rozvaděče NN</t>
  </si>
  <si>
    <t>1,5</t>
  </si>
  <si>
    <t>38</t>
  </si>
  <si>
    <t>Různé kompletní konstrukce</t>
  </si>
  <si>
    <t>7</t>
  </si>
  <si>
    <t>388129339</t>
  </si>
  <si>
    <t>Uzavření kolektoru</t>
  </si>
  <si>
    <t>kus</t>
  </si>
  <si>
    <t>vlastní</t>
  </si>
  <si>
    <t>572664015</t>
  </si>
  <si>
    <t>P</t>
  </si>
  <si>
    <t xml:space="preserve">Poznámka k položce:
Uzavření kolektoru v rovině opěrné zdi, betonová zeď (beton C 30/37) tl. stěny (odhad 200 mm) bude propojena se stávajícími stěnami kolektoru navrtanými ocelovými trny M 20 po 200 mm v celém obvodu, vyztužení v ploše u obou líců ocel. svař. sítěmi (100/100/8mm), krytí 30 mm, hydroizolace uzavírací stěny kolektoru včetně napojení na hydroizolaci kolektoru
</t>
  </si>
  <si>
    <t>1,0</t>
  </si>
  <si>
    <t>Komunikace pozemní</t>
  </si>
  <si>
    <t>56</t>
  </si>
  <si>
    <t>Podkladní vrstvy komunikací, letišť a ploch</t>
  </si>
  <si>
    <t>8</t>
  </si>
  <si>
    <t>564911411</t>
  </si>
  <si>
    <t>Podklad nebo podsyp z asfaltového recyklátu s rozprostřením a zhutněním plochy přes 100 m2, po zhutnění tl. 50 mm</t>
  </si>
  <si>
    <t>2070704089</t>
  </si>
  <si>
    <t>https://podminky.urs.cz/item/CS_URS_2023_01/564911411</t>
  </si>
  <si>
    <t>Poznámka k položce:
včetně dopravy materiálu do místa uložení</t>
  </si>
  <si>
    <t>Trubní vedení</t>
  </si>
  <si>
    <t>89</t>
  </si>
  <si>
    <t>Ostatní konstrukce</t>
  </si>
  <si>
    <t>9</t>
  </si>
  <si>
    <t>894410212</t>
  </si>
  <si>
    <t>Osazení betonových dílců šachet kanalizačních skruž rovná DN 1000, výšky 500 mm</t>
  </si>
  <si>
    <t>-194494090</t>
  </si>
  <si>
    <t>https://podminky.urs.cz/item/CS_URS_2023_01/894410212</t>
  </si>
  <si>
    <t>Poznámka k položce:
úprava na výšku nivelity nového upraveného terénu pro ochránění splaškové kanalizace a obslužná šachta pro napojení na stávající potrubí potrubní pošty</t>
  </si>
  <si>
    <t>ochrana splaškové kanalizace</t>
  </si>
  <si>
    <t>obslužná šachta - potrubní pošta</t>
  </si>
  <si>
    <t>4,0</t>
  </si>
  <si>
    <t>10</t>
  </si>
  <si>
    <t>M</t>
  </si>
  <si>
    <t>59224001</t>
  </si>
  <si>
    <t>dílec betonový pro vstupní šachty 100x50x9cm</t>
  </si>
  <si>
    <t>1960842256</t>
  </si>
  <si>
    <t>11</t>
  </si>
  <si>
    <t>894410302</t>
  </si>
  <si>
    <t>Osazení betonových dílců šachet kanalizačních deska zákrytová DN 1000</t>
  </si>
  <si>
    <t>264773491</t>
  </si>
  <si>
    <t>https://podminky.urs.cz/item/CS_URS_2023_01/894410302</t>
  </si>
  <si>
    <t>2,0</t>
  </si>
  <si>
    <t>12</t>
  </si>
  <si>
    <t>59225700</t>
  </si>
  <si>
    <t>deska betonová zákrytová pro studny, šachty a jímky jedílná D 110x10cm</t>
  </si>
  <si>
    <t>-257112479</t>
  </si>
  <si>
    <t>Ostatní konstrukce a práce, bourání</t>
  </si>
  <si>
    <t>98</t>
  </si>
  <si>
    <t>Demolice a sanace</t>
  </si>
  <si>
    <t>13</t>
  </si>
  <si>
    <t>981011004</t>
  </si>
  <si>
    <t>Zkrápění sutě při demolici pro snížení prašnosti</t>
  </si>
  <si>
    <t>Kč</t>
  </si>
  <si>
    <t>1856698003</t>
  </si>
  <si>
    <t>včetně kropícího automobilu a nákladů na dodávku vody</t>
  </si>
  <si>
    <t>v celé délce realizace demolice</t>
  </si>
  <si>
    <t>14</t>
  </si>
  <si>
    <t>981013311</t>
  </si>
  <si>
    <t>Demolice budov těžkými mechanizačními prostředky z cihel, kamene, smíšeného nebo hrázděného zdiva, tvárnic na maltu vápennou nebo vápenocementovou s podílem konstrukcí do 10 %</t>
  </si>
  <si>
    <t>1718634949</t>
  </si>
  <si>
    <t>https://podminky.urs.cz/item/CS_URS_2023_01/981013311</t>
  </si>
  <si>
    <t>Poznámka k položce:
Součástí položky je také vyklizení a odstrojení objektu včetně odvozu, ekologické likvidace a poplatků, a to: Vybavení - otopná tělesa, vnitřní rozvody (ZTI, UT, VZT apod.), elektroinstalace (kabeláže, osvětlení, rozvaděče apod.), zařizovací předměty, vestavný nábytek a ostatní truhlářské konstrukce, podhledy, povlakové krytiny a ostatní nášlapné vrstvy podlah, výplně otvorů (okna, dveře, světlíky), izolace, či jiný komunální či nebezpečný odpad, výtah včetně strojovny, technologie strojovny -  vytápění, vzduchotechniky, chlazení apod.  Demontáž střešní krytiny včetně okapů, svodů, venkovních parapetů oken a oplechování říms, zárubní, mříží, konzolí, hromosvodu, venkovních přístřešků, výlezu na půdu, zábradlí (vnitřní a venkovní) apod. Odpojení stavby od veškerých sítí technické infrastruktury – prohlídka bourané stavby a odborné odpojení přívodu elektrické energie, uzavření vodovodu a vypuštění příslušných větví vytápění, zaslepení, zrušení přípojek apod. Výkopové práce nutné pro odkrytí rušených přípojek včetně zpětné úpravy.  Kovový odpad bude odvezen do výkupny kovů za účasti technického dozoru stavebníka, finanční prostředky budou převedeny na bankovní účet objednatele.</t>
  </si>
  <si>
    <t>přístavby části A, B a spojovacího traktu</t>
  </si>
  <si>
    <t>165,28*3,50</t>
  </si>
  <si>
    <t>981013313</t>
  </si>
  <si>
    <t>Demolice budov těžkými mechanizačními prostředky z cihel, kamene, smíšeného nebo hrázděného zdiva, tvárnic na maltu vápennou nebo vápenocementovou s podílem konstrukcí přes 15 do 20 %</t>
  </si>
  <si>
    <t>160169128</t>
  </si>
  <si>
    <t>https://podminky.urs.cz/item/CS_URS_2023_01/981013313</t>
  </si>
  <si>
    <t>spojovací trakt mezi částmi A, B</t>
  </si>
  <si>
    <t>197,05*10,50</t>
  </si>
  <si>
    <t>část A 50 %</t>
  </si>
  <si>
    <t>198,54*13,5*0,5</t>
  </si>
  <si>
    <t>981013314</t>
  </si>
  <si>
    <t>Demolice budov těžkými mechanizačními prostředky z cihel, kamene, smíšeného nebo hrázděného zdiva, tvárnic na maltu vápennou nebo vápenocementovou s podílem konstrukcí přes 20 do 25 %</t>
  </si>
  <si>
    <t>-1158918795</t>
  </si>
  <si>
    <t>https://podminky.urs.cz/item/CS_URS_2023_01/981013314</t>
  </si>
  <si>
    <t>543,13*(18,10+3,00)</t>
  </si>
  <si>
    <t>981513114</t>
  </si>
  <si>
    <t>Demolice konstrukcí objektů těžkými mechanizačními prostředky konstrukcí ze železobetonu</t>
  </si>
  <si>
    <t>1572237972</t>
  </si>
  <si>
    <t>https://podminky.urs.cz/item/CS_URS_2023_01/981513114</t>
  </si>
  <si>
    <t>betonové bloky větracích šachet kolektoru - 2 kusy</t>
  </si>
  <si>
    <t>4,5*2,0</t>
  </si>
  <si>
    <t>981513116</t>
  </si>
  <si>
    <t>Demolice konstrukcí objektů těžkými mechanizačními prostředky konstrukcí z betonu prostého</t>
  </si>
  <si>
    <t>505682258</t>
  </si>
  <si>
    <t>https://podminky.urs.cz/item/CS_URS_2023_01/981513116</t>
  </si>
  <si>
    <t>schodiště a vstupní lávka do části A</t>
  </si>
  <si>
    <t>včetně odstranění zábradlí</t>
  </si>
  <si>
    <t>55,6*0,8</t>
  </si>
  <si>
    <t>99</t>
  </si>
  <si>
    <t>Přesun hmot a manipulace se sutí</t>
  </si>
  <si>
    <t>997</t>
  </si>
  <si>
    <t>Přesun sutě</t>
  </si>
  <si>
    <t>19</t>
  </si>
  <si>
    <t>997006005</t>
  </si>
  <si>
    <t>Úprava stavebního odpadu drcení s dopravou na vzdálenost do 100 m a naložením do drtícího zařízení ze zdiva cihelného, kamenného a smíšeného</t>
  </si>
  <si>
    <t>t</t>
  </si>
  <si>
    <t>1996166894</t>
  </si>
  <si>
    <t>https://podminky.urs.cz/item/CS_URS_2023_01/997006005</t>
  </si>
  <si>
    <t>Pro potřebu zpětného zásypu objektu M</t>
  </si>
  <si>
    <t>"viz pol.č.171151111:"316,472*1,9</t>
  </si>
  <si>
    <t>"viz pol.č.174151101:" 1284,80*1,9</t>
  </si>
  <si>
    <t>20</t>
  </si>
  <si>
    <t>997006512</t>
  </si>
  <si>
    <t>Vodorovná doprava suti na skládku s naložením na dopravní prostředek a složením přes 100 m do 1 km</t>
  </si>
  <si>
    <t>1158574218</t>
  </si>
  <si>
    <t>https://podminky.urs.cz/item/CS_URS_2023_01/997006512</t>
  </si>
  <si>
    <t>odvoz stavebního odpadů</t>
  </si>
  <si>
    <t>odpočet zásypů a násypů</t>
  </si>
  <si>
    <t>.</t>
  </si>
  <si>
    <t>7159,612-3042,417</t>
  </si>
  <si>
    <t>997006519</t>
  </si>
  <si>
    <t>Vodorovná doprava suti na skládku Příplatek k ceně -6512 za každý další i započatý 1 km</t>
  </si>
  <si>
    <t>-887851519</t>
  </si>
  <si>
    <t>https://podminky.urs.cz/item/CS_URS_2023_01/997006519</t>
  </si>
  <si>
    <t>stavební a směsný odpad - odvoz na řízenou skládku - vzdálenost 15 km</t>
  </si>
  <si>
    <t>(104,23+147,07+33,72)*14,0</t>
  </si>
  <si>
    <t>stavební odpad - odvoz na recyklační skládku - vzdálenost 7 km</t>
  </si>
  <si>
    <t>(1268,856+258,801+828,20+1417,058)*6,0</t>
  </si>
  <si>
    <t>kovový odpad - odvoz do sběrny kovů - vzdálenost 4,5 km</t>
  </si>
  <si>
    <t>59,26*3,5</t>
  </si>
  <si>
    <t>22</t>
  </si>
  <si>
    <t>997013631</t>
  </si>
  <si>
    <t>Poplatek za uložení stavebního odpadu na skládce (skládkovné) směsného stavebního a demoličního zatříděného do Katalogu odpadů pod kódem 17 09 04</t>
  </si>
  <si>
    <t>1126122626</t>
  </si>
  <si>
    <t>https://podminky.urs.cz/item/CS_URS_2023_01/997013631</t>
  </si>
  <si>
    <t>bude fakturováno na základě doložených dokladů o uložení odpadu na skládku a vážních lístků</t>
  </si>
  <si>
    <t>104,23</t>
  </si>
  <si>
    <t>23</t>
  </si>
  <si>
    <t>997013811</t>
  </si>
  <si>
    <t>Poplatek za uložení stavebního odpadu na skládce (skládkovné) dřevěného zatříděného do Katalogu odpadů pod kódem 17 02 01</t>
  </si>
  <si>
    <t>1029937034</t>
  </si>
  <si>
    <t>https://podminky.urs.cz/item/CS_URS_2023_01/997013811</t>
  </si>
  <si>
    <t>147,07</t>
  </si>
  <si>
    <t>24</t>
  </si>
  <si>
    <t>997013814</t>
  </si>
  <si>
    <t>Poplatek za uložení stavebního odpadu na skládce (skládkovné) z izolačních materiálů zatříděného do Katalogu odpadů pod kódem 17 06 04</t>
  </si>
  <si>
    <t>-1913395922</t>
  </si>
  <si>
    <t>https://podminky.urs.cz/item/CS_URS_2023_01/997013814</t>
  </si>
  <si>
    <t>33,72</t>
  </si>
  <si>
    <t>25</t>
  </si>
  <si>
    <t>997013861</t>
  </si>
  <si>
    <t>Poplatek za uložení stavebního odpadu na recyklační skládce (skládkovné) z prostého betonu zatříděného do Katalogu odpadů pod kódem 17 01 01</t>
  </si>
  <si>
    <t>-2099252925</t>
  </si>
  <si>
    <t>https://podminky.urs.cz/item/CS_URS_2023_01/997013861</t>
  </si>
  <si>
    <t>1268,856</t>
  </si>
  <si>
    <t>26</t>
  </si>
  <si>
    <t>997013862</t>
  </si>
  <si>
    <t>Poplatek za uložení stavebního odpadu na recyklační skládce (skládkovné) z armovaného betonu zatříděného do Katalogu odpadů pod kódem 17 01 01</t>
  </si>
  <si>
    <t>-1825296736</t>
  </si>
  <si>
    <t>https://podminky.urs.cz/item/CS_URS_2023_01/997013862</t>
  </si>
  <si>
    <t>258,801</t>
  </si>
  <si>
    <t>27</t>
  </si>
  <si>
    <t>997013863</t>
  </si>
  <si>
    <t>Poplatek za uložení stavebního odpadu na recyklační skládce (skládkovné) cihelného zatříděného do Katalogu odpadů pod kódem 17 01 02</t>
  </si>
  <si>
    <t>-2121697491</t>
  </si>
  <si>
    <t>https://podminky.urs.cz/item/CS_URS_2023_01/997013863</t>
  </si>
  <si>
    <t>828,2</t>
  </si>
  <si>
    <t>28</t>
  </si>
  <si>
    <t>997013869</t>
  </si>
  <si>
    <t>Poplatek za uložení stavebního odpadu na recyklační skládce (skládkovné) ze směsí nebo oddělených frakcí betonu, cihel a keramických výrobků zatříděného do Katalogu odpadů pod kódem 17 01 07</t>
  </si>
  <si>
    <t>-238462212</t>
  </si>
  <si>
    <t>https://podminky.urs.cz/item/CS_URS_2023_01/997013869</t>
  </si>
  <si>
    <t>1417,058</t>
  </si>
  <si>
    <t>PSV</t>
  </si>
  <si>
    <t>Práce a dodávky PSV</t>
  </si>
  <si>
    <t>751</t>
  </si>
  <si>
    <t>Vzduchotechnika</t>
  </si>
  <si>
    <t>29</t>
  </si>
  <si>
    <t>751366022</t>
  </si>
  <si>
    <t>Montáž filtru kapsového, na čtyřhranné potrubí, průřezu přes 0,150 do 0,300 m2</t>
  </si>
  <si>
    <t>-1483003474</t>
  </si>
  <si>
    <t>https://podminky.urs.cz/item/CS_URS_2023_01/751366022</t>
  </si>
  <si>
    <t>Poznámka k položce:
výměna vzduchových filtrů VZT na střeše pavilonu A, pavilonu D KKN - realizace po dokončení stavebních prací - po demolici objektu M a po drcení stavební suti mobilním drtičem</t>
  </si>
  <si>
    <t>15,0+1,0+2,0+2,0+2,0+2,0+2,0</t>
  </si>
  <si>
    <t>30</t>
  </si>
  <si>
    <t>751366023</t>
  </si>
  <si>
    <t>Montáž filtru kapsového, na čtyřhranné potrubí, průřezu přes 0,300 do 0,450 m2</t>
  </si>
  <si>
    <t>1169800985</t>
  </si>
  <si>
    <t>https://podminky.urs.cz/item/CS_URS_2023_01/751366023</t>
  </si>
  <si>
    <t>Poznámka k položce:
výměna vzduchových filtrů VZT na střeše pavilonu A, pavilonu B, pavilonu D KKN - realizace po dokončení stavebních prací - po demolici objektu M a po drcení stavební suti mobilním drtičem</t>
  </si>
  <si>
    <t>10,0+2,0+18,0+2,0+2,0+2,0</t>
  </si>
  <si>
    <t>751.001</t>
  </si>
  <si>
    <t>kapsový filtr G-4_rozměr 592x490/450/6 kapes</t>
  </si>
  <si>
    <t>32</t>
  </si>
  <si>
    <t>-1675216308</t>
  </si>
  <si>
    <t>pavilon A - strojovna č. 4 - střecha objektu</t>
  </si>
  <si>
    <t xml:space="preserve">předfiltr nasávací komory 1 - typ G4 KA_C 200, rozměry 592x490/450/6 kapes   </t>
  </si>
  <si>
    <t>15,0</t>
  </si>
  <si>
    <t>751.002</t>
  </si>
  <si>
    <t>kapsový filtr G-4_ rozměr 592x592/450/6 kapes</t>
  </si>
  <si>
    <t>1618057818</t>
  </si>
  <si>
    <t>předfiltry nasávací komory 2: typ G4 KA_C 220, rozměry 592x592/450/6 kapes</t>
  </si>
  <si>
    <t>10,0</t>
  </si>
  <si>
    <t>pavilon B - přípravny vzduchu a nasávací komory na úrovní komunikace</t>
  </si>
  <si>
    <t>předfiltry nasávacích komor 1 a 2: typ G4 KA_C 220, rozměry 592x592/450/6 kapes</t>
  </si>
  <si>
    <t>18,0</t>
  </si>
  <si>
    <t>33</t>
  </si>
  <si>
    <t>751.003</t>
  </si>
  <si>
    <t>filtrační vložka_rozměr 592x592/630/6 kapes</t>
  </si>
  <si>
    <t>1864332295</t>
  </si>
  <si>
    <t>pavilon A - strojovna č. 4 na střeše objektu</t>
  </si>
  <si>
    <t xml:space="preserve">VZT 11 filtrační vložka 1. stupeň:  stupeň M 6, rozměry 592x592/630/6 kapes                   </t>
  </si>
  <si>
    <t>34</t>
  </si>
  <si>
    <t>751.004</t>
  </si>
  <si>
    <t>filtrační vložka_rozměr 592x287/630/6 kapes</t>
  </si>
  <si>
    <t>56557752</t>
  </si>
  <si>
    <t xml:space="preserve">VZT 11 filtrační vložka 1. stupeň:  stupeň M 6, rozměry 592x287/630/6 kapes                 </t>
  </si>
  <si>
    <t>35</t>
  </si>
  <si>
    <t>751.005</t>
  </si>
  <si>
    <t xml:space="preserve">filtrační vložka_rozměr 592x592/360/6 kapes        </t>
  </si>
  <si>
    <t>894549752</t>
  </si>
  <si>
    <t>pavilon D - filtrační vložky pro VZT</t>
  </si>
  <si>
    <t xml:space="preserve">VZT 2 Mikrobiologie: typ G4, rozměry 592x592/360/6 kapes        </t>
  </si>
  <si>
    <t xml:space="preserve">VZT 5 Kuchyň: typ G4, rozměry 592x592/360/6 kapes  </t>
  </si>
  <si>
    <t>36</t>
  </si>
  <si>
    <t>751.006</t>
  </si>
  <si>
    <t>filtrační vložka_rozměr 287x592/360/2 kapsy</t>
  </si>
  <si>
    <t>1749471027</t>
  </si>
  <si>
    <t>VZT 2 Mikrobiologie: typ G4, rozměry 287x592/360/2 kapsy</t>
  </si>
  <si>
    <t xml:space="preserve">VZT 5 Kuchyň: typ G4, rozměry 287x592/360/2 kapsy   </t>
  </si>
  <si>
    <t>37</t>
  </si>
  <si>
    <t>751.007</t>
  </si>
  <si>
    <t xml:space="preserve">filtrační vložka_rozměr 287x287/360/2 kapsy   </t>
  </si>
  <si>
    <t>1287293620</t>
  </si>
  <si>
    <t xml:space="preserve">VZT 2 Mikrobiologie: typ G4, rozměry 287x287/360/2 kapsy   </t>
  </si>
  <si>
    <t xml:space="preserve">VZT 5 Kuchyň: typ G4, rozměry 287x287/360/2 kapsy   </t>
  </si>
  <si>
    <t>751.008</t>
  </si>
  <si>
    <t xml:space="preserve">filtrační vložka_rozměr 592x490/450/6 kapes      </t>
  </si>
  <si>
    <t>-1709274697</t>
  </si>
  <si>
    <t>VZT 1 Patologie: typ G4, rozměry 592x490/450/6  kapes</t>
  </si>
  <si>
    <t>39</t>
  </si>
  <si>
    <t>751.009</t>
  </si>
  <si>
    <t>filtrační vložka_rozměr 592x592/450/6 kapes</t>
  </si>
  <si>
    <t>-2061026830</t>
  </si>
  <si>
    <t>VZT 1 Patologie: typ G4, rozměry 592x592/450/6 kapes</t>
  </si>
  <si>
    <t>40</t>
  </si>
  <si>
    <t>751366822</t>
  </si>
  <si>
    <t>Demontáž filtrů kapsových, z čtyřhranného potrubí, průřezu přes 0,150 do 0,300 m2</t>
  </si>
  <si>
    <t>1150083949</t>
  </si>
  <si>
    <t>https://podminky.urs.cz/item/CS_URS_2023_01/751366822</t>
  </si>
  <si>
    <t>Poznámka k položce:
včetně ekologické likvidace</t>
  </si>
  <si>
    <t>41</t>
  </si>
  <si>
    <t>751366823</t>
  </si>
  <si>
    <t>Demontáž filtrů kapsových, z čtyřhranného potrubí, průřezu přes 0,300 do 0,450 m2</t>
  </si>
  <si>
    <t>-1089546040</t>
  </si>
  <si>
    <t>https://podminky.urs.cz/item/CS_URS_2023_01/751366823</t>
  </si>
  <si>
    <t>764</t>
  </si>
  <si>
    <t>Konstrukce klempířské</t>
  </si>
  <si>
    <t>42</t>
  </si>
  <si>
    <t>764204111</t>
  </si>
  <si>
    <t>Montáž oplechování horních ploch zdí a nadezdívek (atik) rozvinuté šířky přes rš 800 mm</t>
  </si>
  <si>
    <t>-1000079674</t>
  </si>
  <si>
    <t>https://podminky.urs.cz/item/CS_URS_2023_01/764204111</t>
  </si>
  <si>
    <t>"oplechování horní plochy obezděného elektroměrového rozvaděče NN"</t>
  </si>
  <si>
    <t>1,5*1,0</t>
  </si>
  <si>
    <t>43</t>
  </si>
  <si>
    <t>19112351</t>
  </si>
  <si>
    <t>plech TiZn „leskle válcovaný“ svitek š 1000mm tl 0,8mm</t>
  </si>
  <si>
    <t>m</t>
  </si>
  <si>
    <t>-1117973796</t>
  </si>
  <si>
    <t>44</t>
  </si>
  <si>
    <t>998764101</t>
  </si>
  <si>
    <t>Přesun hmot pro konstrukce klempířské stanovený z hmotnosti přesunovaného materiálu vodorovná dopravní vzdálenost do 50 m v objektech výšky do 6 m</t>
  </si>
  <si>
    <t>-237512213</t>
  </si>
  <si>
    <t>https://podminky.urs.cz/item/CS_URS_2023_01/998764101</t>
  </si>
  <si>
    <t>HZS</t>
  </si>
  <si>
    <t>Hodinové zúčtovací sazby</t>
  </si>
  <si>
    <t>45</t>
  </si>
  <si>
    <t>HZS1411</t>
  </si>
  <si>
    <t>Hodinové zúčtovací sazby profesí HSV provádění konstrukcí inženýrských a dopravních staveb dlaždič</t>
  </si>
  <si>
    <t>hod</t>
  </si>
  <si>
    <t>512</t>
  </si>
  <si>
    <t>461982294</t>
  </si>
  <si>
    <t>https://podminky.urs.cz/item/CS_URS_2023_01/HZS1411</t>
  </si>
  <si>
    <t>Poznámka k položce:
Oprava zpomalovacího prahu z betonové dlažby v komunikaci určené pro výjezd vozidel ze stavby v ploše do 15 m2.</t>
  </si>
  <si>
    <t>02 - Přeložka potrubní pošty</t>
  </si>
  <si>
    <t xml:space="preserve">      11 - Zemní práce - přípravné a přidružené práce</t>
  </si>
  <si>
    <t xml:space="preserve">      13 - Zemní práce - hloubené vykopávky</t>
  </si>
  <si>
    <t xml:space="preserve">      57 - Kryty pozemních komunikací letišť a ploch z kameniva nebo živičné</t>
  </si>
  <si>
    <t xml:space="preserve">      91 - Doplňující konstrukce a práce pozemních komunikací, letišť a ploch</t>
  </si>
  <si>
    <t xml:space="preserve">    741 - Elektroinstalace - silnoproud</t>
  </si>
  <si>
    <t xml:space="preserve">    742 - Elektroinstalace - slaboproud</t>
  </si>
  <si>
    <t xml:space="preserve">    OST - Ostatní</t>
  </si>
  <si>
    <t xml:space="preserve">      HZS - Hodinové zúčtovací sazby</t>
  </si>
  <si>
    <t>Zemní práce - přípravné a přidružené práce</t>
  </si>
  <si>
    <t>113107112</t>
  </si>
  <si>
    <t>Odstranění podkladů nebo krytů ručně s přemístěním hmot na skládku na vzdálenost do 3 m nebo s naložením na dopravní prostředek z kameniva těženého, o tl. vrstvy přes 100 do 200 mm</t>
  </si>
  <si>
    <t>-907355296</t>
  </si>
  <si>
    <t>https://podminky.urs.cz/item/CS_URS_2023_01/113107112</t>
  </si>
  <si>
    <t>22,0*0,6</t>
  </si>
  <si>
    <t>113107142</t>
  </si>
  <si>
    <t>Odstranění podkladů nebo krytů ručně s přemístěním hmot na skládku na vzdálenost do 3 m nebo s naložením na dopravní prostředek živičných, o tl. vrstvy přes 50 do 100 mm</t>
  </si>
  <si>
    <t>-197072938</t>
  </si>
  <si>
    <t>https://podminky.urs.cz/item/CS_URS_2023_01/113107142</t>
  </si>
  <si>
    <t>Zemní práce - hloubené vykopávky</t>
  </si>
  <si>
    <t>131113701</t>
  </si>
  <si>
    <t>Hloubení nezapažených jam ručně s urovnáním dna do předepsaného profilu a spádu v hornině třídy těžitelnosti I skupiny 1 a 2 soudržných</t>
  </si>
  <si>
    <t>-12623914</t>
  </si>
  <si>
    <t>https://podminky.urs.cz/item/CS_URS_2023_01/131113701</t>
  </si>
  <si>
    <t>(1,8-0,3)*1,0</t>
  </si>
  <si>
    <t>132112131</t>
  </si>
  <si>
    <t>Hloubení nezapažených rýh šířky do 800 mm ručně s urovnáním dna do předepsaného profilu a spádu v hornině třídy těžitelnosti I skupiny 1 a 2 soudržných</t>
  </si>
  <si>
    <t>1359433923</t>
  </si>
  <si>
    <t>https://podminky.urs.cz/item/CS_URS_2023_01/132112131</t>
  </si>
  <si>
    <t>22,0*0,6*1,00</t>
  </si>
  <si>
    <t>162251102</t>
  </si>
  <si>
    <t>Vodorovné přemístění výkopku nebo sypaniny po suchu na obvyklém dopravním prostředku, bez naložení výkopku, avšak se složením bez rozhrnutí z horniny třídy těžitelnosti I skupiny 1 až 3 na vzdálenost přes 20 do 50 m</t>
  </si>
  <si>
    <t>863466434</t>
  </si>
  <si>
    <t>https://podminky.urs.cz/item/CS_URS_2023_01/162251102</t>
  </si>
  <si>
    <t>přemístění výkopku na deponii - bude použito pro zásyp podzemních podlaží objektu - část B</t>
  </si>
  <si>
    <t>13,2*0,2+13,2*0,1+1,5+13,2</t>
  </si>
  <si>
    <t>přemístění z deponie zpět na zásyp potrubí</t>
  </si>
  <si>
    <t>5,676</t>
  </si>
  <si>
    <t>167111101</t>
  </si>
  <si>
    <t>Nakládání, skládání a překládání neulehlého výkopku nebo sypaniny ručně nakládání, z hornin třídy těžitelnosti I, skupiny 1 až 3</t>
  </si>
  <si>
    <t>1279285955</t>
  </si>
  <si>
    <t>https://podminky.urs.cz/item/CS_URS_2023_01/167111101</t>
  </si>
  <si>
    <t>přemístění výkopku určeného k zásypu z deponie</t>
  </si>
  <si>
    <t>174151103</t>
  </si>
  <si>
    <t>Zásyp sypaninou z jakékoliv horniny strojně s uložením výkopku ve vrstvách se zhutněním zářezů se šikmými stěnami pro podzemní vedení a kolem objektů zřízených v těchto zářezech</t>
  </si>
  <si>
    <t>510083010</t>
  </si>
  <si>
    <t>https://podminky.urs.cz/item/CS_URS_2023_01/174151103</t>
  </si>
  <si>
    <t>22,0*0,6*(1,3-0,6-0,2-0,07)</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</si>
  <si>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</si>
  <si>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</si>
  <si>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-1148753792</t>
  </si>
  <si>
    <t>https://podminky.urs.cz/item/CS_URS_2023_01/175111101</t>
  </si>
  <si>
    <t>potrubí</t>
  </si>
  <si>
    <t>22,0*0,6*0,6</t>
  </si>
  <si>
    <t>58341341</t>
  </si>
  <si>
    <t>kamenivo drcené drobné frakce 0/4</t>
  </si>
  <si>
    <t>-863303947</t>
  </si>
  <si>
    <t>7,92*2,0</t>
  </si>
  <si>
    <t>561121112</t>
  </si>
  <si>
    <t>Zřízení podkladu nebo ochranné vrstvy vozovky z mechanicky zpevněné zeminy MZ bez přidání pojiva nebo vylepšovacího materiálu, s rozprostřením, vlhčením, promísením a zhutněním, tloušťka po zhutnění 200 mm</t>
  </si>
  <si>
    <t>1068916795</t>
  </si>
  <si>
    <t>https://podminky.urs.cz/item/CS_URS_2023_01/561121112</t>
  </si>
  <si>
    <t>obslužná šachta - dno, tl. 200mm*2 vrstvy</t>
  </si>
  <si>
    <t>(1,0*1,0)*2,0</t>
  </si>
  <si>
    <t>58331200</t>
  </si>
  <si>
    <t>štěrkopísek netříděný</t>
  </si>
  <si>
    <t>2085965769</t>
  </si>
  <si>
    <t>15,2*0,36 "Přepočtené koeficientem množství</t>
  </si>
  <si>
    <t>57</t>
  </si>
  <si>
    <t>Kryty pozemních komunikací letišť a ploch z kameniva nebo živičné</t>
  </si>
  <si>
    <t>577165031</t>
  </si>
  <si>
    <t>Asfaltový beton vrstva obrusná ACO 16 (ABH) s rozprostřením a zhutněním z modifikovaného asfaltu v pruhu šířky do 1,5 m, po zhutnění tl. 70 mm</t>
  </si>
  <si>
    <t>418697702</t>
  </si>
  <si>
    <t>https://podminky.urs.cz/item/CS_URS_2023_01/577165031</t>
  </si>
  <si>
    <t>22,2*0,6</t>
  </si>
  <si>
    <t>91</t>
  </si>
  <si>
    <t>Doplňující konstrukce a práce pozemních komunikací, letišť a ploch</t>
  </si>
  <si>
    <t>919735112</t>
  </si>
  <si>
    <t>Řezání stávajícího živičného krytu nebo podkladu hloubky přes 50 do 100 mm</t>
  </si>
  <si>
    <t>279558436</t>
  </si>
  <si>
    <t>https://podminky.urs.cz/item/CS_URS_2023_01/919735112</t>
  </si>
  <si>
    <t>22,0*2,0</t>
  </si>
  <si>
    <t>741</t>
  </si>
  <si>
    <t>Elektroinstalace - silnoproud</t>
  </si>
  <si>
    <t>741112022</t>
  </si>
  <si>
    <t>Montáž krabic elektroinstalačních bez napojení na trubky a lišty, demontáže a montáže víčka a přístroje protahovacích nebo odbočných nástěnných plastových čtyřhranných, vel. do 160x160 mm</t>
  </si>
  <si>
    <t>60568735</t>
  </si>
  <si>
    <t>https://podminky.urs.cz/item/CS_URS_2023_01/741112022</t>
  </si>
  <si>
    <t>propojovací krabice - napojení datového optického kabelu</t>
  </si>
  <si>
    <t>napojení na stávající potrubí v kolektoru</t>
  </si>
  <si>
    <t>napojení na stávající potrubí v obslužné šachtě</t>
  </si>
  <si>
    <t>34571480</t>
  </si>
  <si>
    <t>krabice v uzavřeném provedení PP s krytím IP 66 čtvercová 125x125mm</t>
  </si>
  <si>
    <t>1405654732</t>
  </si>
  <si>
    <t>742</t>
  </si>
  <si>
    <t>Elektroinstalace - slaboproud</t>
  </si>
  <si>
    <t>742121001</t>
  </si>
  <si>
    <t>Montáž kabelů sdělovacích pro vnitřní rozvody počtu žil do 15</t>
  </si>
  <si>
    <t>-653744200</t>
  </si>
  <si>
    <t>https://podminky.urs.cz/item/CS_URS_2023_01/742121001</t>
  </si>
  <si>
    <t>22,0</t>
  </si>
  <si>
    <t>34123010</t>
  </si>
  <si>
    <t>kabel datový optický OM4 univerzální 12 vláken 50/125 plášť LSOH</t>
  </si>
  <si>
    <t>-1669343474</t>
  </si>
  <si>
    <t>22,0*1,2 "Přepočtené koeficientem množství</t>
  </si>
  <si>
    <t>742122001</t>
  </si>
  <si>
    <t>Montáž kabelové spojky nebo svorkovnice do 15 žil</t>
  </si>
  <si>
    <t>31854915</t>
  </si>
  <si>
    <t>https://podminky.urs.cz/item/CS_URS_2023_01/742122001</t>
  </si>
  <si>
    <t>35436031</t>
  </si>
  <si>
    <t>spojka kabelová smršťovaná přímá do 1kV 91ahsc-95 3-4ž.x50-95mm</t>
  </si>
  <si>
    <t>-1270200412</t>
  </si>
  <si>
    <t>kabelová zalévací spojka</t>
  </si>
  <si>
    <t>OST</t>
  </si>
  <si>
    <t>Ostatní</t>
  </si>
  <si>
    <t>7515250R1</t>
  </si>
  <si>
    <t>D+M Potrubí PVC světle šedé RAL 7000, 110mm, 2,3mm</t>
  </si>
  <si>
    <t>1216875605</t>
  </si>
  <si>
    <t>Poznámka k položce:
dodávka a montáž</t>
  </si>
  <si>
    <t>7515250R2</t>
  </si>
  <si>
    <t>D+M Zemní ochranné potrubí s hrdlem 200mm</t>
  </si>
  <si>
    <t>-1152717857</t>
  </si>
  <si>
    <t>7515261R1</t>
  </si>
  <si>
    <t>D+M Potrubní oblouk světle šedý RAL7000, 110mm, 2,3mm, R=650mm</t>
  </si>
  <si>
    <t>-1723783700</t>
  </si>
  <si>
    <t>7515261R2</t>
  </si>
  <si>
    <t>D+M Zemní ochranný oblouk PVC červenohnědý, 200mm, 4mm, R=650mm</t>
  </si>
  <si>
    <t>380499720</t>
  </si>
  <si>
    <t>75152652R</t>
  </si>
  <si>
    <t>D+M Spojka potrubí PVC světle šedá RAL 7000, 110mm, 2,3mm, L=110mm</t>
  </si>
  <si>
    <t>-53055328</t>
  </si>
  <si>
    <t>HZS4232</t>
  </si>
  <si>
    <t>Hodinové zúčtovací sazby ostatních profesí revizní a kontrolní činnost technik odborný</t>
  </si>
  <si>
    <t>2125918332</t>
  </si>
  <si>
    <t>https://podminky.urs.cz/item/CS_URS_2023_01/HZS4232</t>
  </si>
  <si>
    <t>03 - Kácení zeleně</t>
  </si>
  <si>
    <t>111251101</t>
  </si>
  <si>
    <t>Odstranění křovin a stromů s odstraněním kořenů strojně průměru kmene do 100 mm v rovině nebo ve svahu sklonu terénu do 1:5, při celkové ploše do 100 m2</t>
  </si>
  <si>
    <t>https://podminky.urs.cz/item/CS_URS_2023_01/111251101</t>
  </si>
  <si>
    <t>112101102</t>
  </si>
  <si>
    <t>Odstranění stromů s odřezáním kmene a s odvětvením listnatých, průměru kmene přes 300 do 500 mm</t>
  </si>
  <si>
    <t>https://podminky.urs.cz/item/CS_URS_2023_01/112101102</t>
  </si>
  <si>
    <t>112101121</t>
  </si>
  <si>
    <t>Odstranění stromů s odřezáním kmene a s odvětvením jehličnatých bez odkornění, průměru kmene přes 100 do 300 mm</t>
  </si>
  <si>
    <t>https://podminky.urs.cz/item/CS_URS_2023_01/112101121</t>
  </si>
  <si>
    <t>112101122</t>
  </si>
  <si>
    <t>Odstranění stromů s odřezáním kmene a s odvětvením jehličnatých bez odkornění, průměru kmene přes 300 do 500 mm</t>
  </si>
  <si>
    <t>https://podminky.urs.cz/item/CS_URS_2023_01/112101122</t>
  </si>
  <si>
    <t>112251101</t>
  </si>
  <si>
    <t>Odstranění pařezů strojně s jejich vykopáním nebo vytrháním průměru přes 100 do 300 mm</t>
  </si>
  <si>
    <t>https://podminky.urs.cz/item/CS_URS_2023_01/112251101</t>
  </si>
  <si>
    <t>112251102</t>
  </si>
  <si>
    <t>Odstranění pařezů strojně s jejich vykopáním nebo vytrháním průměru přes 300 do 500 mm</t>
  </si>
  <si>
    <t>https://podminky.urs.cz/item/CS_URS_2023_01/112251102</t>
  </si>
  <si>
    <t>162201421</t>
  </si>
  <si>
    <t>Vodorovné přemístění větví, kmenů nebo pařezů s naložením, složením a dopravou do 1000 m pařezů kmenů, průměru přes 100 do 300 mm</t>
  </si>
  <si>
    <t>https://podminky.urs.cz/item/CS_URS_2023_01/162201421</t>
  </si>
  <si>
    <t>odvoz na recyklační skládku</t>
  </si>
  <si>
    <t>5,0</t>
  </si>
  <si>
    <t>162201422</t>
  </si>
  <si>
    <t>Vodorovné přemístění větví, kmenů nebo pařezů s naložením, složením a dopravou do 1000 m pařezů kmenů, průměru přes 300 do 500 mm</t>
  </si>
  <si>
    <t>https://podminky.urs.cz/item/CS_URS_2023_01/162201422</t>
  </si>
  <si>
    <t>8,0</t>
  </si>
  <si>
    <t>162301971</t>
  </si>
  <si>
    <t>Vodorovné přemístění větví, kmenů nebo pařezů s naložením, složením a dopravou Příplatek k cenám za každých dalších i započatých 1000 m přes 1000 m pařezů kmenů, průměru přes 100 do 300 mm</t>
  </si>
  <si>
    <t>https://podminky.urs.cz/item/CS_URS_2023_01/162301971</t>
  </si>
  <si>
    <t>5*14,0</t>
  </si>
  <si>
    <t>162301972</t>
  </si>
  <si>
    <t>Vodorovné přemístění větví, kmenů nebo pařezů s naložením, složením a dopravou Příplatek k cenám za každých dalších i započatých 1000 m přes 1000 m pařezů kmenů, průměru přes 300 do 500 mm</t>
  </si>
  <si>
    <t>https://podminky.urs.cz/item/CS_URS_2023_01/162301972</t>
  </si>
  <si>
    <t>8*14,0</t>
  </si>
  <si>
    <t>162201402</t>
  </si>
  <si>
    <t>Vodorovné přemístění větví, kmenů nebo pařezů s naložením, složením a dopravou do 1000 m větví stromů listnatých, průměru kmene přes 300 do 500 mm</t>
  </si>
  <si>
    <t>https://podminky.urs.cz/item/CS_URS_2023_01/162201402</t>
  </si>
  <si>
    <t>162201405</t>
  </si>
  <si>
    <t>Vodorovné přemístění větví, kmenů nebo pařezů s naložením, složením a dopravou do 1000 m větví stromů jehličnatých, průměru kmene přes 100 do 300 mm</t>
  </si>
  <si>
    <t>https://podminky.urs.cz/item/CS_URS_2023_01/162201405</t>
  </si>
  <si>
    <t>162201406</t>
  </si>
  <si>
    <t>Vodorovné přemístění větví, kmenů nebo pařezů s naložením, složením a dopravou do 1000 m větví stromů jehličnatých, průměru kmene přes 300 do 500 mm</t>
  </si>
  <si>
    <t>https://podminky.urs.cz/item/CS_URS_2023_01/162201406</t>
  </si>
  <si>
    <t>7,0</t>
  </si>
  <si>
    <t>162201412</t>
  </si>
  <si>
    <t>Vodorovné přemístění větví, kmenů nebo pařezů s naložením, složením a dopravou do 1000 m kmenů stromů listnatých, průměru přes 300 do 500 mm</t>
  </si>
  <si>
    <t>https://podminky.urs.cz/item/CS_URS_2023_01/162201412</t>
  </si>
  <si>
    <t>162201415</t>
  </si>
  <si>
    <t>Vodorovné přemístění větví, kmenů nebo pařezů s naložením, složením a dopravou do 1000 m kmenů stromů jehličnatých, průměru přes 100 do 300 mm</t>
  </si>
  <si>
    <t>https://podminky.urs.cz/item/CS_URS_2023_01/162201415</t>
  </si>
  <si>
    <t>162201416</t>
  </si>
  <si>
    <t>Vodorovné přemístění větví, kmenů nebo pařezů s naložením, složením a dopravou do 1000 m kmenů stromů jehličnatých, průměru přes 300 do 500 mm</t>
  </si>
  <si>
    <t>https://podminky.urs.cz/item/CS_URS_2023_01/162201416</t>
  </si>
  <si>
    <t>162301932</t>
  </si>
  <si>
    <t>Vodorovné přemístění větví, kmenů nebo pařezů s naložením, složením a dopravou Příplatek k cenám za každých dalších i započatých 1000 m přes 1000 m větví stromů listnatých, průměru kmene přes 300 do 500 mm</t>
  </si>
  <si>
    <t>https://podminky.urs.cz/item/CS_URS_2023_01/162301932</t>
  </si>
  <si>
    <t>1,0*14,0</t>
  </si>
  <si>
    <t>162301941</t>
  </si>
  <si>
    <t>Vodorovné přemístění větví, kmenů nebo pařezů s naložením, složením a dopravou Příplatek k cenám za každých dalších i započatých 1000 m přes 1000 m větví stromů jehličnatých, o průměru kmene přes 100 do 300 mm</t>
  </si>
  <si>
    <t>https://podminky.urs.cz/item/CS_URS_2023_01/162301941</t>
  </si>
  <si>
    <t>5,0*14,0</t>
  </si>
  <si>
    <t>162301942</t>
  </si>
  <si>
    <t>Vodorovné přemístění větví, kmenů nebo pařezů s naložením, složením a dopravou Příplatek k cenám za každých dalších i započatých 1000 m přes 1000 m větví stromů jehličnatých, o průměru kmene přes 300 do 500 mm</t>
  </si>
  <si>
    <t>https://podminky.urs.cz/item/CS_URS_2023_01/162301942</t>
  </si>
  <si>
    <t>7,0*14,0</t>
  </si>
  <si>
    <t>162301952</t>
  </si>
  <si>
    <t>Vodorovné přemístění větví, kmenů nebo pařezů s naložením, složením a dopravou Příplatek k cenám za každých dalších i započatých 1000 m přes 1000 m kmenů stromů listnatých, o průměru přes 300 do 500 mm</t>
  </si>
  <si>
    <t>https://podminky.urs.cz/item/CS_URS_2023_01/162301952</t>
  </si>
  <si>
    <t>162301961</t>
  </si>
  <si>
    <t>Vodorovné přemístění větví, kmenů nebo pařezů s naložením, složením a dopravou Příplatek k cenám za každých dalších i započatých 1000 m přes 1000 m kmenů stromů jehličnatých, průměru přes 100 do 300 mm</t>
  </si>
  <si>
    <t>https://podminky.urs.cz/item/CS_URS_2023_01/162301961</t>
  </si>
  <si>
    <t>162301962</t>
  </si>
  <si>
    <t>Vodorovné přemístění větví, kmenů nebo pařezů s naložením, složením a dopravou Příplatek k cenám za každých dalších i započatých 1000 m přes 1000 m kmenů stromů jehličnatých, průměru přes 300 do 500 mm</t>
  </si>
  <si>
    <t>https://podminky.urs.cz/item/CS_URS_2023_01/162301962</t>
  </si>
  <si>
    <t>162301501</t>
  </si>
  <si>
    <t>Vodorovné přemístění smýcených křovin do průměru kmene 100 mm na vzdálenost do 5 000 m</t>
  </si>
  <si>
    <t>46</t>
  </si>
  <si>
    <t>https://podminky.urs.cz/item/CS_URS_2023_01/162301501</t>
  </si>
  <si>
    <t>162301981</t>
  </si>
  <si>
    <t>Vodorovné přemístění smýcených křovin Příplatek k ceně za každých dalších i započatých 1 000 m</t>
  </si>
  <si>
    <t>48</t>
  </si>
  <si>
    <t>https://podminky.urs.cz/item/CS_URS_2023_01/162301981</t>
  </si>
  <si>
    <t>odvoz narecyklační skládku</t>
  </si>
  <si>
    <t>(14,0-5,0)*8,0</t>
  </si>
  <si>
    <t>174251201</t>
  </si>
  <si>
    <t>Zásyp jam po pařezech strojně výkopkem z horniny získané při dobývání pařezů s hrubým urovnáním povrchu zasypávky průměru pařezu přes 100 do 300 mm</t>
  </si>
  <si>
    <t>50</t>
  </si>
  <si>
    <t>https://podminky.urs.cz/item/CS_URS_2023_01/174251201</t>
  </si>
  <si>
    <t>174251202</t>
  </si>
  <si>
    <t>Zásyp jam po pařezech strojně výkopkem z horniny získané při dobývání pařezů s hrubým urovnáním povrchu zasypávky průměru pařezu přes 300 do 500 mm</t>
  </si>
  <si>
    <t>52</t>
  </si>
  <si>
    <t>https://podminky.urs.cz/item/CS_URS_2023_01/174251202</t>
  </si>
  <si>
    <t>54</t>
  </si>
  <si>
    <t>listnatý strom včetně větví a pařezu</t>
  </si>
  <si>
    <t>0,774</t>
  </si>
  <si>
    <t>jehličnaté stromy včetně větví a pařezů</t>
  </si>
  <si>
    <t>4,86</t>
  </si>
  <si>
    <t>keře</t>
  </si>
  <si>
    <t>0,8</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</si>
  <si>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</si>
  <si>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</si>
  <si>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</si>
  <si>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</si>
  <si>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</si>
  <si>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</si>
  <si>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</si>
  <si>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VRN1</t>
  </si>
  <si>
    <t>Průzkumné, geodetické a projektové práce</t>
  </si>
  <si>
    <t>012103000</t>
  </si>
  <si>
    <t>Geodetické práce před výstavbou</t>
  </si>
  <si>
    <t>https://podminky.urs.cz/item/CS_URS_2023_01/012103000</t>
  </si>
  <si>
    <t>Poznámka k položce:
Detekce stávajících venkovních ploch, kde je předpoklad stavební činnosti.  Vytyčení vedení a rozvodů stávajících inženýrských sítí. Případné provedení sond s ručním odkopáním a zpětnou úpravou terénu. Plocha cca 800m2</t>
  </si>
  <si>
    <t>012303000</t>
  </si>
  <si>
    <t>Geodetické práce po výstavbě</t>
  </si>
  <si>
    <t>https://podminky.urs.cz/item/CS_URS_2023_01/012303000</t>
  </si>
  <si>
    <t>013274000</t>
  </si>
  <si>
    <t xml:space="preserve">Pasportizace </t>
  </si>
  <si>
    <t>1024</t>
  </si>
  <si>
    <t>671859193</t>
  </si>
  <si>
    <t>https://podminky.urs.cz/item/CS_URS_2023_01/013274000</t>
  </si>
  <si>
    <t>Poznámka k položce:
Zdokumentování skutečného stavu objektů v blízkosti plánované demolice a příjezdové komunikace pro odvoz stavebního odpadu, pořízení zápisů a protokolů pasportizace, zpracování fotodokumentace a obrazové dokumentace, zpracování v počtu 3 paré a předání objednateli 2x v tištěné podobě a 2x v digitální podobě.</t>
  </si>
  <si>
    <t>VRN3</t>
  </si>
  <si>
    <t>Zařízení staveniště</t>
  </si>
  <si>
    <t>030001000</t>
  </si>
  <si>
    <t>https://podminky.urs.cz/item/CS_URS_2023_01/030001000</t>
  </si>
  <si>
    <t>Poznámka k položce:
Vybudování, provoz a odstranění zařízení staveniště, včetně zřízení připojení na energie a zajištění měření jejich spotřeby a zřízení sociálních zařízení.   Zhotovitel zajistí na vlastní náklady zabezpečení provádění díla tak, aby v souvislosti s prováděním díla nedošlo ke zranění osob a škodám na majetku osob a subjektů užívajících objekty a pozemky dotčené stavbou, k poškození stávajících staveb, jejich součástí, zařízení a přilehlých nemovitostí.  Opatření k zajištění bezpečnosti účastníků realizace akce a veřejnosti.  Náklady na ochranu staveniště a místa mobilní recyklace stavební suti před vstupem nepovolaných osob, vč.značení, náklady na osvětlení staveniště, požární řád, poplachová směrnice, provozně dopravní řád. V případě potřeby zřízení a následné odstranění pojízdné plochy pro techniku (recyklát, štěrk, panely).  Oplocení - staveniště a plochy pro mobilní recyklaci stavební sutě - plné, výška 1,8 m, opatřené bezpečnostními a výstražnými tabulkami. Čištění komunikací dotčených stavbou.
Náklady spojené s umístěním a provozem mobilní drtičky stavebního odpadu.
Informační tabule s údaji o stavbě (název, objednatel, zhotovitel, termíny plnění)</t>
  </si>
  <si>
    <t>VRN4</t>
  </si>
  <si>
    <t>Inženýrská činnost</t>
  </si>
  <si>
    <t>044002000</t>
  </si>
  <si>
    <t>Revize</t>
  </si>
  <si>
    <t>https://podminky.urs.cz/item/CS_URS_2023_01/044002000</t>
  </si>
  <si>
    <t>Poznámka k položce:
Revize související s ponecháním stávajícího rozvaděče.</t>
  </si>
  <si>
    <t>VRN6</t>
  </si>
  <si>
    <t>Územní vlivy</t>
  </si>
  <si>
    <t>060001000</t>
  </si>
  <si>
    <t>https://podminky.urs.cz/item/CS_URS_2023_01/060001000</t>
  </si>
  <si>
    <t>Poznámka k položce:
Ztížené dopravní podmínky.</t>
  </si>
  <si>
    <t>VRN7</t>
  </si>
  <si>
    <t>Provozní vlivy</t>
  </si>
  <si>
    <t>071103000</t>
  </si>
  <si>
    <t>Provoz investora</t>
  </si>
  <si>
    <t>https://podminky.urs.cz/item/CS_URS_2023_01/071103000</t>
  </si>
  <si>
    <t xml:space="preserve">Poznámka k položce:
Tato kategorie nákladů vyjadřuje ztížené podmínky provádění tam, kde jsou stavební práce zcela nebo zčásti omezovány provozem jiných osob. Jde zejména o zvýšené náklady související s omezeným provozem v areálu nemocnice a o náklady v důsledku nezbytného respektování stávající dopravy v okolí stavby ovlivňující stavební práce.  Do této položky patří dále náklady na ztížené provádění stavebních prací v důsledku provozu zdravotnického zařízení (nutnost ochranných konstrukcí, ochranných zábradlí a hrazení, záchytných sítí mimo sítě na lešení, stříšek, apod.) a probíhající rekonstrukce objektu L. </t>
  </si>
  <si>
    <t>VRN9</t>
  </si>
  <si>
    <t>Ostatní náklady</t>
  </si>
  <si>
    <t>091002000</t>
  </si>
  <si>
    <t>Ostatní náklady související s objektem</t>
  </si>
  <si>
    <t>https://podminky.urs.cz/item/CS_URS_2023_01/091002000</t>
  </si>
  <si>
    <t>Poznámka k položce:
Náklady na vyhotovení projektu dopravně inženýrského opatření, zajištění rozhodnutí správního orgánu, projednání s Policií ČR DI, projednání a odsouhlasení s dotčenými orgány a organizacemi, dodání dopravních značek, případně světelné signalizace, jejich rozmístění a přemísťování a jejich údržba v průběhu výstavby včetně následného odstranění.
Zábory pozemků - poplatek za užívání veřejného prostranství, zvláštní užívání komunikace apod.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</si>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</sst>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0" xfId="0" applyFont="1" applyAlignment="1" applyProtection="1">
      <alignment vertical="center" wrapText="1"/>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3"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locked="0"/>
    </xf>
    <xf numFmtId="4" fontId="13" fillId="0" borderId="0" xfId="0" applyNumberFormat="1" applyFont="1" applyAlignment="1" applyProtection="1">
      <alignment/>
      <protection/>
    </xf>
    <xf numFmtId="0" fontId="13" fillId="0" borderId="3" xfId="0" applyFont="1" applyBorder="1" applyAlignment="1">
      <alignment/>
    </xf>
    <xf numFmtId="0" fontId="13" fillId="0" borderId="14"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5"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62351103" TargetMode="External" /><Relationship Id="rId2" Type="http://schemas.openxmlformats.org/officeDocument/2006/relationships/hyperlink" Target="https://podminky.urs.cz/item/CS_URS_2023_01/167151111" TargetMode="External" /><Relationship Id="rId3" Type="http://schemas.openxmlformats.org/officeDocument/2006/relationships/hyperlink" Target="https://podminky.urs.cz/item/CS_URS_2023_01/171151111" TargetMode="External" /><Relationship Id="rId4" Type="http://schemas.openxmlformats.org/officeDocument/2006/relationships/hyperlink" Target="https://podminky.urs.cz/item/CS_URS_2023_01/174151101" TargetMode="External" /><Relationship Id="rId5" Type="http://schemas.openxmlformats.org/officeDocument/2006/relationships/hyperlink" Target="https://podminky.urs.cz/item/CS_URS_2023_01/181951112" TargetMode="External" /><Relationship Id="rId6" Type="http://schemas.openxmlformats.org/officeDocument/2006/relationships/hyperlink" Target="https://podminky.urs.cz/item/CS_URS_2023_01/311231116" TargetMode="External" /><Relationship Id="rId7" Type="http://schemas.openxmlformats.org/officeDocument/2006/relationships/hyperlink" Target="https://podminky.urs.cz/item/CS_URS_2023_01/564911411" TargetMode="External" /><Relationship Id="rId8" Type="http://schemas.openxmlformats.org/officeDocument/2006/relationships/hyperlink" Target="https://podminky.urs.cz/item/CS_URS_2023_01/894410212" TargetMode="External" /><Relationship Id="rId9" Type="http://schemas.openxmlformats.org/officeDocument/2006/relationships/hyperlink" Target="https://podminky.urs.cz/item/CS_URS_2023_01/894410302" TargetMode="External" /><Relationship Id="rId10" Type="http://schemas.openxmlformats.org/officeDocument/2006/relationships/hyperlink" Target="https://podminky.urs.cz/item/CS_URS_2023_01/981013311" TargetMode="External" /><Relationship Id="rId11" Type="http://schemas.openxmlformats.org/officeDocument/2006/relationships/hyperlink" Target="https://podminky.urs.cz/item/CS_URS_2023_01/981013313" TargetMode="External" /><Relationship Id="rId12" Type="http://schemas.openxmlformats.org/officeDocument/2006/relationships/hyperlink" Target="https://podminky.urs.cz/item/CS_URS_2023_01/981013314" TargetMode="External" /><Relationship Id="rId13" Type="http://schemas.openxmlformats.org/officeDocument/2006/relationships/hyperlink" Target="https://podminky.urs.cz/item/CS_URS_2023_01/981513114" TargetMode="External" /><Relationship Id="rId14" Type="http://schemas.openxmlformats.org/officeDocument/2006/relationships/hyperlink" Target="https://podminky.urs.cz/item/CS_URS_2023_01/981513116" TargetMode="External" /><Relationship Id="rId15" Type="http://schemas.openxmlformats.org/officeDocument/2006/relationships/hyperlink" Target="https://podminky.urs.cz/item/CS_URS_2023_01/997006005" TargetMode="External" /><Relationship Id="rId16" Type="http://schemas.openxmlformats.org/officeDocument/2006/relationships/hyperlink" Target="https://podminky.urs.cz/item/CS_URS_2023_01/997006512" TargetMode="External" /><Relationship Id="rId17" Type="http://schemas.openxmlformats.org/officeDocument/2006/relationships/hyperlink" Target="https://podminky.urs.cz/item/CS_URS_2023_01/997006519" TargetMode="External" /><Relationship Id="rId18" Type="http://schemas.openxmlformats.org/officeDocument/2006/relationships/hyperlink" Target="https://podminky.urs.cz/item/CS_URS_2023_01/997013631" TargetMode="External" /><Relationship Id="rId19" Type="http://schemas.openxmlformats.org/officeDocument/2006/relationships/hyperlink" Target="https://podminky.urs.cz/item/CS_URS_2023_01/997013811" TargetMode="External" /><Relationship Id="rId20" Type="http://schemas.openxmlformats.org/officeDocument/2006/relationships/hyperlink" Target="https://podminky.urs.cz/item/CS_URS_2023_01/997013814" TargetMode="External" /><Relationship Id="rId21" Type="http://schemas.openxmlformats.org/officeDocument/2006/relationships/hyperlink" Target="https://podminky.urs.cz/item/CS_URS_2023_01/997013861" TargetMode="External" /><Relationship Id="rId22" Type="http://schemas.openxmlformats.org/officeDocument/2006/relationships/hyperlink" Target="https://podminky.urs.cz/item/CS_URS_2023_01/997013862" TargetMode="External" /><Relationship Id="rId23" Type="http://schemas.openxmlformats.org/officeDocument/2006/relationships/hyperlink" Target="https://podminky.urs.cz/item/CS_URS_2023_01/997013863" TargetMode="External" /><Relationship Id="rId24" Type="http://schemas.openxmlformats.org/officeDocument/2006/relationships/hyperlink" Target="https://podminky.urs.cz/item/CS_URS_2023_01/997013869" TargetMode="External" /><Relationship Id="rId25" Type="http://schemas.openxmlformats.org/officeDocument/2006/relationships/hyperlink" Target="https://podminky.urs.cz/item/CS_URS_2023_01/751366022" TargetMode="External" /><Relationship Id="rId26" Type="http://schemas.openxmlformats.org/officeDocument/2006/relationships/hyperlink" Target="https://podminky.urs.cz/item/CS_URS_2023_01/751366023" TargetMode="External" /><Relationship Id="rId27" Type="http://schemas.openxmlformats.org/officeDocument/2006/relationships/hyperlink" Target="https://podminky.urs.cz/item/CS_URS_2023_01/751366822" TargetMode="External" /><Relationship Id="rId28" Type="http://schemas.openxmlformats.org/officeDocument/2006/relationships/hyperlink" Target="https://podminky.urs.cz/item/CS_URS_2023_01/751366823" TargetMode="External" /><Relationship Id="rId29" Type="http://schemas.openxmlformats.org/officeDocument/2006/relationships/hyperlink" Target="https://podminky.urs.cz/item/CS_URS_2023_01/764204111" TargetMode="External" /><Relationship Id="rId30" Type="http://schemas.openxmlformats.org/officeDocument/2006/relationships/hyperlink" Target="https://podminky.urs.cz/item/CS_URS_2023_01/998764101" TargetMode="External" /><Relationship Id="rId31" Type="http://schemas.openxmlformats.org/officeDocument/2006/relationships/hyperlink" Target="https://podminky.urs.cz/item/CS_URS_2023_01/HZS1411" TargetMode="External" /><Relationship Id="rId3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13107112" TargetMode="External" /><Relationship Id="rId2" Type="http://schemas.openxmlformats.org/officeDocument/2006/relationships/hyperlink" Target="https://podminky.urs.cz/item/CS_URS_2023_01/113107142" TargetMode="External" /><Relationship Id="rId3" Type="http://schemas.openxmlformats.org/officeDocument/2006/relationships/hyperlink" Target="https://podminky.urs.cz/item/CS_URS_2023_01/131113701" TargetMode="External" /><Relationship Id="rId4" Type="http://schemas.openxmlformats.org/officeDocument/2006/relationships/hyperlink" Target="https://podminky.urs.cz/item/CS_URS_2023_01/132112131" TargetMode="External" /><Relationship Id="rId5" Type="http://schemas.openxmlformats.org/officeDocument/2006/relationships/hyperlink" Target="https://podminky.urs.cz/item/CS_URS_2023_01/162251102" TargetMode="External" /><Relationship Id="rId6" Type="http://schemas.openxmlformats.org/officeDocument/2006/relationships/hyperlink" Target="https://podminky.urs.cz/item/CS_URS_2023_01/167111101" TargetMode="External" /><Relationship Id="rId7" Type="http://schemas.openxmlformats.org/officeDocument/2006/relationships/hyperlink" Target="https://podminky.urs.cz/item/CS_URS_2023_01/174151103" TargetMode="External" /><Relationship Id="rId8" Type="http://schemas.openxmlformats.org/officeDocument/2006/relationships/hyperlink" Target="https://podminky.urs.cz/item/CS_URS_2023_01/175111101" TargetMode="External" /><Relationship Id="rId9" Type="http://schemas.openxmlformats.org/officeDocument/2006/relationships/hyperlink" Target="https://podminky.urs.cz/item/CS_URS_2023_01/561121112" TargetMode="External" /><Relationship Id="rId10" Type="http://schemas.openxmlformats.org/officeDocument/2006/relationships/hyperlink" Target="https://podminky.urs.cz/item/CS_URS_2023_01/577165031" TargetMode="External" /><Relationship Id="rId11" Type="http://schemas.openxmlformats.org/officeDocument/2006/relationships/hyperlink" Target="https://podminky.urs.cz/item/CS_URS_2023_01/919735112" TargetMode="External" /><Relationship Id="rId12" Type="http://schemas.openxmlformats.org/officeDocument/2006/relationships/hyperlink" Target="https://podminky.urs.cz/item/CS_URS_2023_01/741112022" TargetMode="External" /><Relationship Id="rId13" Type="http://schemas.openxmlformats.org/officeDocument/2006/relationships/hyperlink" Target="https://podminky.urs.cz/item/CS_URS_2023_01/742121001" TargetMode="External" /><Relationship Id="rId14" Type="http://schemas.openxmlformats.org/officeDocument/2006/relationships/hyperlink" Target="https://podminky.urs.cz/item/CS_URS_2023_01/742122001" TargetMode="External" /><Relationship Id="rId15" Type="http://schemas.openxmlformats.org/officeDocument/2006/relationships/hyperlink" Target="https://podminky.urs.cz/item/CS_URS_2023_01/HZS4232" TargetMode="External" /><Relationship Id="rId1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11251101" TargetMode="External" /><Relationship Id="rId2" Type="http://schemas.openxmlformats.org/officeDocument/2006/relationships/hyperlink" Target="https://podminky.urs.cz/item/CS_URS_2023_01/112101102" TargetMode="External" /><Relationship Id="rId3" Type="http://schemas.openxmlformats.org/officeDocument/2006/relationships/hyperlink" Target="https://podminky.urs.cz/item/CS_URS_2023_01/112101121" TargetMode="External" /><Relationship Id="rId4" Type="http://schemas.openxmlformats.org/officeDocument/2006/relationships/hyperlink" Target="https://podminky.urs.cz/item/CS_URS_2023_01/112101122" TargetMode="External" /><Relationship Id="rId5" Type="http://schemas.openxmlformats.org/officeDocument/2006/relationships/hyperlink" Target="https://podminky.urs.cz/item/CS_URS_2023_01/112251101" TargetMode="External" /><Relationship Id="rId6" Type="http://schemas.openxmlformats.org/officeDocument/2006/relationships/hyperlink" Target="https://podminky.urs.cz/item/CS_URS_2023_01/112251102" TargetMode="External" /><Relationship Id="rId7" Type="http://schemas.openxmlformats.org/officeDocument/2006/relationships/hyperlink" Target="https://podminky.urs.cz/item/CS_URS_2023_01/162201421" TargetMode="External" /><Relationship Id="rId8" Type="http://schemas.openxmlformats.org/officeDocument/2006/relationships/hyperlink" Target="https://podminky.urs.cz/item/CS_URS_2023_01/162201422" TargetMode="External" /><Relationship Id="rId9" Type="http://schemas.openxmlformats.org/officeDocument/2006/relationships/hyperlink" Target="https://podminky.urs.cz/item/CS_URS_2023_01/162301971" TargetMode="External" /><Relationship Id="rId10" Type="http://schemas.openxmlformats.org/officeDocument/2006/relationships/hyperlink" Target="https://podminky.urs.cz/item/CS_URS_2023_01/162301972" TargetMode="External" /><Relationship Id="rId11" Type="http://schemas.openxmlformats.org/officeDocument/2006/relationships/hyperlink" Target="https://podminky.urs.cz/item/CS_URS_2023_01/162201402" TargetMode="External" /><Relationship Id="rId12" Type="http://schemas.openxmlformats.org/officeDocument/2006/relationships/hyperlink" Target="https://podminky.urs.cz/item/CS_URS_2023_01/162201405" TargetMode="External" /><Relationship Id="rId13" Type="http://schemas.openxmlformats.org/officeDocument/2006/relationships/hyperlink" Target="https://podminky.urs.cz/item/CS_URS_2023_01/162201406" TargetMode="External" /><Relationship Id="rId14" Type="http://schemas.openxmlformats.org/officeDocument/2006/relationships/hyperlink" Target="https://podminky.urs.cz/item/CS_URS_2023_01/162201412" TargetMode="External" /><Relationship Id="rId15" Type="http://schemas.openxmlformats.org/officeDocument/2006/relationships/hyperlink" Target="https://podminky.urs.cz/item/CS_URS_2023_01/162201415" TargetMode="External" /><Relationship Id="rId16" Type="http://schemas.openxmlformats.org/officeDocument/2006/relationships/hyperlink" Target="https://podminky.urs.cz/item/CS_URS_2023_01/162201416" TargetMode="External" /><Relationship Id="rId17" Type="http://schemas.openxmlformats.org/officeDocument/2006/relationships/hyperlink" Target="https://podminky.urs.cz/item/CS_URS_2023_01/162301932" TargetMode="External" /><Relationship Id="rId18" Type="http://schemas.openxmlformats.org/officeDocument/2006/relationships/hyperlink" Target="https://podminky.urs.cz/item/CS_URS_2023_01/162301941" TargetMode="External" /><Relationship Id="rId19" Type="http://schemas.openxmlformats.org/officeDocument/2006/relationships/hyperlink" Target="https://podminky.urs.cz/item/CS_URS_2023_01/162301942" TargetMode="External" /><Relationship Id="rId20" Type="http://schemas.openxmlformats.org/officeDocument/2006/relationships/hyperlink" Target="https://podminky.urs.cz/item/CS_URS_2023_01/162301952" TargetMode="External" /><Relationship Id="rId21" Type="http://schemas.openxmlformats.org/officeDocument/2006/relationships/hyperlink" Target="https://podminky.urs.cz/item/CS_URS_2023_01/162301961" TargetMode="External" /><Relationship Id="rId22" Type="http://schemas.openxmlformats.org/officeDocument/2006/relationships/hyperlink" Target="https://podminky.urs.cz/item/CS_URS_2023_01/162301962" TargetMode="External" /><Relationship Id="rId23" Type="http://schemas.openxmlformats.org/officeDocument/2006/relationships/hyperlink" Target="https://podminky.urs.cz/item/CS_URS_2023_01/162301501" TargetMode="External" /><Relationship Id="rId24" Type="http://schemas.openxmlformats.org/officeDocument/2006/relationships/hyperlink" Target="https://podminky.urs.cz/item/CS_URS_2023_01/162301981" TargetMode="External" /><Relationship Id="rId25" Type="http://schemas.openxmlformats.org/officeDocument/2006/relationships/hyperlink" Target="https://podminky.urs.cz/item/CS_URS_2023_01/174251201" TargetMode="External" /><Relationship Id="rId26" Type="http://schemas.openxmlformats.org/officeDocument/2006/relationships/hyperlink" Target="https://podminky.urs.cz/item/CS_URS_2023_01/174251202" TargetMode="External" /><Relationship Id="rId27" Type="http://schemas.openxmlformats.org/officeDocument/2006/relationships/hyperlink" Target="https://podminky.urs.cz/item/CS_URS_2023_01/997013811" TargetMode="External" /><Relationship Id="rId2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012103000" TargetMode="External" /><Relationship Id="rId2" Type="http://schemas.openxmlformats.org/officeDocument/2006/relationships/hyperlink" Target="https://podminky.urs.cz/item/CS_URS_2023_01/012303000" TargetMode="External" /><Relationship Id="rId3" Type="http://schemas.openxmlformats.org/officeDocument/2006/relationships/hyperlink" Target="https://podminky.urs.cz/item/CS_URS_2023_01/013274000" TargetMode="External" /><Relationship Id="rId4" Type="http://schemas.openxmlformats.org/officeDocument/2006/relationships/hyperlink" Target="https://podminky.urs.cz/item/CS_URS_2023_01/030001000" TargetMode="External" /><Relationship Id="rId5" Type="http://schemas.openxmlformats.org/officeDocument/2006/relationships/hyperlink" Target="https://podminky.urs.cz/item/CS_URS_2023_01/044002000" TargetMode="External" /><Relationship Id="rId6" Type="http://schemas.openxmlformats.org/officeDocument/2006/relationships/hyperlink" Target="https://podminky.urs.cz/item/CS_URS_2023_01/060001000" TargetMode="External" /><Relationship Id="rId7" Type="http://schemas.openxmlformats.org/officeDocument/2006/relationships/hyperlink" Target="https://podminky.urs.cz/item/CS_URS_2023_01/071103000" TargetMode="External" /><Relationship Id="rId8" Type="http://schemas.openxmlformats.org/officeDocument/2006/relationships/hyperlink" Target="https://podminky.urs.cz/item/CS_URS_2023_01/091002000" TargetMode="External" /><Relationship Id="rId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59.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Demolice objektu M</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Karlovarská krajská nemocnice a.s.</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9. 1. 2023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Karlovarský kraj</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Kancelář stavebního inženýrství s.r.o.</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ROUND(SUM(AG55:AG58),2)</f>
        <v>0</v>
      </c>
      <c r="AH54" s="103"/>
      <c r="AI54" s="103"/>
      <c r="AJ54" s="103"/>
      <c r="AK54" s="103"/>
      <c r="AL54" s="103"/>
      <c r="AM54" s="103"/>
      <c r="AN54" s="104">
        <f>SUM(AG54,AT54)</f>
        <v>0</v>
      </c>
      <c r="AO54" s="104"/>
      <c r="AP54" s="104"/>
      <c r="AQ54" s="105" t="s">
        <v>19</v>
      </c>
      <c r="AR54" s="106"/>
      <c r="AS54" s="107">
        <f>ROUND(SUM(AS55:AS58),2)</f>
        <v>0</v>
      </c>
      <c r="AT54" s="108">
        <f>ROUND(SUM(AV54:AW54),2)</f>
        <v>0</v>
      </c>
      <c r="AU54" s="109">
        <f>ROUND(SUM(AU55:AU58),5)</f>
        <v>0</v>
      </c>
      <c r="AV54" s="108">
        <f>ROUND(AZ54*L29,2)</f>
        <v>0</v>
      </c>
      <c r="AW54" s="108">
        <f>ROUND(BA54*L30,2)</f>
        <v>0</v>
      </c>
      <c r="AX54" s="108">
        <f>ROUND(BB54*L29,2)</f>
        <v>0</v>
      </c>
      <c r="AY54" s="108">
        <f>ROUND(BC54*L30,2)</f>
        <v>0</v>
      </c>
      <c r="AZ54" s="108">
        <f>ROUND(SUM(AZ55:AZ58),2)</f>
        <v>0</v>
      </c>
      <c r="BA54" s="108">
        <f>ROUND(SUM(BA55:BA58),2)</f>
        <v>0</v>
      </c>
      <c r="BB54" s="108">
        <f>ROUND(SUM(BB55:BB58),2)</f>
        <v>0</v>
      </c>
      <c r="BC54" s="108">
        <f>ROUND(SUM(BC55:BC58),2)</f>
        <v>0</v>
      </c>
      <c r="BD54" s="110">
        <f>ROUND(SUM(BD55:BD58),2)</f>
        <v>0</v>
      </c>
      <c r="BE54" s="6"/>
      <c r="BS54" s="111" t="s">
        <v>71</v>
      </c>
      <c r="BT54" s="111" t="s">
        <v>72</v>
      </c>
      <c r="BU54" s="112" t="s">
        <v>73</v>
      </c>
      <c r="BV54" s="111" t="s">
        <v>74</v>
      </c>
      <c r="BW54" s="111" t="s">
        <v>5</v>
      </c>
      <c r="BX54" s="111" t="s">
        <v>75</v>
      </c>
      <c r="CL54" s="111" t="s">
        <v>19</v>
      </c>
    </row>
    <row r="55" spans="1:91" s="7" customFormat="1" ht="16.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Demolice objektu'!J30</f>
        <v>0</v>
      </c>
      <c r="AH55" s="117"/>
      <c r="AI55" s="117"/>
      <c r="AJ55" s="117"/>
      <c r="AK55" s="117"/>
      <c r="AL55" s="117"/>
      <c r="AM55" s="117"/>
      <c r="AN55" s="118">
        <f>SUM(AG55,AT55)</f>
        <v>0</v>
      </c>
      <c r="AO55" s="117"/>
      <c r="AP55" s="117"/>
      <c r="AQ55" s="119" t="s">
        <v>79</v>
      </c>
      <c r="AR55" s="120"/>
      <c r="AS55" s="121">
        <v>0</v>
      </c>
      <c r="AT55" s="122">
        <f>ROUND(SUM(AV55:AW55),2)</f>
        <v>0</v>
      </c>
      <c r="AU55" s="123">
        <f>'01 - Demolice objektu'!P99</f>
        <v>0</v>
      </c>
      <c r="AV55" s="122">
        <f>'01 - Demolice objektu'!J33</f>
        <v>0</v>
      </c>
      <c r="AW55" s="122">
        <f>'01 - Demolice objektu'!J34</f>
        <v>0</v>
      </c>
      <c r="AX55" s="122">
        <f>'01 - Demolice objektu'!J35</f>
        <v>0</v>
      </c>
      <c r="AY55" s="122">
        <f>'01 - Demolice objektu'!J36</f>
        <v>0</v>
      </c>
      <c r="AZ55" s="122">
        <f>'01 - Demolice objektu'!F33</f>
        <v>0</v>
      </c>
      <c r="BA55" s="122">
        <f>'01 - Demolice objektu'!F34</f>
        <v>0</v>
      </c>
      <c r="BB55" s="122">
        <f>'01 - Demolice objektu'!F35</f>
        <v>0</v>
      </c>
      <c r="BC55" s="122">
        <f>'01 - Demolice objektu'!F36</f>
        <v>0</v>
      </c>
      <c r="BD55" s="124">
        <f>'01 - Demolice objektu'!F37</f>
        <v>0</v>
      </c>
      <c r="BE55" s="7"/>
      <c r="BT55" s="125" t="s">
        <v>14</v>
      </c>
      <c r="BV55" s="125" t="s">
        <v>74</v>
      </c>
      <c r="BW55" s="125" t="s">
        <v>80</v>
      </c>
      <c r="BX55" s="125" t="s">
        <v>5</v>
      </c>
      <c r="CL55" s="125" t="s">
        <v>19</v>
      </c>
      <c r="CM55" s="125" t="s">
        <v>81</v>
      </c>
    </row>
    <row r="56" spans="1:91" s="7" customFormat="1" ht="16.5" customHeight="1">
      <c r="A56" s="113" t="s">
        <v>76</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Přeložka potrubní pošty'!J30</f>
        <v>0</v>
      </c>
      <c r="AH56" s="117"/>
      <c r="AI56" s="117"/>
      <c r="AJ56" s="117"/>
      <c r="AK56" s="117"/>
      <c r="AL56" s="117"/>
      <c r="AM56" s="117"/>
      <c r="AN56" s="118">
        <f>SUM(AG56,AT56)</f>
        <v>0</v>
      </c>
      <c r="AO56" s="117"/>
      <c r="AP56" s="117"/>
      <c r="AQ56" s="119" t="s">
        <v>79</v>
      </c>
      <c r="AR56" s="120"/>
      <c r="AS56" s="121">
        <v>0</v>
      </c>
      <c r="AT56" s="122">
        <f>ROUND(SUM(AV56:AW56),2)</f>
        <v>0</v>
      </c>
      <c r="AU56" s="123">
        <f>'02 - Přeložka potrubní pošty'!P95</f>
        <v>0</v>
      </c>
      <c r="AV56" s="122">
        <f>'02 - Přeložka potrubní pošty'!J33</f>
        <v>0</v>
      </c>
      <c r="AW56" s="122">
        <f>'02 - Přeložka potrubní pošty'!J34</f>
        <v>0</v>
      </c>
      <c r="AX56" s="122">
        <f>'02 - Přeložka potrubní pošty'!J35</f>
        <v>0</v>
      </c>
      <c r="AY56" s="122">
        <f>'02 - Přeložka potrubní pošty'!J36</f>
        <v>0</v>
      </c>
      <c r="AZ56" s="122">
        <f>'02 - Přeložka potrubní pošty'!F33</f>
        <v>0</v>
      </c>
      <c r="BA56" s="122">
        <f>'02 - Přeložka potrubní pošty'!F34</f>
        <v>0</v>
      </c>
      <c r="BB56" s="122">
        <f>'02 - Přeložka potrubní pošty'!F35</f>
        <v>0</v>
      </c>
      <c r="BC56" s="122">
        <f>'02 - Přeložka potrubní pošty'!F36</f>
        <v>0</v>
      </c>
      <c r="BD56" s="124">
        <f>'02 - Přeložka potrubní pošty'!F37</f>
        <v>0</v>
      </c>
      <c r="BE56" s="7"/>
      <c r="BT56" s="125" t="s">
        <v>14</v>
      </c>
      <c r="BV56" s="125" t="s">
        <v>74</v>
      </c>
      <c r="BW56" s="125" t="s">
        <v>84</v>
      </c>
      <c r="BX56" s="125" t="s">
        <v>5</v>
      </c>
      <c r="CL56" s="125" t="s">
        <v>19</v>
      </c>
      <c r="CM56" s="125" t="s">
        <v>81</v>
      </c>
    </row>
    <row r="57" spans="1:91" s="7" customFormat="1" ht="16.5" customHeight="1">
      <c r="A57" s="113" t="s">
        <v>76</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Kácení zeleně'!J30</f>
        <v>0</v>
      </c>
      <c r="AH57" s="117"/>
      <c r="AI57" s="117"/>
      <c r="AJ57" s="117"/>
      <c r="AK57" s="117"/>
      <c r="AL57" s="117"/>
      <c r="AM57" s="117"/>
      <c r="AN57" s="118">
        <f>SUM(AG57,AT57)</f>
        <v>0</v>
      </c>
      <c r="AO57" s="117"/>
      <c r="AP57" s="117"/>
      <c r="AQ57" s="119" t="s">
        <v>79</v>
      </c>
      <c r="AR57" s="120"/>
      <c r="AS57" s="121">
        <v>0</v>
      </c>
      <c r="AT57" s="122">
        <f>ROUND(SUM(AV57:AW57),2)</f>
        <v>0</v>
      </c>
      <c r="AU57" s="123">
        <f>'03 - Kácení zeleně'!P87</f>
        <v>0</v>
      </c>
      <c r="AV57" s="122">
        <f>'03 - Kácení zeleně'!J33</f>
        <v>0</v>
      </c>
      <c r="AW57" s="122">
        <f>'03 - Kácení zeleně'!J34</f>
        <v>0</v>
      </c>
      <c r="AX57" s="122">
        <f>'03 - Kácení zeleně'!J35</f>
        <v>0</v>
      </c>
      <c r="AY57" s="122">
        <f>'03 - Kácení zeleně'!J36</f>
        <v>0</v>
      </c>
      <c r="AZ57" s="122">
        <f>'03 - Kácení zeleně'!F33</f>
        <v>0</v>
      </c>
      <c r="BA57" s="122">
        <f>'03 - Kácení zeleně'!F34</f>
        <v>0</v>
      </c>
      <c r="BB57" s="122">
        <f>'03 - Kácení zeleně'!F35</f>
        <v>0</v>
      </c>
      <c r="BC57" s="122">
        <f>'03 - Kácení zeleně'!F36</f>
        <v>0</v>
      </c>
      <c r="BD57" s="124">
        <f>'03 - Kácení zeleně'!F37</f>
        <v>0</v>
      </c>
      <c r="BE57" s="7"/>
      <c r="BT57" s="125" t="s">
        <v>14</v>
      </c>
      <c r="BV57" s="125" t="s">
        <v>74</v>
      </c>
      <c r="BW57" s="125" t="s">
        <v>87</v>
      </c>
      <c r="BX57" s="125" t="s">
        <v>5</v>
      </c>
      <c r="CL57" s="125" t="s">
        <v>19</v>
      </c>
      <c r="CM57" s="125" t="s">
        <v>81</v>
      </c>
    </row>
    <row r="58" spans="1:91" s="7" customFormat="1" ht="16.5" customHeight="1">
      <c r="A58" s="113" t="s">
        <v>76</v>
      </c>
      <c r="B58" s="114"/>
      <c r="C58" s="115"/>
      <c r="D58" s="116" t="s">
        <v>88</v>
      </c>
      <c r="E58" s="116"/>
      <c r="F58" s="116"/>
      <c r="G58" s="116"/>
      <c r="H58" s="116"/>
      <c r="I58" s="117"/>
      <c r="J58" s="116" t="s">
        <v>89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'VRN - Vedlejší rozpočtové...'!J30</f>
        <v>0</v>
      </c>
      <c r="AH58" s="117"/>
      <c r="AI58" s="117"/>
      <c r="AJ58" s="117"/>
      <c r="AK58" s="117"/>
      <c r="AL58" s="117"/>
      <c r="AM58" s="117"/>
      <c r="AN58" s="118">
        <f>SUM(AG58,AT58)</f>
        <v>0</v>
      </c>
      <c r="AO58" s="117"/>
      <c r="AP58" s="117"/>
      <c r="AQ58" s="119" t="s">
        <v>79</v>
      </c>
      <c r="AR58" s="120"/>
      <c r="AS58" s="126">
        <v>0</v>
      </c>
      <c r="AT58" s="127">
        <f>ROUND(SUM(AV58:AW58),2)</f>
        <v>0</v>
      </c>
      <c r="AU58" s="128">
        <f>'VRN - Vedlejší rozpočtové...'!P86</f>
        <v>0</v>
      </c>
      <c r="AV58" s="127">
        <f>'VRN - Vedlejší rozpočtové...'!J33</f>
        <v>0</v>
      </c>
      <c r="AW58" s="127">
        <f>'VRN - Vedlejší rozpočtové...'!J34</f>
        <v>0</v>
      </c>
      <c r="AX58" s="127">
        <f>'VRN - Vedlejší rozpočtové...'!J35</f>
        <v>0</v>
      </c>
      <c r="AY58" s="127">
        <f>'VRN - Vedlejší rozpočtové...'!J36</f>
        <v>0</v>
      </c>
      <c r="AZ58" s="127">
        <f>'VRN - Vedlejší rozpočtové...'!F33</f>
        <v>0</v>
      </c>
      <c r="BA58" s="127">
        <f>'VRN - Vedlejší rozpočtové...'!F34</f>
        <v>0</v>
      </c>
      <c r="BB58" s="127">
        <f>'VRN - Vedlejší rozpočtové...'!F35</f>
        <v>0</v>
      </c>
      <c r="BC58" s="127">
        <f>'VRN - Vedlejší rozpočtové...'!F36</f>
        <v>0</v>
      </c>
      <c r="BD58" s="129">
        <f>'VRN - Vedlejší rozpočtové...'!F37</f>
        <v>0</v>
      </c>
      <c r="BE58" s="7"/>
      <c r="BT58" s="125" t="s">
        <v>14</v>
      </c>
      <c r="BV58" s="125" t="s">
        <v>74</v>
      </c>
      <c r="BW58" s="125" t="s">
        <v>90</v>
      </c>
      <c r="BX58" s="125" t="s">
        <v>5</v>
      </c>
      <c r="CL58" s="125" t="s">
        <v>19</v>
      </c>
      <c r="CM58" s="125" t="s">
        <v>81</v>
      </c>
    </row>
    <row r="59" spans="1:57" s="2" customFormat="1" ht="30" customHeight="1">
      <c r="A59" s="40"/>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6"/>
      <c r="AS59" s="40"/>
      <c r="AT59" s="40"/>
      <c r="AU59" s="40"/>
      <c r="AV59" s="40"/>
      <c r="AW59" s="40"/>
      <c r="AX59" s="40"/>
      <c r="AY59" s="40"/>
      <c r="AZ59" s="40"/>
      <c r="BA59" s="40"/>
      <c r="BB59" s="40"/>
      <c r="BC59" s="40"/>
      <c r="BD59" s="40"/>
      <c r="BE59" s="40"/>
    </row>
    <row r="60" spans="1:57" s="2" customFormat="1" ht="6.95" customHeight="1">
      <c r="A60" s="40"/>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46"/>
      <c r="AS60" s="40"/>
      <c r="AT60" s="40"/>
      <c r="AU60" s="40"/>
      <c r="AV60" s="40"/>
      <c r="AW60" s="40"/>
      <c r="AX60" s="40"/>
      <c r="AY60" s="40"/>
      <c r="AZ60" s="40"/>
      <c r="BA60" s="40"/>
      <c r="BB60" s="40"/>
      <c r="BC60" s="40"/>
      <c r="BD60" s="40"/>
      <c r="BE60" s="40"/>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Demolice objektu'!C2" display="/"/>
    <hyperlink ref="A56" location="'02 - Přeložka potrubní pošty'!C2" display="/"/>
    <hyperlink ref="A57" location="'03 - Kácení zeleně'!C2" display="/"/>
    <hyperlink ref="A58"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80</v>
      </c>
    </row>
    <row r="3" spans="2:46" s="1" customFormat="1" ht="6.95" customHeight="1">
      <c r="B3" s="130"/>
      <c r="C3" s="131"/>
      <c r="D3" s="131"/>
      <c r="E3" s="131"/>
      <c r="F3" s="131"/>
      <c r="G3" s="131"/>
      <c r="H3" s="131"/>
      <c r="I3" s="131"/>
      <c r="J3" s="131"/>
      <c r="K3" s="131"/>
      <c r="L3" s="22"/>
      <c r="AT3" s="19" t="s">
        <v>81</v>
      </c>
    </row>
    <row r="4" spans="2:46" s="1" customFormat="1" ht="24.95" customHeight="1">
      <c r="B4" s="22"/>
      <c r="D4" s="132" t="s">
        <v>91</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Demolice objektu M</v>
      </c>
      <c r="F7" s="134"/>
      <c r="G7" s="134"/>
      <c r="H7" s="134"/>
      <c r="L7" s="22"/>
    </row>
    <row r="8" spans="1:31" s="2" customFormat="1" ht="12" customHeight="1">
      <c r="A8" s="40"/>
      <c r="B8" s="46"/>
      <c r="C8" s="40"/>
      <c r="D8" s="134" t="s">
        <v>92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93</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9. 1. 2023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59.25" customHeight="1">
      <c r="A27" s="140"/>
      <c r="B27" s="141"/>
      <c r="C27" s="140"/>
      <c r="D27" s="140"/>
      <c r="E27" s="142" t="s">
        <v>94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ROUND(J99,2)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ROUND((SUM(BE99:BE358)),2)</f>
        <v>0</v>
      </c>
      <c r="G33" s="40"/>
      <c r="H33" s="40"/>
      <c r="I33" s="150">
        <v>0.21</v>
      </c>
      <c r="J33" s="149">
        <f>ROUND(((SUM(BE99:BE358))*I33),2)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ROUND((SUM(BF99:BF358)),2)</f>
        <v>0</v>
      </c>
      <c r="G34" s="40"/>
      <c r="H34" s="40"/>
      <c r="I34" s="150">
        <v>0.15</v>
      </c>
      <c r="J34" s="149">
        <f>ROUND(((SUM(BF99:BF358))*I34),2)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ROUND((SUM(BG99:BG358)),2)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ROUND((SUM(BH99:BH358)),2)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ROUND((SUM(BI99:BI358)),2)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Demolice objektu M</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01 - Demolice objektu</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Karlovarská krajská nemocnice a.s.</v>
      </c>
      <c r="G52" s="42"/>
      <c r="H52" s="42"/>
      <c r="I52" s="34" t="s">
        <v>23</v>
      </c>
      <c r="J52" s="74" t="str">
        <f>IF(J12="","",J12)</f>
        <v>9. 1. 2023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Karlovarský kraj</v>
      </c>
      <c r="G54" s="42"/>
      <c r="H54" s="42"/>
      <c r="I54" s="34" t="s">
        <v>31</v>
      </c>
      <c r="J54" s="38" t="str">
        <f>E21</f>
        <v>Kancelář stavebního inženýrství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96</v>
      </c>
      <c r="D57" s="164"/>
      <c r="E57" s="164"/>
      <c r="F57" s="164"/>
      <c r="G57" s="164"/>
      <c r="H57" s="164"/>
      <c r="I57" s="164"/>
      <c r="J57" s="165" t="s">
        <v>97</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J99</f>
        <v>0</v>
      </c>
      <c r="K59" s="42"/>
      <c r="L59" s="136"/>
      <c r="S59" s="40"/>
      <c r="T59" s="40"/>
      <c r="U59" s="40"/>
      <c r="V59" s="40"/>
      <c r="W59" s="40"/>
      <c r="X59" s="40"/>
      <c r="Y59" s="40"/>
      <c r="Z59" s="40"/>
      <c r="AA59" s="40"/>
      <c r="AB59" s="40"/>
      <c r="AC59" s="40"/>
      <c r="AD59" s="40"/>
      <c r="AE59" s="40"/>
      <c r="AU59" s="19" t="s">
        <v>98</v>
      </c>
    </row>
    <row r="60" spans="1:31" s="9" customFormat="1" ht="24.95" customHeight="1">
      <c r="A60" s="9"/>
      <c r="B60" s="167"/>
      <c r="C60" s="168"/>
      <c r="D60" s="169" t="s">
        <v>99</v>
      </c>
      <c r="E60" s="170"/>
      <c r="F60" s="170"/>
      <c r="G60" s="170"/>
      <c r="H60" s="170"/>
      <c r="I60" s="170"/>
      <c r="J60" s="171">
        <f>J100</f>
        <v>0</v>
      </c>
      <c r="K60" s="168"/>
      <c r="L60" s="172"/>
      <c r="S60" s="9"/>
      <c r="T60" s="9"/>
      <c r="U60" s="9"/>
      <c r="V60" s="9"/>
      <c r="W60" s="9"/>
      <c r="X60" s="9"/>
      <c r="Y60" s="9"/>
      <c r="Z60" s="9"/>
      <c r="AA60" s="9"/>
      <c r="AB60" s="9"/>
      <c r="AC60" s="9"/>
      <c r="AD60" s="9"/>
      <c r="AE60" s="9"/>
    </row>
    <row r="61" spans="1:31" s="10" customFormat="1" ht="19.9" customHeight="1">
      <c r="A61" s="10"/>
      <c r="B61" s="173"/>
      <c r="C61" s="174"/>
      <c r="D61" s="175" t="s">
        <v>100</v>
      </c>
      <c r="E61" s="176"/>
      <c r="F61" s="176"/>
      <c r="G61" s="176"/>
      <c r="H61" s="176"/>
      <c r="I61" s="176"/>
      <c r="J61" s="177">
        <f>J101</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101</v>
      </c>
      <c r="E62" s="176"/>
      <c r="F62" s="176"/>
      <c r="G62" s="176"/>
      <c r="H62" s="176"/>
      <c r="I62" s="176"/>
      <c r="J62" s="177">
        <f>J102</f>
        <v>0</v>
      </c>
      <c r="K62" s="174"/>
      <c r="L62" s="178"/>
      <c r="S62" s="10"/>
      <c r="T62" s="10"/>
      <c r="U62" s="10"/>
      <c r="V62" s="10"/>
      <c r="W62" s="10"/>
      <c r="X62" s="10"/>
      <c r="Y62" s="10"/>
      <c r="Z62" s="10"/>
      <c r="AA62" s="10"/>
      <c r="AB62" s="10"/>
      <c r="AC62" s="10"/>
      <c r="AD62" s="10"/>
      <c r="AE62" s="10"/>
    </row>
    <row r="63" spans="1:31" s="10" customFormat="1" ht="14.85" customHeight="1">
      <c r="A63" s="10"/>
      <c r="B63" s="173"/>
      <c r="C63" s="174"/>
      <c r="D63" s="175" t="s">
        <v>102</v>
      </c>
      <c r="E63" s="176"/>
      <c r="F63" s="176"/>
      <c r="G63" s="176"/>
      <c r="H63" s="176"/>
      <c r="I63" s="176"/>
      <c r="J63" s="177">
        <f>J115</f>
        <v>0</v>
      </c>
      <c r="K63" s="174"/>
      <c r="L63" s="178"/>
      <c r="S63" s="10"/>
      <c r="T63" s="10"/>
      <c r="U63" s="10"/>
      <c r="V63" s="10"/>
      <c r="W63" s="10"/>
      <c r="X63" s="10"/>
      <c r="Y63" s="10"/>
      <c r="Z63" s="10"/>
      <c r="AA63" s="10"/>
      <c r="AB63" s="10"/>
      <c r="AC63" s="10"/>
      <c r="AD63" s="10"/>
      <c r="AE63" s="10"/>
    </row>
    <row r="64" spans="1:31" s="10" customFormat="1" ht="14.85" customHeight="1">
      <c r="A64" s="10"/>
      <c r="B64" s="173"/>
      <c r="C64" s="174"/>
      <c r="D64" s="175" t="s">
        <v>103</v>
      </c>
      <c r="E64" s="176"/>
      <c r="F64" s="176"/>
      <c r="G64" s="176"/>
      <c r="H64" s="176"/>
      <c r="I64" s="176"/>
      <c r="J64" s="177">
        <f>J130</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104</v>
      </c>
      <c r="E65" s="176"/>
      <c r="F65" s="176"/>
      <c r="G65" s="176"/>
      <c r="H65" s="176"/>
      <c r="I65" s="176"/>
      <c r="J65" s="177">
        <f>J136</f>
        <v>0</v>
      </c>
      <c r="K65" s="174"/>
      <c r="L65" s="178"/>
      <c r="S65" s="10"/>
      <c r="T65" s="10"/>
      <c r="U65" s="10"/>
      <c r="V65" s="10"/>
      <c r="W65" s="10"/>
      <c r="X65" s="10"/>
      <c r="Y65" s="10"/>
      <c r="Z65" s="10"/>
      <c r="AA65" s="10"/>
      <c r="AB65" s="10"/>
      <c r="AC65" s="10"/>
      <c r="AD65" s="10"/>
      <c r="AE65" s="10"/>
    </row>
    <row r="66" spans="1:31" s="10" customFormat="1" ht="14.85" customHeight="1">
      <c r="A66" s="10"/>
      <c r="B66" s="173"/>
      <c r="C66" s="174"/>
      <c r="D66" s="175" t="s">
        <v>105</v>
      </c>
      <c r="E66" s="176"/>
      <c r="F66" s="176"/>
      <c r="G66" s="176"/>
      <c r="H66" s="176"/>
      <c r="I66" s="176"/>
      <c r="J66" s="177">
        <f>J137</f>
        <v>0</v>
      </c>
      <c r="K66" s="174"/>
      <c r="L66" s="178"/>
      <c r="S66" s="10"/>
      <c r="T66" s="10"/>
      <c r="U66" s="10"/>
      <c r="V66" s="10"/>
      <c r="W66" s="10"/>
      <c r="X66" s="10"/>
      <c r="Y66" s="10"/>
      <c r="Z66" s="10"/>
      <c r="AA66" s="10"/>
      <c r="AB66" s="10"/>
      <c r="AC66" s="10"/>
      <c r="AD66" s="10"/>
      <c r="AE66" s="10"/>
    </row>
    <row r="67" spans="1:31" s="10" customFormat="1" ht="14.85" customHeight="1">
      <c r="A67" s="10"/>
      <c r="B67" s="173"/>
      <c r="C67" s="174"/>
      <c r="D67" s="175" t="s">
        <v>106</v>
      </c>
      <c r="E67" s="176"/>
      <c r="F67" s="176"/>
      <c r="G67" s="176"/>
      <c r="H67" s="176"/>
      <c r="I67" s="176"/>
      <c r="J67" s="177">
        <f>J143</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107</v>
      </c>
      <c r="E68" s="176"/>
      <c r="F68" s="176"/>
      <c r="G68" s="176"/>
      <c r="H68" s="176"/>
      <c r="I68" s="176"/>
      <c r="J68" s="177">
        <f>J148</f>
        <v>0</v>
      </c>
      <c r="K68" s="174"/>
      <c r="L68" s="178"/>
      <c r="S68" s="10"/>
      <c r="T68" s="10"/>
      <c r="U68" s="10"/>
      <c r="V68" s="10"/>
      <c r="W68" s="10"/>
      <c r="X68" s="10"/>
      <c r="Y68" s="10"/>
      <c r="Z68" s="10"/>
      <c r="AA68" s="10"/>
      <c r="AB68" s="10"/>
      <c r="AC68" s="10"/>
      <c r="AD68" s="10"/>
      <c r="AE68" s="10"/>
    </row>
    <row r="69" spans="1:31" s="10" customFormat="1" ht="14.85" customHeight="1">
      <c r="A69" s="10"/>
      <c r="B69" s="173"/>
      <c r="C69" s="174"/>
      <c r="D69" s="175" t="s">
        <v>108</v>
      </c>
      <c r="E69" s="176"/>
      <c r="F69" s="176"/>
      <c r="G69" s="176"/>
      <c r="H69" s="176"/>
      <c r="I69" s="176"/>
      <c r="J69" s="177">
        <f>J149</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109</v>
      </c>
      <c r="E70" s="176"/>
      <c r="F70" s="176"/>
      <c r="G70" s="176"/>
      <c r="H70" s="176"/>
      <c r="I70" s="176"/>
      <c r="J70" s="177">
        <f>J156</f>
        <v>0</v>
      </c>
      <c r="K70" s="174"/>
      <c r="L70" s="178"/>
      <c r="S70" s="10"/>
      <c r="T70" s="10"/>
      <c r="U70" s="10"/>
      <c r="V70" s="10"/>
      <c r="W70" s="10"/>
      <c r="X70" s="10"/>
      <c r="Y70" s="10"/>
      <c r="Z70" s="10"/>
      <c r="AA70" s="10"/>
      <c r="AB70" s="10"/>
      <c r="AC70" s="10"/>
      <c r="AD70" s="10"/>
      <c r="AE70" s="10"/>
    </row>
    <row r="71" spans="1:31" s="10" customFormat="1" ht="14.85" customHeight="1">
      <c r="A71" s="10"/>
      <c r="B71" s="173"/>
      <c r="C71" s="174"/>
      <c r="D71" s="175" t="s">
        <v>110</v>
      </c>
      <c r="E71" s="176"/>
      <c r="F71" s="176"/>
      <c r="G71" s="176"/>
      <c r="H71" s="176"/>
      <c r="I71" s="176"/>
      <c r="J71" s="177">
        <f>J157</f>
        <v>0</v>
      </c>
      <c r="K71" s="174"/>
      <c r="L71" s="178"/>
      <c r="S71" s="10"/>
      <c r="T71" s="10"/>
      <c r="U71" s="10"/>
      <c r="V71" s="10"/>
      <c r="W71" s="10"/>
      <c r="X71" s="10"/>
      <c r="Y71" s="10"/>
      <c r="Z71" s="10"/>
      <c r="AA71" s="10"/>
      <c r="AB71" s="10"/>
      <c r="AC71" s="10"/>
      <c r="AD71" s="10"/>
      <c r="AE71" s="10"/>
    </row>
    <row r="72" spans="1:31" s="10" customFormat="1" ht="19.9" customHeight="1">
      <c r="A72" s="10"/>
      <c r="B72" s="173"/>
      <c r="C72" s="174"/>
      <c r="D72" s="175" t="s">
        <v>111</v>
      </c>
      <c r="E72" s="176"/>
      <c r="F72" s="176"/>
      <c r="G72" s="176"/>
      <c r="H72" s="176"/>
      <c r="I72" s="176"/>
      <c r="J72" s="177">
        <f>J172</f>
        <v>0</v>
      </c>
      <c r="K72" s="174"/>
      <c r="L72" s="178"/>
      <c r="S72" s="10"/>
      <c r="T72" s="10"/>
      <c r="U72" s="10"/>
      <c r="V72" s="10"/>
      <c r="W72" s="10"/>
      <c r="X72" s="10"/>
      <c r="Y72" s="10"/>
      <c r="Z72" s="10"/>
      <c r="AA72" s="10"/>
      <c r="AB72" s="10"/>
      <c r="AC72" s="10"/>
      <c r="AD72" s="10"/>
      <c r="AE72" s="10"/>
    </row>
    <row r="73" spans="1:31" s="10" customFormat="1" ht="14.85" customHeight="1">
      <c r="A73" s="10"/>
      <c r="B73" s="173"/>
      <c r="C73" s="174"/>
      <c r="D73" s="175" t="s">
        <v>112</v>
      </c>
      <c r="E73" s="176"/>
      <c r="F73" s="176"/>
      <c r="G73" s="176"/>
      <c r="H73" s="176"/>
      <c r="I73" s="176"/>
      <c r="J73" s="177">
        <f>J173</f>
        <v>0</v>
      </c>
      <c r="K73" s="174"/>
      <c r="L73" s="178"/>
      <c r="S73" s="10"/>
      <c r="T73" s="10"/>
      <c r="U73" s="10"/>
      <c r="V73" s="10"/>
      <c r="W73" s="10"/>
      <c r="X73" s="10"/>
      <c r="Y73" s="10"/>
      <c r="Z73" s="10"/>
      <c r="AA73" s="10"/>
      <c r="AB73" s="10"/>
      <c r="AC73" s="10"/>
      <c r="AD73" s="10"/>
      <c r="AE73" s="10"/>
    </row>
    <row r="74" spans="1:31" s="10" customFormat="1" ht="14.85" customHeight="1">
      <c r="A74" s="10"/>
      <c r="B74" s="173"/>
      <c r="C74" s="174"/>
      <c r="D74" s="175" t="s">
        <v>113</v>
      </c>
      <c r="E74" s="176"/>
      <c r="F74" s="176"/>
      <c r="G74" s="176"/>
      <c r="H74" s="176"/>
      <c r="I74" s="176"/>
      <c r="J74" s="177">
        <f>J212</f>
        <v>0</v>
      </c>
      <c r="K74" s="174"/>
      <c r="L74" s="178"/>
      <c r="S74" s="10"/>
      <c r="T74" s="10"/>
      <c r="U74" s="10"/>
      <c r="V74" s="10"/>
      <c r="W74" s="10"/>
      <c r="X74" s="10"/>
      <c r="Y74" s="10"/>
      <c r="Z74" s="10"/>
      <c r="AA74" s="10"/>
      <c r="AB74" s="10"/>
      <c r="AC74" s="10"/>
      <c r="AD74" s="10"/>
      <c r="AE74" s="10"/>
    </row>
    <row r="75" spans="1:31" s="10" customFormat="1" ht="21.8" customHeight="1">
      <c r="A75" s="10"/>
      <c r="B75" s="173"/>
      <c r="C75" s="174"/>
      <c r="D75" s="175" t="s">
        <v>114</v>
      </c>
      <c r="E75" s="176"/>
      <c r="F75" s="176"/>
      <c r="G75" s="176"/>
      <c r="H75" s="176"/>
      <c r="I75" s="176"/>
      <c r="J75" s="177">
        <f>J213</f>
        <v>0</v>
      </c>
      <c r="K75" s="174"/>
      <c r="L75" s="178"/>
      <c r="S75" s="10"/>
      <c r="T75" s="10"/>
      <c r="U75" s="10"/>
      <c r="V75" s="10"/>
      <c r="W75" s="10"/>
      <c r="X75" s="10"/>
      <c r="Y75" s="10"/>
      <c r="Z75" s="10"/>
      <c r="AA75" s="10"/>
      <c r="AB75" s="10"/>
      <c r="AC75" s="10"/>
      <c r="AD75" s="10"/>
      <c r="AE75" s="10"/>
    </row>
    <row r="76" spans="1:31" s="9" customFormat="1" ht="24.95" customHeight="1">
      <c r="A76" s="9"/>
      <c r="B76" s="167"/>
      <c r="C76" s="168"/>
      <c r="D76" s="169" t="s">
        <v>115</v>
      </c>
      <c r="E76" s="170"/>
      <c r="F76" s="170"/>
      <c r="G76" s="170"/>
      <c r="H76" s="170"/>
      <c r="I76" s="170"/>
      <c r="J76" s="171">
        <f>J271</f>
        <v>0</v>
      </c>
      <c r="K76" s="168"/>
      <c r="L76" s="172"/>
      <c r="S76" s="9"/>
      <c r="T76" s="9"/>
      <c r="U76" s="9"/>
      <c r="V76" s="9"/>
      <c r="W76" s="9"/>
      <c r="X76" s="9"/>
      <c r="Y76" s="9"/>
      <c r="Z76" s="9"/>
      <c r="AA76" s="9"/>
      <c r="AB76" s="9"/>
      <c r="AC76" s="9"/>
      <c r="AD76" s="9"/>
      <c r="AE76" s="9"/>
    </row>
    <row r="77" spans="1:31" s="10" customFormat="1" ht="19.9" customHeight="1">
      <c r="A77" s="10"/>
      <c r="B77" s="173"/>
      <c r="C77" s="174"/>
      <c r="D77" s="175" t="s">
        <v>116</v>
      </c>
      <c r="E77" s="176"/>
      <c r="F77" s="176"/>
      <c r="G77" s="176"/>
      <c r="H77" s="176"/>
      <c r="I77" s="176"/>
      <c r="J77" s="177">
        <f>J272</f>
        <v>0</v>
      </c>
      <c r="K77" s="174"/>
      <c r="L77" s="178"/>
      <c r="S77" s="10"/>
      <c r="T77" s="10"/>
      <c r="U77" s="10"/>
      <c r="V77" s="10"/>
      <c r="W77" s="10"/>
      <c r="X77" s="10"/>
      <c r="Y77" s="10"/>
      <c r="Z77" s="10"/>
      <c r="AA77" s="10"/>
      <c r="AB77" s="10"/>
      <c r="AC77" s="10"/>
      <c r="AD77" s="10"/>
      <c r="AE77" s="10"/>
    </row>
    <row r="78" spans="1:31" s="10" customFormat="1" ht="19.9" customHeight="1">
      <c r="A78" s="10"/>
      <c r="B78" s="173"/>
      <c r="C78" s="174"/>
      <c r="D78" s="175" t="s">
        <v>117</v>
      </c>
      <c r="E78" s="176"/>
      <c r="F78" s="176"/>
      <c r="G78" s="176"/>
      <c r="H78" s="176"/>
      <c r="I78" s="176"/>
      <c r="J78" s="177">
        <f>J344</f>
        <v>0</v>
      </c>
      <c r="K78" s="174"/>
      <c r="L78" s="178"/>
      <c r="S78" s="10"/>
      <c r="T78" s="10"/>
      <c r="U78" s="10"/>
      <c r="V78" s="10"/>
      <c r="W78" s="10"/>
      <c r="X78" s="10"/>
      <c r="Y78" s="10"/>
      <c r="Z78" s="10"/>
      <c r="AA78" s="10"/>
      <c r="AB78" s="10"/>
      <c r="AC78" s="10"/>
      <c r="AD78" s="10"/>
      <c r="AE78" s="10"/>
    </row>
    <row r="79" spans="1:31" s="9" customFormat="1" ht="24.95" customHeight="1">
      <c r="A79" s="9"/>
      <c r="B79" s="167"/>
      <c r="C79" s="168"/>
      <c r="D79" s="169" t="s">
        <v>118</v>
      </c>
      <c r="E79" s="170"/>
      <c r="F79" s="170"/>
      <c r="G79" s="170"/>
      <c r="H79" s="170"/>
      <c r="I79" s="170"/>
      <c r="J79" s="171">
        <f>J353</f>
        <v>0</v>
      </c>
      <c r="K79" s="168"/>
      <c r="L79" s="172"/>
      <c r="S79" s="9"/>
      <c r="T79" s="9"/>
      <c r="U79" s="9"/>
      <c r="V79" s="9"/>
      <c r="W79" s="9"/>
      <c r="X79" s="9"/>
      <c r="Y79" s="9"/>
      <c r="Z79" s="9"/>
      <c r="AA79" s="9"/>
      <c r="AB79" s="9"/>
      <c r="AC79" s="9"/>
      <c r="AD79" s="9"/>
      <c r="AE79" s="9"/>
    </row>
    <row r="80" spans="1:31" s="2" customFormat="1" ht="21.8"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6.95" customHeight="1">
      <c r="A81" s="40"/>
      <c r="B81" s="61"/>
      <c r="C81" s="62"/>
      <c r="D81" s="62"/>
      <c r="E81" s="62"/>
      <c r="F81" s="62"/>
      <c r="G81" s="62"/>
      <c r="H81" s="62"/>
      <c r="I81" s="62"/>
      <c r="J81" s="62"/>
      <c r="K81" s="62"/>
      <c r="L81" s="136"/>
      <c r="S81" s="40"/>
      <c r="T81" s="40"/>
      <c r="U81" s="40"/>
      <c r="V81" s="40"/>
      <c r="W81" s="40"/>
      <c r="X81" s="40"/>
      <c r="Y81" s="40"/>
      <c r="Z81" s="40"/>
      <c r="AA81" s="40"/>
      <c r="AB81" s="40"/>
      <c r="AC81" s="40"/>
      <c r="AD81" s="40"/>
      <c r="AE81" s="40"/>
    </row>
    <row r="85" spans="1:31" s="2" customFormat="1" ht="6.95" customHeight="1">
      <c r="A85" s="40"/>
      <c r="B85" s="63"/>
      <c r="C85" s="64"/>
      <c r="D85" s="64"/>
      <c r="E85" s="64"/>
      <c r="F85" s="64"/>
      <c r="G85" s="64"/>
      <c r="H85" s="64"/>
      <c r="I85" s="64"/>
      <c r="J85" s="64"/>
      <c r="K85" s="64"/>
      <c r="L85" s="136"/>
      <c r="S85" s="40"/>
      <c r="T85" s="40"/>
      <c r="U85" s="40"/>
      <c r="V85" s="40"/>
      <c r="W85" s="40"/>
      <c r="X85" s="40"/>
      <c r="Y85" s="40"/>
      <c r="Z85" s="40"/>
      <c r="AA85" s="40"/>
      <c r="AB85" s="40"/>
      <c r="AC85" s="40"/>
      <c r="AD85" s="40"/>
      <c r="AE85" s="40"/>
    </row>
    <row r="86" spans="1:31" s="2" customFormat="1" ht="24.95" customHeight="1">
      <c r="A86" s="40"/>
      <c r="B86" s="41"/>
      <c r="C86" s="25" t="s">
        <v>119</v>
      </c>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36"/>
      <c r="S87" s="40"/>
      <c r="T87" s="40"/>
      <c r="U87" s="40"/>
      <c r="V87" s="40"/>
      <c r="W87" s="40"/>
      <c r="X87" s="40"/>
      <c r="Y87" s="40"/>
      <c r="Z87" s="40"/>
      <c r="AA87" s="40"/>
      <c r="AB87" s="40"/>
      <c r="AC87" s="40"/>
      <c r="AD87" s="40"/>
      <c r="AE87" s="40"/>
    </row>
    <row r="88" spans="1:31" s="2" customFormat="1" ht="12" customHeight="1">
      <c r="A88" s="40"/>
      <c r="B88" s="41"/>
      <c r="C88" s="34" t="s">
        <v>16</v>
      </c>
      <c r="D88" s="42"/>
      <c r="E88" s="42"/>
      <c r="F88" s="42"/>
      <c r="G88" s="42"/>
      <c r="H88" s="42"/>
      <c r="I88" s="42"/>
      <c r="J88" s="42"/>
      <c r="K88" s="42"/>
      <c r="L88" s="136"/>
      <c r="S88" s="40"/>
      <c r="T88" s="40"/>
      <c r="U88" s="40"/>
      <c r="V88" s="40"/>
      <c r="W88" s="40"/>
      <c r="X88" s="40"/>
      <c r="Y88" s="40"/>
      <c r="Z88" s="40"/>
      <c r="AA88" s="40"/>
      <c r="AB88" s="40"/>
      <c r="AC88" s="40"/>
      <c r="AD88" s="40"/>
      <c r="AE88" s="40"/>
    </row>
    <row r="89" spans="1:31" s="2" customFormat="1" ht="16.5" customHeight="1">
      <c r="A89" s="40"/>
      <c r="B89" s="41"/>
      <c r="C89" s="42"/>
      <c r="D89" s="42"/>
      <c r="E89" s="162" t="str">
        <f>E7</f>
        <v>Demolice objektu M</v>
      </c>
      <c r="F89" s="34"/>
      <c r="G89" s="34"/>
      <c r="H89" s="34"/>
      <c r="I89" s="42"/>
      <c r="J89" s="42"/>
      <c r="K89" s="42"/>
      <c r="L89" s="136"/>
      <c r="S89" s="40"/>
      <c r="T89" s="40"/>
      <c r="U89" s="40"/>
      <c r="V89" s="40"/>
      <c r="W89" s="40"/>
      <c r="X89" s="40"/>
      <c r="Y89" s="40"/>
      <c r="Z89" s="40"/>
      <c r="AA89" s="40"/>
      <c r="AB89" s="40"/>
      <c r="AC89" s="40"/>
      <c r="AD89" s="40"/>
      <c r="AE89" s="40"/>
    </row>
    <row r="90" spans="1:31" s="2" customFormat="1" ht="12" customHeight="1">
      <c r="A90" s="40"/>
      <c r="B90" s="41"/>
      <c r="C90" s="34" t="s">
        <v>92</v>
      </c>
      <c r="D90" s="42"/>
      <c r="E90" s="42"/>
      <c r="F90" s="42"/>
      <c r="G90" s="42"/>
      <c r="H90" s="42"/>
      <c r="I90" s="42"/>
      <c r="J90" s="42"/>
      <c r="K90" s="42"/>
      <c r="L90" s="136"/>
      <c r="S90" s="40"/>
      <c r="T90" s="40"/>
      <c r="U90" s="40"/>
      <c r="V90" s="40"/>
      <c r="W90" s="40"/>
      <c r="X90" s="40"/>
      <c r="Y90" s="40"/>
      <c r="Z90" s="40"/>
      <c r="AA90" s="40"/>
      <c r="AB90" s="40"/>
      <c r="AC90" s="40"/>
      <c r="AD90" s="40"/>
      <c r="AE90" s="40"/>
    </row>
    <row r="91" spans="1:31" s="2" customFormat="1" ht="16.5" customHeight="1">
      <c r="A91" s="40"/>
      <c r="B91" s="41"/>
      <c r="C91" s="42"/>
      <c r="D91" s="42"/>
      <c r="E91" s="71" t="str">
        <f>E9</f>
        <v>01 - Demolice objektu</v>
      </c>
      <c r="F91" s="42"/>
      <c r="G91" s="42"/>
      <c r="H91" s="42"/>
      <c r="I91" s="42"/>
      <c r="J91" s="42"/>
      <c r="K91" s="42"/>
      <c r="L91" s="136"/>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36"/>
      <c r="S92" s="40"/>
      <c r="T92" s="40"/>
      <c r="U92" s="40"/>
      <c r="V92" s="40"/>
      <c r="W92" s="40"/>
      <c r="X92" s="40"/>
      <c r="Y92" s="40"/>
      <c r="Z92" s="40"/>
      <c r="AA92" s="40"/>
      <c r="AB92" s="40"/>
      <c r="AC92" s="40"/>
      <c r="AD92" s="40"/>
      <c r="AE92" s="40"/>
    </row>
    <row r="93" spans="1:31" s="2" customFormat="1" ht="12" customHeight="1">
      <c r="A93" s="40"/>
      <c r="B93" s="41"/>
      <c r="C93" s="34" t="s">
        <v>21</v>
      </c>
      <c r="D93" s="42"/>
      <c r="E93" s="42"/>
      <c r="F93" s="29" t="str">
        <f>F12</f>
        <v>Karlovarská krajská nemocnice a.s.</v>
      </c>
      <c r="G93" s="42"/>
      <c r="H93" s="42"/>
      <c r="I93" s="34" t="s">
        <v>23</v>
      </c>
      <c r="J93" s="74" t="str">
        <f>IF(J12="","",J12)</f>
        <v>9. 1. 2023</v>
      </c>
      <c r="K93" s="42"/>
      <c r="L93" s="136"/>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36"/>
      <c r="S94" s="40"/>
      <c r="T94" s="40"/>
      <c r="U94" s="40"/>
      <c r="V94" s="40"/>
      <c r="W94" s="40"/>
      <c r="X94" s="40"/>
      <c r="Y94" s="40"/>
      <c r="Z94" s="40"/>
      <c r="AA94" s="40"/>
      <c r="AB94" s="40"/>
      <c r="AC94" s="40"/>
      <c r="AD94" s="40"/>
      <c r="AE94" s="40"/>
    </row>
    <row r="95" spans="1:31" s="2" customFormat="1" ht="25.65" customHeight="1">
      <c r="A95" s="40"/>
      <c r="B95" s="41"/>
      <c r="C95" s="34" t="s">
        <v>25</v>
      </c>
      <c r="D95" s="42"/>
      <c r="E95" s="42"/>
      <c r="F95" s="29" t="str">
        <f>E15</f>
        <v>Karlovarský kraj</v>
      </c>
      <c r="G95" s="42"/>
      <c r="H95" s="42"/>
      <c r="I95" s="34" t="s">
        <v>31</v>
      </c>
      <c r="J95" s="38" t="str">
        <f>E21</f>
        <v>Kancelář stavebního inženýrství s.r.o.</v>
      </c>
      <c r="K95" s="42"/>
      <c r="L95" s="136"/>
      <c r="S95" s="40"/>
      <c r="T95" s="40"/>
      <c r="U95" s="40"/>
      <c r="V95" s="40"/>
      <c r="W95" s="40"/>
      <c r="X95" s="40"/>
      <c r="Y95" s="40"/>
      <c r="Z95" s="40"/>
      <c r="AA95" s="40"/>
      <c r="AB95" s="40"/>
      <c r="AC95" s="40"/>
      <c r="AD95" s="40"/>
      <c r="AE95" s="40"/>
    </row>
    <row r="96" spans="1:31" s="2" customFormat="1" ht="15.15" customHeight="1">
      <c r="A96" s="40"/>
      <c r="B96" s="41"/>
      <c r="C96" s="34" t="s">
        <v>29</v>
      </c>
      <c r="D96" s="42"/>
      <c r="E96" s="42"/>
      <c r="F96" s="29" t="str">
        <f>IF(E18="","",E18)</f>
        <v>Vyplň údaj</v>
      </c>
      <c r="G96" s="42"/>
      <c r="H96" s="42"/>
      <c r="I96" s="34" t="s">
        <v>34</v>
      </c>
      <c r="J96" s="38" t="str">
        <f>E24</f>
        <v xml:space="preserve"> </v>
      </c>
      <c r="K96" s="42"/>
      <c r="L96" s="136"/>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136"/>
      <c r="S97" s="40"/>
      <c r="T97" s="40"/>
      <c r="U97" s="40"/>
      <c r="V97" s="40"/>
      <c r="W97" s="40"/>
      <c r="X97" s="40"/>
      <c r="Y97" s="40"/>
      <c r="Z97" s="40"/>
      <c r="AA97" s="40"/>
      <c r="AB97" s="40"/>
      <c r="AC97" s="40"/>
      <c r="AD97" s="40"/>
      <c r="AE97" s="40"/>
    </row>
    <row r="98" spans="1:31" s="11" customFormat="1" ht="29.25" customHeight="1">
      <c r="A98" s="179"/>
      <c r="B98" s="180"/>
      <c r="C98" s="181" t="s">
        <v>120</v>
      </c>
      <c r="D98" s="182" t="s">
        <v>57</v>
      </c>
      <c r="E98" s="182" t="s">
        <v>53</v>
      </c>
      <c r="F98" s="182" t="s">
        <v>54</v>
      </c>
      <c r="G98" s="182" t="s">
        <v>121</v>
      </c>
      <c r="H98" s="182" t="s">
        <v>122</v>
      </c>
      <c r="I98" s="182" t="s">
        <v>123</v>
      </c>
      <c r="J98" s="182" t="s">
        <v>97</v>
      </c>
      <c r="K98" s="183" t="s">
        <v>124</v>
      </c>
      <c r="L98" s="184"/>
      <c r="M98" s="94" t="s">
        <v>19</v>
      </c>
      <c r="N98" s="95" t="s">
        <v>42</v>
      </c>
      <c r="O98" s="95" t="s">
        <v>125</v>
      </c>
      <c r="P98" s="95" t="s">
        <v>126</v>
      </c>
      <c r="Q98" s="95" t="s">
        <v>127</v>
      </c>
      <c r="R98" s="95" t="s">
        <v>128</v>
      </c>
      <c r="S98" s="95" t="s">
        <v>129</v>
      </c>
      <c r="T98" s="96" t="s">
        <v>130</v>
      </c>
      <c r="U98" s="179"/>
      <c r="V98" s="179"/>
      <c r="W98" s="179"/>
      <c r="X98" s="179"/>
      <c r="Y98" s="179"/>
      <c r="Z98" s="179"/>
      <c r="AA98" s="179"/>
      <c r="AB98" s="179"/>
      <c r="AC98" s="179"/>
      <c r="AD98" s="179"/>
      <c r="AE98" s="179"/>
    </row>
    <row r="99" spans="1:63" s="2" customFormat="1" ht="22.8" customHeight="1">
      <c r="A99" s="40"/>
      <c r="B99" s="41"/>
      <c r="C99" s="101" t="s">
        <v>131</v>
      </c>
      <c r="D99" s="42"/>
      <c r="E99" s="42"/>
      <c r="F99" s="42"/>
      <c r="G99" s="42"/>
      <c r="H99" s="42"/>
      <c r="I99" s="42"/>
      <c r="J99" s="185">
        <f>BK99</f>
        <v>0</v>
      </c>
      <c r="K99" s="42"/>
      <c r="L99" s="46"/>
      <c r="M99" s="97"/>
      <c r="N99" s="186"/>
      <c r="O99" s="98"/>
      <c r="P99" s="187">
        <f>P100+P271+P353</f>
        <v>0</v>
      </c>
      <c r="Q99" s="98"/>
      <c r="R99" s="187">
        <f>R100+R271+R353</f>
        <v>64.71164</v>
      </c>
      <c r="S99" s="98"/>
      <c r="T99" s="188">
        <f>T100+T271+T353</f>
        <v>7160.4641</v>
      </c>
      <c r="U99" s="40"/>
      <c r="V99" s="40"/>
      <c r="W99" s="40"/>
      <c r="X99" s="40"/>
      <c r="Y99" s="40"/>
      <c r="Z99" s="40"/>
      <c r="AA99" s="40"/>
      <c r="AB99" s="40"/>
      <c r="AC99" s="40"/>
      <c r="AD99" s="40"/>
      <c r="AE99" s="40"/>
      <c r="AT99" s="19" t="s">
        <v>71</v>
      </c>
      <c r="AU99" s="19" t="s">
        <v>98</v>
      </c>
      <c r="BK99" s="189">
        <f>BK100+BK271+BK353</f>
        <v>0</v>
      </c>
    </row>
    <row r="100" spans="1:63" s="12" customFormat="1" ht="25.9" customHeight="1">
      <c r="A100" s="12"/>
      <c r="B100" s="190"/>
      <c r="C100" s="191"/>
      <c r="D100" s="192" t="s">
        <v>71</v>
      </c>
      <c r="E100" s="193" t="s">
        <v>132</v>
      </c>
      <c r="F100" s="193" t="s">
        <v>133</v>
      </c>
      <c r="G100" s="191"/>
      <c r="H100" s="191"/>
      <c r="I100" s="194"/>
      <c r="J100" s="195">
        <f>BK100</f>
        <v>0</v>
      </c>
      <c r="K100" s="191"/>
      <c r="L100" s="196"/>
      <c r="M100" s="197"/>
      <c r="N100" s="198"/>
      <c r="O100" s="198"/>
      <c r="P100" s="199">
        <f>P101+P136+P148+P156+P172</f>
        <v>0</v>
      </c>
      <c r="Q100" s="198"/>
      <c r="R100" s="199">
        <f>R101+R136+R148+R156+R172</f>
        <v>64.703</v>
      </c>
      <c r="S100" s="198"/>
      <c r="T100" s="200">
        <f>T101+T136+T148+T156+T172</f>
        <v>7159.6121</v>
      </c>
      <c r="U100" s="12"/>
      <c r="V100" s="12"/>
      <c r="W100" s="12"/>
      <c r="X100" s="12"/>
      <c r="Y100" s="12"/>
      <c r="Z100" s="12"/>
      <c r="AA100" s="12"/>
      <c r="AB100" s="12"/>
      <c r="AC100" s="12"/>
      <c r="AD100" s="12"/>
      <c r="AE100" s="12"/>
      <c r="AR100" s="201" t="s">
        <v>14</v>
      </c>
      <c r="AT100" s="202" t="s">
        <v>71</v>
      </c>
      <c r="AU100" s="202" t="s">
        <v>72</v>
      </c>
      <c r="AY100" s="201" t="s">
        <v>134</v>
      </c>
      <c r="BK100" s="203">
        <f>BK101+BK136+BK148+BK156+BK172</f>
        <v>0</v>
      </c>
    </row>
    <row r="101" spans="1:63" s="12" customFormat="1" ht="22.8" customHeight="1">
      <c r="A101" s="12"/>
      <c r="B101" s="190"/>
      <c r="C101" s="191"/>
      <c r="D101" s="192" t="s">
        <v>71</v>
      </c>
      <c r="E101" s="204" t="s">
        <v>14</v>
      </c>
      <c r="F101" s="204" t="s">
        <v>135</v>
      </c>
      <c r="G101" s="191"/>
      <c r="H101" s="191"/>
      <c r="I101" s="194"/>
      <c r="J101" s="205">
        <f>BK101</f>
        <v>0</v>
      </c>
      <c r="K101" s="191"/>
      <c r="L101" s="196"/>
      <c r="M101" s="197"/>
      <c r="N101" s="198"/>
      <c r="O101" s="198"/>
      <c r="P101" s="199">
        <f>P102+P115+P130</f>
        <v>0</v>
      </c>
      <c r="Q101" s="198"/>
      <c r="R101" s="199">
        <f>R102+R115+R130</f>
        <v>0</v>
      </c>
      <c r="S101" s="198"/>
      <c r="T101" s="200">
        <f>T102+T115+T130</f>
        <v>0</v>
      </c>
      <c r="U101" s="12"/>
      <c r="V101" s="12"/>
      <c r="W101" s="12"/>
      <c r="X101" s="12"/>
      <c r="Y101" s="12"/>
      <c r="Z101" s="12"/>
      <c r="AA101" s="12"/>
      <c r="AB101" s="12"/>
      <c r="AC101" s="12"/>
      <c r="AD101" s="12"/>
      <c r="AE101" s="12"/>
      <c r="AR101" s="201" t="s">
        <v>14</v>
      </c>
      <c r="AT101" s="202" t="s">
        <v>71</v>
      </c>
      <c r="AU101" s="202" t="s">
        <v>14</v>
      </c>
      <c r="AY101" s="201" t="s">
        <v>134</v>
      </c>
      <c r="BK101" s="203">
        <f>BK102+BK115+BK130</f>
        <v>0</v>
      </c>
    </row>
    <row r="102" spans="1:63" s="12" customFormat="1" ht="20.85" customHeight="1">
      <c r="A102" s="12"/>
      <c r="B102" s="190"/>
      <c r="C102" s="191"/>
      <c r="D102" s="192" t="s">
        <v>71</v>
      </c>
      <c r="E102" s="204" t="s">
        <v>136</v>
      </c>
      <c r="F102" s="204" t="s">
        <v>137</v>
      </c>
      <c r="G102" s="191"/>
      <c r="H102" s="191"/>
      <c r="I102" s="194"/>
      <c r="J102" s="205">
        <f>BK102</f>
        <v>0</v>
      </c>
      <c r="K102" s="191"/>
      <c r="L102" s="196"/>
      <c r="M102" s="197"/>
      <c r="N102" s="198"/>
      <c r="O102" s="198"/>
      <c r="P102" s="199">
        <f>SUM(P103:P114)</f>
        <v>0</v>
      </c>
      <c r="Q102" s="198"/>
      <c r="R102" s="199">
        <f>SUM(R103:R114)</f>
        <v>0</v>
      </c>
      <c r="S102" s="198"/>
      <c r="T102" s="200">
        <f>SUM(T103:T114)</f>
        <v>0</v>
      </c>
      <c r="U102" s="12"/>
      <c r="V102" s="12"/>
      <c r="W102" s="12"/>
      <c r="X102" s="12"/>
      <c r="Y102" s="12"/>
      <c r="Z102" s="12"/>
      <c r="AA102" s="12"/>
      <c r="AB102" s="12"/>
      <c r="AC102" s="12"/>
      <c r="AD102" s="12"/>
      <c r="AE102" s="12"/>
      <c r="AR102" s="201" t="s">
        <v>14</v>
      </c>
      <c r="AT102" s="202" t="s">
        <v>71</v>
      </c>
      <c r="AU102" s="202" t="s">
        <v>81</v>
      </c>
      <c r="AY102" s="201" t="s">
        <v>134</v>
      </c>
      <c r="BK102" s="203">
        <f>SUM(BK103:BK114)</f>
        <v>0</v>
      </c>
    </row>
    <row r="103" spans="1:65" s="2" customFormat="1" ht="37.8" customHeight="1">
      <c r="A103" s="40"/>
      <c r="B103" s="41"/>
      <c r="C103" s="206" t="s">
        <v>14</v>
      </c>
      <c r="D103" s="206" t="s">
        <v>138</v>
      </c>
      <c r="E103" s="207" t="s">
        <v>139</v>
      </c>
      <c r="F103" s="208" t="s">
        <v>140</v>
      </c>
      <c r="G103" s="209" t="s">
        <v>141</v>
      </c>
      <c r="H103" s="210">
        <v>1601.272</v>
      </c>
      <c r="I103" s="211"/>
      <c r="J103" s="212">
        <f>ROUND(I103*H103,2)</f>
        <v>0</v>
      </c>
      <c r="K103" s="208" t="s">
        <v>142</v>
      </c>
      <c r="L103" s="46"/>
      <c r="M103" s="213" t="s">
        <v>19</v>
      </c>
      <c r="N103" s="214" t="s">
        <v>43</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143</v>
      </c>
      <c r="AT103" s="217" t="s">
        <v>138</v>
      </c>
      <c r="AU103" s="217" t="s">
        <v>144</v>
      </c>
      <c r="AY103" s="19" t="s">
        <v>134</v>
      </c>
      <c r="BE103" s="218">
        <f>IF(N103="základní",J103,0)</f>
        <v>0</v>
      </c>
      <c r="BF103" s="218">
        <f>IF(N103="snížená",J103,0)</f>
        <v>0</v>
      </c>
      <c r="BG103" s="218">
        <f>IF(N103="zákl. přenesená",J103,0)</f>
        <v>0</v>
      </c>
      <c r="BH103" s="218">
        <f>IF(N103="sníž. přenesená",J103,0)</f>
        <v>0</v>
      </c>
      <c r="BI103" s="218">
        <f>IF(N103="nulová",J103,0)</f>
        <v>0</v>
      </c>
      <c r="BJ103" s="19" t="s">
        <v>14</v>
      </c>
      <c r="BK103" s="218">
        <f>ROUND(I103*H103,2)</f>
        <v>0</v>
      </c>
      <c r="BL103" s="19" t="s">
        <v>143</v>
      </c>
      <c r="BM103" s="217" t="s">
        <v>145</v>
      </c>
    </row>
    <row r="104" spans="1:47" s="2" customFormat="1" ht="12">
      <c r="A104" s="40"/>
      <c r="B104" s="41"/>
      <c r="C104" s="42"/>
      <c r="D104" s="219" t="s">
        <v>146</v>
      </c>
      <c r="E104" s="42"/>
      <c r="F104" s="220" t="s">
        <v>147</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146</v>
      </c>
      <c r="AU104" s="19" t="s">
        <v>144</v>
      </c>
    </row>
    <row r="105" spans="1:51" s="13" customFormat="1" ht="12">
      <c r="A105" s="13"/>
      <c r="B105" s="224"/>
      <c r="C105" s="225"/>
      <c r="D105" s="226" t="s">
        <v>148</v>
      </c>
      <c r="E105" s="227" t="s">
        <v>19</v>
      </c>
      <c r="F105" s="228" t="s">
        <v>149</v>
      </c>
      <c r="G105" s="225"/>
      <c r="H105" s="227" t="s">
        <v>19</v>
      </c>
      <c r="I105" s="229"/>
      <c r="J105" s="225"/>
      <c r="K105" s="225"/>
      <c r="L105" s="230"/>
      <c r="M105" s="231"/>
      <c r="N105" s="232"/>
      <c r="O105" s="232"/>
      <c r="P105" s="232"/>
      <c r="Q105" s="232"/>
      <c r="R105" s="232"/>
      <c r="S105" s="232"/>
      <c r="T105" s="233"/>
      <c r="U105" s="13"/>
      <c r="V105" s="13"/>
      <c r="W105" s="13"/>
      <c r="X105" s="13"/>
      <c r="Y105" s="13"/>
      <c r="Z105" s="13"/>
      <c r="AA105" s="13"/>
      <c r="AB105" s="13"/>
      <c r="AC105" s="13"/>
      <c r="AD105" s="13"/>
      <c r="AE105" s="13"/>
      <c r="AT105" s="234" t="s">
        <v>148</v>
      </c>
      <c r="AU105" s="234" t="s">
        <v>144</v>
      </c>
      <c r="AV105" s="13" t="s">
        <v>14</v>
      </c>
      <c r="AW105" s="13" t="s">
        <v>33</v>
      </c>
      <c r="AX105" s="13" t="s">
        <v>72</v>
      </c>
      <c r="AY105" s="234" t="s">
        <v>134</v>
      </c>
    </row>
    <row r="106" spans="1:51" s="13" customFormat="1" ht="12">
      <c r="A106" s="13"/>
      <c r="B106" s="224"/>
      <c r="C106" s="225"/>
      <c r="D106" s="226" t="s">
        <v>148</v>
      </c>
      <c r="E106" s="227" t="s">
        <v>19</v>
      </c>
      <c r="F106" s="228" t="s">
        <v>150</v>
      </c>
      <c r="G106" s="225"/>
      <c r="H106" s="227" t="s">
        <v>19</v>
      </c>
      <c r="I106" s="229"/>
      <c r="J106" s="225"/>
      <c r="K106" s="225"/>
      <c r="L106" s="230"/>
      <c r="M106" s="231"/>
      <c r="N106" s="232"/>
      <c r="O106" s="232"/>
      <c r="P106" s="232"/>
      <c r="Q106" s="232"/>
      <c r="R106" s="232"/>
      <c r="S106" s="232"/>
      <c r="T106" s="233"/>
      <c r="U106" s="13"/>
      <c r="V106" s="13"/>
      <c r="W106" s="13"/>
      <c r="X106" s="13"/>
      <c r="Y106" s="13"/>
      <c r="Z106" s="13"/>
      <c r="AA106" s="13"/>
      <c r="AB106" s="13"/>
      <c r="AC106" s="13"/>
      <c r="AD106" s="13"/>
      <c r="AE106" s="13"/>
      <c r="AT106" s="234" t="s">
        <v>148</v>
      </c>
      <c r="AU106" s="234" t="s">
        <v>144</v>
      </c>
      <c r="AV106" s="13" t="s">
        <v>14</v>
      </c>
      <c r="AW106" s="13" t="s">
        <v>33</v>
      </c>
      <c r="AX106" s="13" t="s">
        <v>72</v>
      </c>
      <c r="AY106" s="234" t="s">
        <v>134</v>
      </c>
    </row>
    <row r="107" spans="1:51" s="14" customFormat="1" ht="12">
      <c r="A107" s="14"/>
      <c r="B107" s="235"/>
      <c r="C107" s="236"/>
      <c r="D107" s="226" t="s">
        <v>148</v>
      </c>
      <c r="E107" s="237" t="s">
        <v>19</v>
      </c>
      <c r="F107" s="238" t="s">
        <v>151</v>
      </c>
      <c r="G107" s="236"/>
      <c r="H107" s="239">
        <v>1601.272</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148</v>
      </c>
      <c r="AU107" s="245" t="s">
        <v>144</v>
      </c>
      <c r="AV107" s="14" t="s">
        <v>81</v>
      </c>
      <c r="AW107" s="14" t="s">
        <v>33</v>
      </c>
      <c r="AX107" s="14" t="s">
        <v>72</v>
      </c>
      <c r="AY107" s="245" t="s">
        <v>134</v>
      </c>
    </row>
    <row r="108" spans="1:51" s="15" customFormat="1" ht="12">
      <c r="A108" s="15"/>
      <c r="B108" s="246"/>
      <c r="C108" s="247"/>
      <c r="D108" s="226" t="s">
        <v>148</v>
      </c>
      <c r="E108" s="248" t="s">
        <v>19</v>
      </c>
      <c r="F108" s="249" t="s">
        <v>152</v>
      </c>
      <c r="G108" s="247"/>
      <c r="H108" s="250">
        <v>1601.272</v>
      </c>
      <c r="I108" s="251"/>
      <c r="J108" s="247"/>
      <c r="K108" s="247"/>
      <c r="L108" s="252"/>
      <c r="M108" s="253"/>
      <c r="N108" s="254"/>
      <c r="O108" s="254"/>
      <c r="P108" s="254"/>
      <c r="Q108" s="254"/>
      <c r="R108" s="254"/>
      <c r="S108" s="254"/>
      <c r="T108" s="255"/>
      <c r="U108" s="15"/>
      <c r="V108" s="15"/>
      <c r="W108" s="15"/>
      <c r="X108" s="15"/>
      <c r="Y108" s="15"/>
      <c r="Z108" s="15"/>
      <c r="AA108" s="15"/>
      <c r="AB108" s="15"/>
      <c r="AC108" s="15"/>
      <c r="AD108" s="15"/>
      <c r="AE108" s="15"/>
      <c r="AT108" s="256" t="s">
        <v>148</v>
      </c>
      <c r="AU108" s="256" t="s">
        <v>144</v>
      </c>
      <c r="AV108" s="15" t="s">
        <v>143</v>
      </c>
      <c r="AW108" s="15" t="s">
        <v>33</v>
      </c>
      <c r="AX108" s="15" t="s">
        <v>14</v>
      </c>
      <c r="AY108" s="256" t="s">
        <v>134</v>
      </c>
    </row>
    <row r="109" spans="1:65" s="2" customFormat="1" ht="24.15" customHeight="1">
      <c r="A109" s="40"/>
      <c r="B109" s="41"/>
      <c r="C109" s="206" t="s">
        <v>81</v>
      </c>
      <c r="D109" s="206" t="s">
        <v>138</v>
      </c>
      <c r="E109" s="207" t="s">
        <v>153</v>
      </c>
      <c r="F109" s="208" t="s">
        <v>154</v>
      </c>
      <c r="G109" s="209" t="s">
        <v>141</v>
      </c>
      <c r="H109" s="210">
        <v>1601.272</v>
      </c>
      <c r="I109" s="211"/>
      <c r="J109" s="212">
        <f>ROUND(I109*H109,2)</f>
        <v>0</v>
      </c>
      <c r="K109" s="208" t="s">
        <v>142</v>
      </c>
      <c r="L109" s="46"/>
      <c r="M109" s="213" t="s">
        <v>19</v>
      </c>
      <c r="N109" s="214" t="s">
        <v>43</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143</v>
      </c>
      <c r="AT109" s="217" t="s">
        <v>138</v>
      </c>
      <c r="AU109" s="217" t="s">
        <v>144</v>
      </c>
      <c r="AY109" s="19" t="s">
        <v>134</v>
      </c>
      <c r="BE109" s="218">
        <f>IF(N109="základní",J109,0)</f>
        <v>0</v>
      </c>
      <c r="BF109" s="218">
        <f>IF(N109="snížená",J109,0)</f>
        <v>0</v>
      </c>
      <c r="BG109" s="218">
        <f>IF(N109="zákl. přenesená",J109,0)</f>
        <v>0</v>
      </c>
      <c r="BH109" s="218">
        <f>IF(N109="sníž. přenesená",J109,0)</f>
        <v>0</v>
      </c>
      <c r="BI109" s="218">
        <f>IF(N109="nulová",J109,0)</f>
        <v>0</v>
      </c>
      <c r="BJ109" s="19" t="s">
        <v>14</v>
      </c>
      <c r="BK109" s="218">
        <f>ROUND(I109*H109,2)</f>
        <v>0</v>
      </c>
      <c r="BL109" s="19" t="s">
        <v>143</v>
      </c>
      <c r="BM109" s="217" t="s">
        <v>155</v>
      </c>
    </row>
    <row r="110" spans="1:47" s="2" customFormat="1" ht="12">
      <c r="A110" s="40"/>
      <c r="B110" s="41"/>
      <c r="C110" s="42"/>
      <c r="D110" s="219" t="s">
        <v>146</v>
      </c>
      <c r="E110" s="42"/>
      <c r="F110" s="220" t="s">
        <v>156</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146</v>
      </c>
      <c r="AU110" s="19" t="s">
        <v>144</v>
      </c>
    </row>
    <row r="111" spans="1:51" s="13" customFormat="1" ht="12">
      <c r="A111" s="13"/>
      <c r="B111" s="224"/>
      <c r="C111" s="225"/>
      <c r="D111" s="226" t="s">
        <v>148</v>
      </c>
      <c r="E111" s="227" t="s">
        <v>19</v>
      </c>
      <c r="F111" s="228" t="s">
        <v>149</v>
      </c>
      <c r="G111" s="225"/>
      <c r="H111" s="227" t="s">
        <v>19</v>
      </c>
      <c r="I111" s="229"/>
      <c r="J111" s="225"/>
      <c r="K111" s="225"/>
      <c r="L111" s="230"/>
      <c r="M111" s="231"/>
      <c r="N111" s="232"/>
      <c r="O111" s="232"/>
      <c r="P111" s="232"/>
      <c r="Q111" s="232"/>
      <c r="R111" s="232"/>
      <c r="S111" s="232"/>
      <c r="T111" s="233"/>
      <c r="U111" s="13"/>
      <c r="V111" s="13"/>
      <c r="W111" s="13"/>
      <c r="X111" s="13"/>
      <c r="Y111" s="13"/>
      <c r="Z111" s="13"/>
      <c r="AA111" s="13"/>
      <c r="AB111" s="13"/>
      <c r="AC111" s="13"/>
      <c r="AD111" s="13"/>
      <c r="AE111" s="13"/>
      <c r="AT111" s="234" t="s">
        <v>148</v>
      </c>
      <c r="AU111" s="234" t="s">
        <v>144</v>
      </c>
      <c r="AV111" s="13" t="s">
        <v>14</v>
      </c>
      <c r="AW111" s="13" t="s">
        <v>33</v>
      </c>
      <c r="AX111" s="13" t="s">
        <v>72</v>
      </c>
      <c r="AY111" s="234" t="s">
        <v>134</v>
      </c>
    </row>
    <row r="112" spans="1:51" s="13" customFormat="1" ht="12">
      <c r="A112" s="13"/>
      <c r="B112" s="224"/>
      <c r="C112" s="225"/>
      <c r="D112" s="226" t="s">
        <v>148</v>
      </c>
      <c r="E112" s="227" t="s">
        <v>19</v>
      </c>
      <c r="F112" s="228" t="s">
        <v>150</v>
      </c>
      <c r="G112" s="225"/>
      <c r="H112" s="227" t="s">
        <v>19</v>
      </c>
      <c r="I112" s="229"/>
      <c r="J112" s="225"/>
      <c r="K112" s="225"/>
      <c r="L112" s="230"/>
      <c r="M112" s="231"/>
      <c r="N112" s="232"/>
      <c r="O112" s="232"/>
      <c r="P112" s="232"/>
      <c r="Q112" s="232"/>
      <c r="R112" s="232"/>
      <c r="S112" s="232"/>
      <c r="T112" s="233"/>
      <c r="U112" s="13"/>
      <c r="V112" s="13"/>
      <c r="W112" s="13"/>
      <c r="X112" s="13"/>
      <c r="Y112" s="13"/>
      <c r="Z112" s="13"/>
      <c r="AA112" s="13"/>
      <c r="AB112" s="13"/>
      <c r="AC112" s="13"/>
      <c r="AD112" s="13"/>
      <c r="AE112" s="13"/>
      <c r="AT112" s="234" t="s">
        <v>148</v>
      </c>
      <c r="AU112" s="234" t="s">
        <v>144</v>
      </c>
      <c r="AV112" s="13" t="s">
        <v>14</v>
      </c>
      <c r="AW112" s="13" t="s">
        <v>33</v>
      </c>
      <c r="AX112" s="13" t="s">
        <v>72</v>
      </c>
      <c r="AY112" s="234" t="s">
        <v>134</v>
      </c>
    </row>
    <row r="113" spans="1:51" s="14" customFormat="1" ht="12">
      <c r="A113" s="14"/>
      <c r="B113" s="235"/>
      <c r="C113" s="236"/>
      <c r="D113" s="226" t="s">
        <v>148</v>
      </c>
      <c r="E113" s="237" t="s">
        <v>19</v>
      </c>
      <c r="F113" s="238" t="s">
        <v>151</v>
      </c>
      <c r="G113" s="236"/>
      <c r="H113" s="239">
        <v>1601.272</v>
      </c>
      <c r="I113" s="240"/>
      <c r="J113" s="236"/>
      <c r="K113" s="236"/>
      <c r="L113" s="241"/>
      <c r="M113" s="242"/>
      <c r="N113" s="243"/>
      <c r="O113" s="243"/>
      <c r="P113" s="243"/>
      <c r="Q113" s="243"/>
      <c r="R113" s="243"/>
      <c r="S113" s="243"/>
      <c r="T113" s="244"/>
      <c r="U113" s="14"/>
      <c r="V113" s="14"/>
      <c r="W113" s="14"/>
      <c r="X113" s="14"/>
      <c r="Y113" s="14"/>
      <c r="Z113" s="14"/>
      <c r="AA113" s="14"/>
      <c r="AB113" s="14"/>
      <c r="AC113" s="14"/>
      <c r="AD113" s="14"/>
      <c r="AE113" s="14"/>
      <c r="AT113" s="245" t="s">
        <v>148</v>
      </c>
      <c r="AU113" s="245" t="s">
        <v>144</v>
      </c>
      <c r="AV113" s="14" t="s">
        <v>81</v>
      </c>
      <c r="AW113" s="14" t="s">
        <v>33</v>
      </c>
      <c r="AX113" s="14" t="s">
        <v>72</v>
      </c>
      <c r="AY113" s="245" t="s">
        <v>134</v>
      </c>
    </row>
    <row r="114" spans="1:51" s="15" customFormat="1" ht="12">
      <c r="A114" s="15"/>
      <c r="B114" s="246"/>
      <c r="C114" s="247"/>
      <c r="D114" s="226" t="s">
        <v>148</v>
      </c>
      <c r="E114" s="248" t="s">
        <v>19</v>
      </c>
      <c r="F114" s="249" t="s">
        <v>152</v>
      </c>
      <c r="G114" s="247"/>
      <c r="H114" s="250">
        <v>1601.272</v>
      </c>
      <c r="I114" s="251"/>
      <c r="J114" s="247"/>
      <c r="K114" s="247"/>
      <c r="L114" s="252"/>
      <c r="M114" s="253"/>
      <c r="N114" s="254"/>
      <c r="O114" s="254"/>
      <c r="P114" s="254"/>
      <c r="Q114" s="254"/>
      <c r="R114" s="254"/>
      <c r="S114" s="254"/>
      <c r="T114" s="255"/>
      <c r="U114" s="15"/>
      <c r="V114" s="15"/>
      <c r="W114" s="15"/>
      <c r="X114" s="15"/>
      <c r="Y114" s="15"/>
      <c r="Z114" s="15"/>
      <c r="AA114" s="15"/>
      <c r="AB114" s="15"/>
      <c r="AC114" s="15"/>
      <c r="AD114" s="15"/>
      <c r="AE114" s="15"/>
      <c r="AT114" s="256" t="s">
        <v>148</v>
      </c>
      <c r="AU114" s="256" t="s">
        <v>144</v>
      </c>
      <c r="AV114" s="15" t="s">
        <v>143</v>
      </c>
      <c r="AW114" s="15" t="s">
        <v>33</v>
      </c>
      <c r="AX114" s="15" t="s">
        <v>14</v>
      </c>
      <c r="AY114" s="256" t="s">
        <v>134</v>
      </c>
    </row>
    <row r="115" spans="1:63" s="12" customFormat="1" ht="20.85" customHeight="1">
      <c r="A115" s="12"/>
      <c r="B115" s="190"/>
      <c r="C115" s="191"/>
      <c r="D115" s="192" t="s">
        <v>71</v>
      </c>
      <c r="E115" s="204" t="s">
        <v>157</v>
      </c>
      <c r="F115" s="204" t="s">
        <v>158</v>
      </c>
      <c r="G115" s="191"/>
      <c r="H115" s="191"/>
      <c r="I115" s="194"/>
      <c r="J115" s="205">
        <f>BK115</f>
        <v>0</v>
      </c>
      <c r="K115" s="191"/>
      <c r="L115" s="196"/>
      <c r="M115" s="197"/>
      <c r="N115" s="198"/>
      <c r="O115" s="198"/>
      <c r="P115" s="199">
        <f>SUM(P116:P129)</f>
        <v>0</v>
      </c>
      <c r="Q115" s="198"/>
      <c r="R115" s="199">
        <f>SUM(R116:R129)</f>
        <v>0</v>
      </c>
      <c r="S115" s="198"/>
      <c r="T115" s="200">
        <f>SUM(T116:T129)</f>
        <v>0</v>
      </c>
      <c r="U115" s="12"/>
      <c r="V115" s="12"/>
      <c r="W115" s="12"/>
      <c r="X115" s="12"/>
      <c r="Y115" s="12"/>
      <c r="Z115" s="12"/>
      <c r="AA115" s="12"/>
      <c r="AB115" s="12"/>
      <c r="AC115" s="12"/>
      <c r="AD115" s="12"/>
      <c r="AE115" s="12"/>
      <c r="AR115" s="201" t="s">
        <v>14</v>
      </c>
      <c r="AT115" s="202" t="s">
        <v>71</v>
      </c>
      <c r="AU115" s="202" t="s">
        <v>81</v>
      </c>
      <c r="AY115" s="201" t="s">
        <v>134</v>
      </c>
      <c r="BK115" s="203">
        <f>SUM(BK116:BK129)</f>
        <v>0</v>
      </c>
    </row>
    <row r="116" spans="1:65" s="2" customFormat="1" ht="24.15" customHeight="1">
      <c r="A116" s="40"/>
      <c r="B116" s="41"/>
      <c r="C116" s="206" t="s">
        <v>144</v>
      </c>
      <c r="D116" s="206" t="s">
        <v>138</v>
      </c>
      <c r="E116" s="207" t="s">
        <v>159</v>
      </c>
      <c r="F116" s="208" t="s">
        <v>160</v>
      </c>
      <c r="G116" s="209" t="s">
        <v>141</v>
      </c>
      <c r="H116" s="210">
        <v>316.472</v>
      </c>
      <c r="I116" s="211"/>
      <c r="J116" s="212">
        <f>ROUND(I116*H116,2)</f>
        <v>0</v>
      </c>
      <c r="K116" s="208" t="s">
        <v>142</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143</v>
      </c>
      <c r="AT116" s="217" t="s">
        <v>138</v>
      </c>
      <c r="AU116" s="217" t="s">
        <v>144</v>
      </c>
      <c r="AY116" s="19" t="s">
        <v>134</v>
      </c>
      <c r="BE116" s="218">
        <f>IF(N116="základní",J116,0)</f>
        <v>0</v>
      </c>
      <c r="BF116" s="218">
        <f>IF(N116="snížená",J116,0)</f>
        <v>0</v>
      </c>
      <c r="BG116" s="218">
        <f>IF(N116="zákl. přenesená",J116,0)</f>
        <v>0</v>
      </c>
      <c r="BH116" s="218">
        <f>IF(N116="sníž. přenesená",J116,0)</f>
        <v>0</v>
      </c>
      <c r="BI116" s="218">
        <f>IF(N116="nulová",J116,0)</f>
        <v>0</v>
      </c>
      <c r="BJ116" s="19" t="s">
        <v>14</v>
      </c>
      <c r="BK116" s="218">
        <f>ROUND(I116*H116,2)</f>
        <v>0</v>
      </c>
      <c r="BL116" s="19" t="s">
        <v>143</v>
      </c>
      <c r="BM116" s="217" t="s">
        <v>161</v>
      </c>
    </row>
    <row r="117" spans="1:47" s="2" customFormat="1" ht="12">
      <c r="A117" s="40"/>
      <c r="B117" s="41"/>
      <c r="C117" s="42"/>
      <c r="D117" s="219" t="s">
        <v>146</v>
      </c>
      <c r="E117" s="42"/>
      <c r="F117" s="220" t="s">
        <v>162</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146</v>
      </c>
      <c r="AU117" s="19" t="s">
        <v>144</v>
      </c>
    </row>
    <row r="118" spans="1:51" s="13" customFormat="1" ht="12">
      <c r="A118" s="13"/>
      <c r="B118" s="224"/>
      <c r="C118" s="225"/>
      <c r="D118" s="226" t="s">
        <v>148</v>
      </c>
      <c r="E118" s="227" t="s">
        <v>19</v>
      </c>
      <c r="F118" s="228" t="s">
        <v>163</v>
      </c>
      <c r="G118" s="225"/>
      <c r="H118" s="227" t="s">
        <v>19</v>
      </c>
      <c r="I118" s="229"/>
      <c r="J118" s="225"/>
      <c r="K118" s="225"/>
      <c r="L118" s="230"/>
      <c r="M118" s="231"/>
      <c r="N118" s="232"/>
      <c r="O118" s="232"/>
      <c r="P118" s="232"/>
      <c r="Q118" s="232"/>
      <c r="R118" s="232"/>
      <c r="S118" s="232"/>
      <c r="T118" s="233"/>
      <c r="U118" s="13"/>
      <c r="V118" s="13"/>
      <c r="W118" s="13"/>
      <c r="X118" s="13"/>
      <c r="Y118" s="13"/>
      <c r="Z118" s="13"/>
      <c r="AA118" s="13"/>
      <c r="AB118" s="13"/>
      <c r="AC118" s="13"/>
      <c r="AD118" s="13"/>
      <c r="AE118" s="13"/>
      <c r="AT118" s="234" t="s">
        <v>148</v>
      </c>
      <c r="AU118" s="234" t="s">
        <v>144</v>
      </c>
      <c r="AV118" s="13" t="s">
        <v>14</v>
      </c>
      <c r="AW118" s="13" t="s">
        <v>33</v>
      </c>
      <c r="AX118" s="13" t="s">
        <v>72</v>
      </c>
      <c r="AY118" s="234" t="s">
        <v>134</v>
      </c>
    </row>
    <row r="119" spans="1:51" s="13" customFormat="1" ht="12">
      <c r="A119" s="13"/>
      <c r="B119" s="224"/>
      <c r="C119" s="225"/>
      <c r="D119" s="226" t="s">
        <v>148</v>
      </c>
      <c r="E119" s="227" t="s">
        <v>19</v>
      </c>
      <c r="F119" s="228" t="s">
        <v>164</v>
      </c>
      <c r="G119" s="225"/>
      <c r="H119" s="227" t="s">
        <v>19</v>
      </c>
      <c r="I119" s="229"/>
      <c r="J119" s="225"/>
      <c r="K119" s="225"/>
      <c r="L119" s="230"/>
      <c r="M119" s="231"/>
      <c r="N119" s="232"/>
      <c r="O119" s="232"/>
      <c r="P119" s="232"/>
      <c r="Q119" s="232"/>
      <c r="R119" s="232"/>
      <c r="S119" s="232"/>
      <c r="T119" s="233"/>
      <c r="U119" s="13"/>
      <c r="V119" s="13"/>
      <c r="W119" s="13"/>
      <c r="X119" s="13"/>
      <c r="Y119" s="13"/>
      <c r="Z119" s="13"/>
      <c r="AA119" s="13"/>
      <c r="AB119" s="13"/>
      <c r="AC119" s="13"/>
      <c r="AD119" s="13"/>
      <c r="AE119" s="13"/>
      <c r="AT119" s="234" t="s">
        <v>148</v>
      </c>
      <c r="AU119" s="234" t="s">
        <v>144</v>
      </c>
      <c r="AV119" s="13" t="s">
        <v>14</v>
      </c>
      <c r="AW119" s="13" t="s">
        <v>33</v>
      </c>
      <c r="AX119" s="13" t="s">
        <v>72</v>
      </c>
      <c r="AY119" s="234" t="s">
        <v>134</v>
      </c>
    </row>
    <row r="120" spans="1:51" s="14" customFormat="1" ht="12">
      <c r="A120" s="14"/>
      <c r="B120" s="235"/>
      <c r="C120" s="236"/>
      <c r="D120" s="226" t="s">
        <v>148</v>
      </c>
      <c r="E120" s="237" t="s">
        <v>19</v>
      </c>
      <c r="F120" s="238" t="s">
        <v>165</v>
      </c>
      <c r="G120" s="236"/>
      <c r="H120" s="239">
        <v>316.472</v>
      </c>
      <c r="I120" s="240"/>
      <c r="J120" s="236"/>
      <c r="K120" s="236"/>
      <c r="L120" s="241"/>
      <c r="M120" s="242"/>
      <c r="N120" s="243"/>
      <c r="O120" s="243"/>
      <c r="P120" s="243"/>
      <c r="Q120" s="243"/>
      <c r="R120" s="243"/>
      <c r="S120" s="243"/>
      <c r="T120" s="244"/>
      <c r="U120" s="14"/>
      <c r="V120" s="14"/>
      <c r="W120" s="14"/>
      <c r="X120" s="14"/>
      <c r="Y120" s="14"/>
      <c r="Z120" s="14"/>
      <c r="AA120" s="14"/>
      <c r="AB120" s="14"/>
      <c r="AC120" s="14"/>
      <c r="AD120" s="14"/>
      <c r="AE120" s="14"/>
      <c r="AT120" s="245" t="s">
        <v>148</v>
      </c>
      <c r="AU120" s="245" t="s">
        <v>144</v>
      </c>
      <c r="AV120" s="14" t="s">
        <v>81</v>
      </c>
      <c r="AW120" s="14" t="s">
        <v>33</v>
      </c>
      <c r="AX120" s="14" t="s">
        <v>72</v>
      </c>
      <c r="AY120" s="245" t="s">
        <v>134</v>
      </c>
    </row>
    <row r="121" spans="1:51" s="15" customFormat="1" ht="12">
      <c r="A121" s="15"/>
      <c r="B121" s="246"/>
      <c r="C121" s="247"/>
      <c r="D121" s="226" t="s">
        <v>148</v>
      </c>
      <c r="E121" s="248" t="s">
        <v>19</v>
      </c>
      <c r="F121" s="249" t="s">
        <v>152</v>
      </c>
      <c r="G121" s="247"/>
      <c r="H121" s="250">
        <v>316.472</v>
      </c>
      <c r="I121" s="251"/>
      <c r="J121" s="247"/>
      <c r="K121" s="247"/>
      <c r="L121" s="252"/>
      <c r="M121" s="253"/>
      <c r="N121" s="254"/>
      <c r="O121" s="254"/>
      <c r="P121" s="254"/>
      <c r="Q121" s="254"/>
      <c r="R121" s="254"/>
      <c r="S121" s="254"/>
      <c r="T121" s="255"/>
      <c r="U121" s="15"/>
      <c r="V121" s="15"/>
      <c r="W121" s="15"/>
      <c r="X121" s="15"/>
      <c r="Y121" s="15"/>
      <c r="Z121" s="15"/>
      <c r="AA121" s="15"/>
      <c r="AB121" s="15"/>
      <c r="AC121" s="15"/>
      <c r="AD121" s="15"/>
      <c r="AE121" s="15"/>
      <c r="AT121" s="256" t="s">
        <v>148</v>
      </c>
      <c r="AU121" s="256" t="s">
        <v>144</v>
      </c>
      <c r="AV121" s="15" t="s">
        <v>143</v>
      </c>
      <c r="AW121" s="15" t="s">
        <v>33</v>
      </c>
      <c r="AX121" s="15" t="s">
        <v>14</v>
      </c>
      <c r="AY121" s="256" t="s">
        <v>134</v>
      </c>
    </row>
    <row r="122" spans="1:65" s="2" customFormat="1" ht="24.15" customHeight="1">
      <c r="A122" s="40"/>
      <c r="B122" s="41"/>
      <c r="C122" s="206" t="s">
        <v>143</v>
      </c>
      <c r="D122" s="206" t="s">
        <v>138</v>
      </c>
      <c r="E122" s="207" t="s">
        <v>166</v>
      </c>
      <c r="F122" s="208" t="s">
        <v>167</v>
      </c>
      <c r="G122" s="209" t="s">
        <v>141</v>
      </c>
      <c r="H122" s="210">
        <v>1284.8</v>
      </c>
      <c r="I122" s="211"/>
      <c r="J122" s="212">
        <f>ROUND(I122*H122,2)</f>
        <v>0</v>
      </c>
      <c r="K122" s="208" t="s">
        <v>142</v>
      </c>
      <c r="L122" s="46"/>
      <c r="M122" s="213" t="s">
        <v>19</v>
      </c>
      <c r="N122" s="214" t="s">
        <v>43</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143</v>
      </c>
      <c r="AT122" s="217" t="s">
        <v>138</v>
      </c>
      <c r="AU122" s="217" t="s">
        <v>144</v>
      </c>
      <c r="AY122" s="19" t="s">
        <v>134</v>
      </c>
      <c r="BE122" s="218">
        <f>IF(N122="základní",J122,0)</f>
        <v>0</v>
      </c>
      <c r="BF122" s="218">
        <f>IF(N122="snížená",J122,0)</f>
        <v>0</v>
      </c>
      <c r="BG122" s="218">
        <f>IF(N122="zákl. přenesená",J122,0)</f>
        <v>0</v>
      </c>
      <c r="BH122" s="218">
        <f>IF(N122="sníž. přenesená",J122,0)</f>
        <v>0</v>
      </c>
      <c r="BI122" s="218">
        <f>IF(N122="nulová",J122,0)</f>
        <v>0</v>
      </c>
      <c r="BJ122" s="19" t="s">
        <v>14</v>
      </c>
      <c r="BK122" s="218">
        <f>ROUND(I122*H122,2)</f>
        <v>0</v>
      </c>
      <c r="BL122" s="19" t="s">
        <v>143</v>
      </c>
      <c r="BM122" s="217" t="s">
        <v>168</v>
      </c>
    </row>
    <row r="123" spans="1:47" s="2" customFormat="1" ht="12">
      <c r="A123" s="40"/>
      <c r="B123" s="41"/>
      <c r="C123" s="42"/>
      <c r="D123" s="219" t="s">
        <v>146</v>
      </c>
      <c r="E123" s="42"/>
      <c r="F123" s="220" t="s">
        <v>169</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146</v>
      </c>
      <c r="AU123" s="19" t="s">
        <v>144</v>
      </c>
    </row>
    <row r="124" spans="1:51" s="13" customFormat="1" ht="12">
      <c r="A124" s="13"/>
      <c r="B124" s="224"/>
      <c r="C124" s="225"/>
      <c r="D124" s="226" t="s">
        <v>148</v>
      </c>
      <c r="E124" s="227" t="s">
        <v>19</v>
      </c>
      <c r="F124" s="228" t="s">
        <v>170</v>
      </c>
      <c r="G124" s="225"/>
      <c r="H124" s="227" t="s">
        <v>19</v>
      </c>
      <c r="I124" s="229"/>
      <c r="J124" s="225"/>
      <c r="K124" s="225"/>
      <c r="L124" s="230"/>
      <c r="M124" s="231"/>
      <c r="N124" s="232"/>
      <c r="O124" s="232"/>
      <c r="P124" s="232"/>
      <c r="Q124" s="232"/>
      <c r="R124" s="232"/>
      <c r="S124" s="232"/>
      <c r="T124" s="233"/>
      <c r="U124" s="13"/>
      <c r="V124" s="13"/>
      <c r="W124" s="13"/>
      <c r="X124" s="13"/>
      <c r="Y124" s="13"/>
      <c r="Z124" s="13"/>
      <c r="AA124" s="13"/>
      <c r="AB124" s="13"/>
      <c r="AC124" s="13"/>
      <c r="AD124" s="13"/>
      <c r="AE124" s="13"/>
      <c r="AT124" s="234" t="s">
        <v>148</v>
      </c>
      <c r="AU124" s="234" t="s">
        <v>144</v>
      </c>
      <c r="AV124" s="13" t="s">
        <v>14</v>
      </c>
      <c r="AW124" s="13" t="s">
        <v>33</v>
      </c>
      <c r="AX124" s="13" t="s">
        <v>72</v>
      </c>
      <c r="AY124" s="234" t="s">
        <v>134</v>
      </c>
    </row>
    <row r="125" spans="1:51" s="13" customFormat="1" ht="12">
      <c r="A125" s="13"/>
      <c r="B125" s="224"/>
      <c r="C125" s="225"/>
      <c r="D125" s="226" t="s">
        <v>148</v>
      </c>
      <c r="E125" s="227" t="s">
        <v>19</v>
      </c>
      <c r="F125" s="228" t="s">
        <v>171</v>
      </c>
      <c r="G125" s="225"/>
      <c r="H125" s="227" t="s">
        <v>19</v>
      </c>
      <c r="I125" s="229"/>
      <c r="J125" s="225"/>
      <c r="K125" s="225"/>
      <c r="L125" s="230"/>
      <c r="M125" s="231"/>
      <c r="N125" s="232"/>
      <c r="O125" s="232"/>
      <c r="P125" s="232"/>
      <c r="Q125" s="232"/>
      <c r="R125" s="232"/>
      <c r="S125" s="232"/>
      <c r="T125" s="233"/>
      <c r="U125" s="13"/>
      <c r="V125" s="13"/>
      <c r="W125" s="13"/>
      <c r="X125" s="13"/>
      <c r="Y125" s="13"/>
      <c r="Z125" s="13"/>
      <c r="AA125" s="13"/>
      <c r="AB125" s="13"/>
      <c r="AC125" s="13"/>
      <c r="AD125" s="13"/>
      <c r="AE125" s="13"/>
      <c r="AT125" s="234" t="s">
        <v>148</v>
      </c>
      <c r="AU125" s="234" t="s">
        <v>144</v>
      </c>
      <c r="AV125" s="13" t="s">
        <v>14</v>
      </c>
      <c r="AW125" s="13" t="s">
        <v>33</v>
      </c>
      <c r="AX125" s="13" t="s">
        <v>72</v>
      </c>
      <c r="AY125" s="234" t="s">
        <v>134</v>
      </c>
    </row>
    <row r="126" spans="1:51" s="14" customFormat="1" ht="12">
      <c r="A126" s="14"/>
      <c r="B126" s="235"/>
      <c r="C126" s="236"/>
      <c r="D126" s="226" t="s">
        <v>148</v>
      </c>
      <c r="E126" s="237" t="s">
        <v>19</v>
      </c>
      <c r="F126" s="238" t="s">
        <v>172</v>
      </c>
      <c r="G126" s="236"/>
      <c r="H126" s="239">
        <v>198.54</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148</v>
      </c>
      <c r="AU126" s="245" t="s">
        <v>144</v>
      </c>
      <c r="AV126" s="14" t="s">
        <v>81</v>
      </c>
      <c r="AW126" s="14" t="s">
        <v>33</v>
      </c>
      <c r="AX126" s="14" t="s">
        <v>72</v>
      </c>
      <c r="AY126" s="245" t="s">
        <v>134</v>
      </c>
    </row>
    <row r="127" spans="1:51" s="13" customFormat="1" ht="12">
      <c r="A127" s="13"/>
      <c r="B127" s="224"/>
      <c r="C127" s="225"/>
      <c r="D127" s="226" t="s">
        <v>148</v>
      </c>
      <c r="E127" s="227" t="s">
        <v>19</v>
      </c>
      <c r="F127" s="228" t="s">
        <v>173</v>
      </c>
      <c r="G127" s="225"/>
      <c r="H127" s="227" t="s">
        <v>19</v>
      </c>
      <c r="I127" s="229"/>
      <c r="J127" s="225"/>
      <c r="K127" s="225"/>
      <c r="L127" s="230"/>
      <c r="M127" s="231"/>
      <c r="N127" s="232"/>
      <c r="O127" s="232"/>
      <c r="P127" s="232"/>
      <c r="Q127" s="232"/>
      <c r="R127" s="232"/>
      <c r="S127" s="232"/>
      <c r="T127" s="233"/>
      <c r="U127" s="13"/>
      <c r="V127" s="13"/>
      <c r="W127" s="13"/>
      <c r="X127" s="13"/>
      <c r="Y127" s="13"/>
      <c r="Z127" s="13"/>
      <c r="AA127" s="13"/>
      <c r="AB127" s="13"/>
      <c r="AC127" s="13"/>
      <c r="AD127" s="13"/>
      <c r="AE127" s="13"/>
      <c r="AT127" s="234" t="s">
        <v>148</v>
      </c>
      <c r="AU127" s="234" t="s">
        <v>144</v>
      </c>
      <c r="AV127" s="13" t="s">
        <v>14</v>
      </c>
      <c r="AW127" s="13" t="s">
        <v>33</v>
      </c>
      <c r="AX127" s="13" t="s">
        <v>72</v>
      </c>
      <c r="AY127" s="234" t="s">
        <v>134</v>
      </c>
    </row>
    <row r="128" spans="1:51" s="14" customFormat="1" ht="12">
      <c r="A128" s="14"/>
      <c r="B128" s="235"/>
      <c r="C128" s="236"/>
      <c r="D128" s="226" t="s">
        <v>148</v>
      </c>
      <c r="E128" s="237" t="s">
        <v>19</v>
      </c>
      <c r="F128" s="238" t="s">
        <v>174</v>
      </c>
      <c r="G128" s="236"/>
      <c r="H128" s="239">
        <v>1086.26</v>
      </c>
      <c r="I128" s="240"/>
      <c r="J128" s="236"/>
      <c r="K128" s="236"/>
      <c r="L128" s="241"/>
      <c r="M128" s="242"/>
      <c r="N128" s="243"/>
      <c r="O128" s="243"/>
      <c r="P128" s="243"/>
      <c r="Q128" s="243"/>
      <c r="R128" s="243"/>
      <c r="S128" s="243"/>
      <c r="T128" s="244"/>
      <c r="U128" s="14"/>
      <c r="V128" s="14"/>
      <c r="W128" s="14"/>
      <c r="X128" s="14"/>
      <c r="Y128" s="14"/>
      <c r="Z128" s="14"/>
      <c r="AA128" s="14"/>
      <c r="AB128" s="14"/>
      <c r="AC128" s="14"/>
      <c r="AD128" s="14"/>
      <c r="AE128" s="14"/>
      <c r="AT128" s="245" t="s">
        <v>148</v>
      </c>
      <c r="AU128" s="245" t="s">
        <v>144</v>
      </c>
      <c r="AV128" s="14" t="s">
        <v>81</v>
      </c>
      <c r="AW128" s="14" t="s">
        <v>33</v>
      </c>
      <c r="AX128" s="14" t="s">
        <v>72</v>
      </c>
      <c r="AY128" s="245" t="s">
        <v>134</v>
      </c>
    </row>
    <row r="129" spans="1:51" s="15" customFormat="1" ht="12">
      <c r="A129" s="15"/>
      <c r="B129" s="246"/>
      <c r="C129" s="247"/>
      <c r="D129" s="226" t="s">
        <v>148</v>
      </c>
      <c r="E129" s="248" t="s">
        <v>19</v>
      </c>
      <c r="F129" s="249" t="s">
        <v>152</v>
      </c>
      <c r="G129" s="247"/>
      <c r="H129" s="250">
        <v>1284.8</v>
      </c>
      <c r="I129" s="251"/>
      <c r="J129" s="247"/>
      <c r="K129" s="247"/>
      <c r="L129" s="252"/>
      <c r="M129" s="253"/>
      <c r="N129" s="254"/>
      <c r="O129" s="254"/>
      <c r="P129" s="254"/>
      <c r="Q129" s="254"/>
      <c r="R129" s="254"/>
      <c r="S129" s="254"/>
      <c r="T129" s="255"/>
      <c r="U129" s="15"/>
      <c r="V129" s="15"/>
      <c r="W129" s="15"/>
      <c r="X129" s="15"/>
      <c r="Y129" s="15"/>
      <c r="Z129" s="15"/>
      <c r="AA129" s="15"/>
      <c r="AB129" s="15"/>
      <c r="AC129" s="15"/>
      <c r="AD129" s="15"/>
      <c r="AE129" s="15"/>
      <c r="AT129" s="256" t="s">
        <v>148</v>
      </c>
      <c r="AU129" s="256" t="s">
        <v>144</v>
      </c>
      <c r="AV129" s="15" t="s">
        <v>143</v>
      </c>
      <c r="AW129" s="15" t="s">
        <v>33</v>
      </c>
      <c r="AX129" s="15" t="s">
        <v>14</v>
      </c>
      <c r="AY129" s="256" t="s">
        <v>134</v>
      </c>
    </row>
    <row r="130" spans="1:63" s="12" customFormat="1" ht="20.85" customHeight="1">
      <c r="A130" s="12"/>
      <c r="B130" s="190"/>
      <c r="C130" s="191"/>
      <c r="D130" s="192" t="s">
        <v>71</v>
      </c>
      <c r="E130" s="204" t="s">
        <v>175</v>
      </c>
      <c r="F130" s="204" t="s">
        <v>176</v>
      </c>
      <c r="G130" s="191"/>
      <c r="H130" s="191"/>
      <c r="I130" s="194"/>
      <c r="J130" s="205">
        <f>BK130</f>
        <v>0</v>
      </c>
      <c r="K130" s="191"/>
      <c r="L130" s="196"/>
      <c r="M130" s="197"/>
      <c r="N130" s="198"/>
      <c r="O130" s="198"/>
      <c r="P130" s="199">
        <f>SUM(P131:P135)</f>
        <v>0</v>
      </c>
      <c r="Q130" s="198"/>
      <c r="R130" s="199">
        <f>SUM(R131:R135)</f>
        <v>0</v>
      </c>
      <c r="S130" s="198"/>
      <c r="T130" s="200">
        <f>SUM(T131:T135)</f>
        <v>0</v>
      </c>
      <c r="U130" s="12"/>
      <c r="V130" s="12"/>
      <c r="W130" s="12"/>
      <c r="X130" s="12"/>
      <c r="Y130" s="12"/>
      <c r="Z130" s="12"/>
      <c r="AA130" s="12"/>
      <c r="AB130" s="12"/>
      <c r="AC130" s="12"/>
      <c r="AD130" s="12"/>
      <c r="AE130" s="12"/>
      <c r="AR130" s="201" t="s">
        <v>14</v>
      </c>
      <c r="AT130" s="202" t="s">
        <v>71</v>
      </c>
      <c r="AU130" s="202" t="s">
        <v>81</v>
      </c>
      <c r="AY130" s="201" t="s">
        <v>134</v>
      </c>
      <c r="BK130" s="203">
        <f>SUM(BK131:BK135)</f>
        <v>0</v>
      </c>
    </row>
    <row r="131" spans="1:65" s="2" customFormat="1" ht="21.75" customHeight="1">
      <c r="A131" s="40"/>
      <c r="B131" s="41"/>
      <c r="C131" s="206" t="s">
        <v>177</v>
      </c>
      <c r="D131" s="206" t="s">
        <v>138</v>
      </c>
      <c r="E131" s="207" t="s">
        <v>178</v>
      </c>
      <c r="F131" s="208" t="s">
        <v>179</v>
      </c>
      <c r="G131" s="209" t="s">
        <v>180</v>
      </c>
      <c r="H131" s="210">
        <v>550</v>
      </c>
      <c r="I131" s="211"/>
      <c r="J131" s="212">
        <f>ROUND(I131*H131,2)</f>
        <v>0</v>
      </c>
      <c r="K131" s="208" t="s">
        <v>142</v>
      </c>
      <c r="L131" s="46"/>
      <c r="M131" s="213" t="s">
        <v>19</v>
      </c>
      <c r="N131" s="214" t="s">
        <v>43</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143</v>
      </c>
      <c r="AT131" s="217" t="s">
        <v>138</v>
      </c>
      <c r="AU131" s="217" t="s">
        <v>144</v>
      </c>
      <c r="AY131" s="19" t="s">
        <v>134</v>
      </c>
      <c r="BE131" s="218">
        <f>IF(N131="základní",J131,0)</f>
        <v>0</v>
      </c>
      <c r="BF131" s="218">
        <f>IF(N131="snížená",J131,0)</f>
        <v>0</v>
      </c>
      <c r="BG131" s="218">
        <f>IF(N131="zákl. přenesená",J131,0)</f>
        <v>0</v>
      </c>
      <c r="BH131" s="218">
        <f>IF(N131="sníž. přenesená",J131,0)</f>
        <v>0</v>
      </c>
      <c r="BI131" s="218">
        <f>IF(N131="nulová",J131,0)</f>
        <v>0</v>
      </c>
      <c r="BJ131" s="19" t="s">
        <v>14</v>
      </c>
      <c r="BK131" s="218">
        <f>ROUND(I131*H131,2)</f>
        <v>0</v>
      </c>
      <c r="BL131" s="19" t="s">
        <v>143</v>
      </c>
      <c r="BM131" s="217" t="s">
        <v>181</v>
      </c>
    </row>
    <row r="132" spans="1:47" s="2" customFormat="1" ht="12">
      <c r="A132" s="40"/>
      <c r="B132" s="41"/>
      <c r="C132" s="42"/>
      <c r="D132" s="219" t="s">
        <v>146</v>
      </c>
      <c r="E132" s="42"/>
      <c r="F132" s="220" t="s">
        <v>182</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146</v>
      </c>
      <c r="AU132" s="19" t="s">
        <v>144</v>
      </c>
    </row>
    <row r="133" spans="1:51" s="13" customFormat="1" ht="12">
      <c r="A133" s="13"/>
      <c r="B133" s="224"/>
      <c r="C133" s="225"/>
      <c r="D133" s="226" t="s">
        <v>148</v>
      </c>
      <c r="E133" s="227" t="s">
        <v>19</v>
      </c>
      <c r="F133" s="228" t="s">
        <v>183</v>
      </c>
      <c r="G133" s="225"/>
      <c r="H133" s="227" t="s">
        <v>19</v>
      </c>
      <c r="I133" s="229"/>
      <c r="J133" s="225"/>
      <c r="K133" s="225"/>
      <c r="L133" s="230"/>
      <c r="M133" s="231"/>
      <c r="N133" s="232"/>
      <c r="O133" s="232"/>
      <c r="P133" s="232"/>
      <c r="Q133" s="232"/>
      <c r="R133" s="232"/>
      <c r="S133" s="232"/>
      <c r="T133" s="233"/>
      <c r="U133" s="13"/>
      <c r="V133" s="13"/>
      <c r="W133" s="13"/>
      <c r="X133" s="13"/>
      <c r="Y133" s="13"/>
      <c r="Z133" s="13"/>
      <c r="AA133" s="13"/>
      <c r="AB133" s="13"/>
      <c r="AC133" s="13"/>
      <c r="AD133" s="13"/>
      <c r="AE133" s="13"/>
      <c r="AT133" s="234" t="s">
        <v>148</v>
      </c>
      <c r="AU133" s="234" t="s">
        <v>144</v>
      </c>
      <c r="AV133" s="13" t="s">
        <v>14</v>
      </c>
      <c r="AW133" s="13" t="s">
        <v>33</v>
      </c>
      <c r="AX133" s="13" t="s">
        <v>72</v>
      </c>
      <c r="AY133" s="234" t="s">
        <v>134</v>
      </c>
    </row>
    <row r="134" spans="1:51" s="14" customFormat="1" ht="12">
      <c r="A134" s="14"/>
      <c r="B134" s="235"/>
      <c r="C134" s="236"/>
      <c r="D134" s="226" t="s">
        <v>148</v>
      </c>
      <c r="E134" s="237" t="s">
        <v>19</v>
      </c>
      <c r="F134" s="238" t="s">
        <v>184</v>
      </c>
      <c r="G134" s="236"/>
      <c r="H134" s="239">
        <v>550</v>
      </c>
      <c r="I134" s="240"/>
      <c r="J134" s="236"/>
      <c r="K134" s="236"/>
      <c r="L134" s="241"/>
      <c r="M134" s="242"/>
      <c r="N134" s="243"/>
      <c r="O134" s="243"/>
      <c r="P134" s="243"/>
      <c r="Q134" s="243"/>
      <c r="R134" s="243"/>
      <c r="S134" s="243"/>
      <c r="T134" s="244"/>
      <c r="U134" s="14"/>
      <c r="V134" s="14"/>
      <c r="W134" s="14"/>
      <c r="X134" s="14"/>
      <c r="Y134" s="14"/>
      <c r="Z134" s="14"/>
      <c r="AA134" s="14"/>
      <c r="AB134" s="14"/>
      <c r="AC134" s="14"/>
      <c r="AD134" s="14"/>
      <c r="AE134" s="14"/>
      <c r="AT134" s="245" t="s">
        <v>148</v>
      </c>
      <c r="AU134" s="245" t="s">
        <v>144</v>
      </c>
      <c r="AV134" s="14" t="s">
        <v>81</v>
      </c>
      <c r="AW134" s="14" t="s">
        <v>33</v>
      </c>
      <c r="AX134" s="14" t="s">
        <v>72</v>
      </c>
      <c r="AY134" s="245" t="s">
        <v>134</v>
      </c>
    </row>
    <row r="135" spans="1:51" s="15" customFormat="1" ht="12">
      <c r="A135" s="15"/>
      <c r="B135" s="246"/>
      <c r="C135" s="247"/>
      <c r="D135" s="226" t="s">
        <v>148</v>
      </c>
      <c r="E135" s="248" t="s">
        <v>19</v>
      </c>
      <c r="F135" s="249" t="s">
        <v>152</v>
      </c>
      <c r="G135" s="247"/>
      <c r="H135" s="250">
        <v>550</v>
      </c>
      <c r="I135" s="251"/>
      <c r="J135" s="247"/>
      <c r="K135" s="247"/>
      <c r="L135" s="252"/>
      <c r="M135" s="253"/>
      <c r="N135" s="254"/>
      <c r="O135" s="254"/>
      <c r="P135" s="254"/>
      <c r="Q135" s="254"/>
      <c r="R135" s="254"/>
      <c r="S135" s="254"/>
      <c r="T135" s="255"/>
      <c r="U135" s="15"/>
      <c r="V135" s="15"/>
      <c r="W135" s="15"/>
      <c r="X135" s="15"/>
      <c r="Y135" s="15"/>
      <c r="Z135" s="15"/>
      <c r="AA135" s="15"/>
      <c r="AB135" s="15"/>
      <c r="AC135" s="15"/>
      <c r="AD135" s="15"/>
      <c r="AE135" s="15"/>
      <c r="AT135" s="256" t="s">
        <v>148</v>
      </c>
      <c r="AU135" s="256" t="s">
        <v>144</v>
      </c>
      <c r="AV135" s="15" t="s">
        <v>143</v>
      </c>
      <c r="AW135" s="15" t="s">
        <v>33</v>
      </c>
      <c r="AX135" s="15" t="s">
        <v>14</v>
      </c>
      <c r="AY135" s="256" t="s">
        <v>134</v>
      </c>
    </row>
    <row r="136" spans="1:63" s="12" customFormat="1" ht="22.8" customHeight="1">
      <c r="A136" s="12"/>
      <c r="B136" s="190"/>
      <c r="C136" s="191"/>
      <c r="D136" s="192" t="s">
        <v>71</v>
      </c>
      <c r="E136" s="204" t="s">
        <v>144</v>
      </c>
      <c r="F136" s="204" t="s">
        <v>185</v>
      </c>
      <c r="G136" s="191"/>
      <c r="H136" s="191"/>
      <c r="I136" s="194"/>
      <c r="J136" s="205">
        <f>BK136</f>
        <v>0</v>
      </c>
      <c r="K136" s="191"/>
      <c r="L136" s="196"/>
      <c r="M136" s="197"/>
      <c r="N136" s="198"/>
      <c r="O136" s="198"/>
      <c r="P136" s="199">
        <f>P137+P143</f>
        <v>0</v>
      </c>
      <c r="Q136" s="198"/>
      <c r="R136" s="199">
        <f>R137+R143</f>
        <v>3.1337699999999997</v>
      </c>
      <c r="S136" s="198"/>
      <c r="T136" s="200">
        <f>T137+T143</f>
        <v>0</v>
      </c>
      <c r="U136" s="12"/>
      <c r="V136" s="12"/>
      <c r="W136" s="12"/>
      <c r="X136" s="12"/>
      <c r="Y136" s="12"/>
      <c r="Z136" s="12"/>
      <c r="AA136" s="12"/>
      <c r="AB136" s="12"/>
      <c r="AC136" s="12"/>
      <c r="AD136" s="12"/>
      <c r="AE136" s="12"/>
      <c r="AR136" s="201" t="s">
        <v>14</v>
      </c>
      <c r="AT136" s="202" t="s">
        <v>71</v>
      </c>
      <c r="AU136" s="202" t="s">
        <v>14</v>
      </c>
      <c r="AY136" s="201" t="s">
        <v>134</v>
      </c>
      <c r="BK136" s="203">
        <f>BK137+BK143</f>
        <v>0</v>
      </c>
    </row>
    <row r="137" spans="1:63" s="12" customFormat="1" ht="20.85" customHeight="1">
      <c r="A137" s="12"/>
      <c r="B137" s="190"/>
      <c r="C137" s="191"/>
      <c r="D137" s="192" t="s">
        <v>71</v>
      </c>
      <c r="E137" s="204" t="s">
        <v>186</v>
      </c>
      <c r="F137" s="204" t="s">
        <v>187</v>
      </c>
      <c r="G137" s="191"/>
      <c r="H137" s="191"/>
      <c r="I137" s="194"/>
      <c r="J137" s="205">
        <f>BK137</f>
        <v>0</v>
      </c>
      <c r="K137" s="191"/>
      <c r="L137" s="196"/>
      <c r="M137" s="197"/>
      <c r="N137" s="198"/>
      <c r="O137" s="198"/>
      <c r="P137" s="199">
        <f>SUM(P138:P142)</f>
        <v>0</v>
      </c>
      <c r="Q137" s="198"/>
      <c r="R137" s="199">
        <f>SUM(R138:R142)</f>
        <v>2.67954</v>
      </c>
      <c r="S137" s="198"/>
      <c r="T137" s="200">
        <f>SUM(T138:T142)</f>
        <v>0</v>
      </c>
      <c r="U137" s="12"/>
      <c r="V137" s="12"/>
      <c r="W137" s="12"/>
      <c r="X137" s="12"/>
      <c r="Y137" s="12"/>
      <c r="Z137" s="12"/>
      <c r="AA137" s="12"/>
      <c r="AB137" s="12"/>
      <c r="AC137" s="12"/>
      <c r="AD137" s="12"/>
      <c r="AE137" s="12"/>
      <c r="AR137" s="201" t="s">
        <v>14</v>
      </c>
      <c r="AT137" s="202" t="s">
        <v>71</v>
      </c>
      <c r="AU137" s="202" t="s">
        <v>81</v>
      </c>
      <c r="AY137" s="201" t="s">
        <v>134</v>
      </c>
      <c r="BK137" s="203">
        <f>SUM(BK138:BK142)</f>
        <v>0</v>
      </c>
    </row>
    <row r="138" spans="1:65" s="2" customFormat="1" ht="21.75" customHeight="1">
      <c r="A138" s="40"/>
      <c r="B138" s="41"/>
      <c r="C138" s="206" t="s">
        <v>188</v>
      </c>
      <c r="D138" s="206" t="s">
        <v>138</v>
      </c>
      <c r="E138" s="207" t="s">
        <v>189</v>
      </c>
      <c r="F138" s="208" t="s">
        <v>190</v>
      </c>
      <c r="G138" s="209" t="s">
        <v>141</v>
      </c>
      <c r="H138" s="210">
        <v>1.5</v>
      </c>
      <c r="I138" s="211"/>
      <c r="J138" s="212">
        <f>ROUND(I138*H138,2)</f>
        <v>0</v>
      </c>
      <c r="K138" s="208" t="s">
        <v>142</v>
      </c>
      <c r="L138" s="46"/>
      <c r="M138" s="213" t="s">
        <v>19</v>
      </c>
      <c r="N138" s="214" t="s">
        <v>43</v>
      </c>
      <c r="O138" s="86"/>
      <c r="P138" s="215">
        <f>O138*H138</f>
        <v>0</v>
      </c>
      <c r="Q138" s="215">
        <v>1.78636</v>
      </c>
      <c r="R138" s="215">
        <f>Q138*H138</f>
        <v>2.67954</v>
      </c>
      <c r="S138" s="215">
        <v>0</v>
      </c>
      <c r="T138" s="216">
        <f>S138*H138</f>
        <v>0</v>
      </c>
      <c r="U138" s="40"/>
      <c r="V138" s="40"/>
      <c r="W138" s="40"/>
      <c r="X138" s="40"/>
      <c r="Y138" s="40"/>
      <c r="Z138" s="40"/>
      <c r="AA138" s="40"/>
      <c r="AB138" s="40"/>
      <c r="AC138" s="40"/>
      <c r="AD138" s="40"/>
      <c r="AE138" s="40"/>
      <c r="AR138" s="217" t="s">
        <v>143</v>
      </c>
      <c r="AT138" s="217" t="s">
        <v>138</v>
      </c>
      <c r="AU138" s="217" t="s">
        <v>144</v>
      </c>
      <c r="AY138" s="19" t="s">
        <v>134</v>
      </c>
      <c r="BE138" s="218">
        <f>IF(N138="základní",J138,0)</f>
        <v>0</v>
      </c>
      <c r="BF138" s="218">
        <f>IF(N138="snížená",J138,0)</f>
        <v>0</v>
      </c>
      <c r="BG138" s="218">
        <f>IF(N138="zákl. přenesená",J138,0)</f>
        <v>0</v>
      </c>
      <c r="BH138" s="218">
        <f>IF(N138="sníž. přenesená",J138,0)</f>
        <v>0</v>
      </c>
      <c r="BI138" s="218">
        <f>IF(N138="nulová",J138,0)</f>
        <v>0</v>
      </c>
      <c r="BJ138" s="19" t="s">
        <v>14</v>
      </c>
      <c r="BK138" s="218">
        <f>ROUND(I138*H138,2)</f>
        <v>0</v>
      </c>
      <c r="BL138" s="19" t="s">
        <v>143</v>
      </c>
      <c r="BM138" s="217" t="s">
        <v>191</v>
      </c>
    </row>
    <row r="139" spans="1:47" s="2" customFormat="1" ht="12">
      <c r="A139" s="40"/>
      <c r="B139" s="41"/>
      <c r="C139" s="42"/>
      <c r="D139" s="219" t="s">
        <v>146</v>
      </c>
      <c r="E139" s="42"/>
      <c r="F139" s="220" t="s">
        <v>192</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146</v>
      </c>
      <c r="AU139" s="19" t="s">
        <v>144</v>
      </c>
    </row>
    <row r="140" spans="1:51" s="13" customFormat="1" ht="12">
      <c r="A140" s="13"/>
      <c r="B140" s="224"/>
      <c r="C140" s="225"/>
      <c r="D140" s="226" t="s">
        <v>148</v>
      </c>
      <c r="E140" s="227" t="s">
        <v>19</v>
      </c>
      <c r="F140" s="228" t="s">
        <v>193</v>
      </c>
      <c r="G140" s="225"/>
      <c r="H140" s="227" t="s">
        <v>19</v>
      </c>
      <c r="I140" s="229"/>
      <c r="J140" s="225"/>
      <c r="K140" s="225"/>
      <c r="L140" s="230"/>
      <c r="M140" s="231"/>
      <c r="N140" s="232"/>
      <c r="O140" s="232"/>
      <c r="P140" s="232"/>
      <c r="Q140" s="232"/>
      <c r="R140" s="232"/>
      <c r="S140" s="232"/>
      <c r="T140" s="233"/>
      <c r="U140" s="13"/>
      <c r="V140" s="13"/>
      <c r="W140" s="13"/>
      <c r="X140" s="13"/>
      <c r="Y140" s="13"/>
      <c r="Z140" s="13"/>
      <c r="AA140" s="13"/>
      <c r="AB140" s="13"/>
      <c r="AC140" s="13"/>
      <c r="AD140" s="13"/>
      <c r="AE140" s="13"/>
      <c r="AT140" s="234" t="s">
        <v>148</v>
      </c>
      <c r="AU140" s="234" t="s">
        <v>144</v>
      </c>
      <c r="AV140" s="13" t="s">
        <v>14</v>
      </c>
      <c r="AW140" s="13" t="s">
        <v>33</v>
      </c>
      <c r="AX140" s="13" t="s">
        <v>72</v>
      </c>
      <c r="AY140" s="234" t="s">
        <v>134</v>
      </c>
    </row>
    <row r="141" spans="1:51" s="14" customFormat="1" ht="12">
      <c r="A141" s="14"/>
      <c r="B141" s="235"/>
      <c r="C141" s="236"/>
      <c r="D141" s="226" t="s">
        <v>148</v>
      </c>
      <c r="E141" s="237" t="s">
        <v>19</v>
      </c>
      <c r="F141" s="238" t="s">
        <v>194</v>
      </c>
      <c r="G141" s="236"/>
      <c r="H141" s="239">
        <v>1.5</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148</v>
      </c>
      <c r="AU141" s="245" t="s">
        <v>144</v>
      </c>
      <c r="AV141" s="14" t="s">
        <v>81</v>
      </c>
      <c r="AW141" s="14" t="s">
        <v>33</v>
      </c>
      <c r="AX141" s="14" t="s">
        <v>72</v>
      </c>
      <c r="AY141" s="245" t="s">
        <v>134</v>
      </c>
    </row>
    <row r="142" spans="1:51" s="15" customFormat="1" ht="12">
      <c r="A142" s="15"/>
      <c r="B142" s="246"/>
      <c r="C142" s="247"/>
      <c r="D142" s="226" t="s">
        <v>148</v>
      </c>
      <c r="E142" s="248" t="s">
        <v>19</v>
      </c>
      <c r="F142" s="249" t="s">
        <v>152</v>
      </c>
      <c r="G142" s="247"/>
      <c r="H142" s="250">
        <v>1.5</v>
      </c>
      <c r="I142" s="251"/>
      <c r="J142" s="247"/>
      <c r="K142" s="247"/>
      <c r="L142" s="252"/>
      <c r="M142" s="253"/>
      <c r="N142" s="254"/>
      <c r="O142" s="254"/>
      <c r="P142" s="254"/>
      <c r="Q142" s="254"/>
      <c r="R142" s="254"/>
      <c r="S142" s="254"/>
      <c r="T142" s="255"/>
      <c r="U142" s="15"/>
      <c r="V142" s="15"/>
      <c r="W142" s="15"/>
      <c r="X142" s="15"/>
      <c r="Y142" s="15"/>
      <c r="Z142" s="15"/>
      <c r="AA142" s="15"/>
      <c r="AB142" s="15"/>
      <c r="AC142" s="15"/>
      <c r="AD142" s="15"/>
      <c r="AE142" s="15"/>
      <c r="AT142" s="256" t="s">
        <v>148</v>
      </c>
      <c r="AU142" s="256" t="s">
        <v>144</v>
      </c>
      <c r="AV142" s="15" t="s">
        <v>143</v>
      </c>
      <c r="AW142" s="15" t="s">
        <v>33</v>
      </c>
      <c r="AX142" s="15" t="s">
        <v>14</v>
      </c>
      <c r="AY142" s="256" t="s">
        <v>134</v>
      </c>
    </row>
    <row r="143" spans="1:63" s="12" customFormat="1" ht="20.85" customHeight="1">
      <c r="A143" s="12"/>
      <c r="B143" s="190"/>
      <c r="C143" s="191"/>
      <c r="D143" s="192" t="s">
        <v>71</v>
      </c>
      <c r="E143" s="204" t="s">
        <v>195</v>
      </c>
      <c r="F143" s="204" t="s">
        <v>196</v>
      </c>
      <c r="G143" s="191"/>
      <c r="H143" s="191"/>
      <c r="I143" s="194"/>
      <c r="J143" s="205">
        <f>BK143</f>
        <v>0</v>
      </c>
      <c r="K143" s="191"/>
      <c r="L143" s="196"/>
      <c r="M143" s="197"/>
      <c r="N143" s="198"/>
      <c r="O143" s="198"/>
      <c r="P143" s="199">
        <f>SUM(P144:P147)</f>
        <v>0</v>
      </c>
      <c r="Q143" s="198"/>
      <c r="R143" s="199">
        <f>SUM(R144:R147)</f>
        <v>0.45423</v>
      </c>
      <c r="S143" s="198"/>
      <c r="T143" s="200">
        <f>SUM(T144:T147)</f>
        <v>0</v>
      </c>
      <c r="U143" s="12"/>
      <c r="V143" s="12"/>
      <c r="W143" s="12"/>
      <c r="X143" s="12"/>
      <c r="Y143" s="12"/>
      <c r="Z143" s="12"/>
      <c r="AA143" s="12"/>
      <c r="AB143" s="12"/>
      <c r="AC143" s="12"/>
      <c r="AD143" s="12"/>
      <c r="AE143" s="12"/>
      <c r="AR143" s="201" t="s">
        <v>14</v>
      </c>
      <c r="AT143" s="202" t="s">
        <v>71</v>
      </c>
      <c r="AU143" s="202" t="s">
        <v>81</v>
      </c>
      <c r="AY143" s="201" t="s">
        <v>134</v>
      </c>
      <c r="BK143" s="203">
        <f>SUM(BK144:BK147)</f>
        <v>0</v>
      </c>
    </row>
    <row r="144" spans="1:65" s="2" customFormat="1" ht="16.5" customHeight="1">
      <c r="A144" s="40"/>
      <c r="B144" s="41"/>
      <c r="C144" s="206" t="s">
        <v>197</v>
      </c>
      <c r="D144" s="206" t="s">
        <v>138</v>
      </c>
      <c r="E144" s="207" t="s">
        <v>198</v>
      </c>
      <c r="F144" s="208" t="s">
        <v>199</v>
      </c>
      <c r="G144" s="209" t="s">
        <v>200</v>
      </c>
      <c r="H144" s="210">
        <v>1</v>
      </c>
      <c r="I144" s="211"/>
      <c r="J144" s="212">
        <f>ROUND(I144*H144,2)</f>
        <v>0</v>
      </c>
      <c r="K144" s="208" t="s">
        <v>201</v>
      </c>
      <c r="L144" s="46"/>
      <c r="M144" s="213" t="s">
        <v>19</v>
      </c>
      <c r="N144" s="214" t="s">
        <v>43</v>
      </c>
      <c r="O144" s="86"/>
      <c r="P144" s="215">
        <f>O144*H144</f>
        <v>0</v>
      </c>
      <c r="Q144" s="215">
        <v>0.45423</v>
      </c>
      <c r="R144" s="215">
        <f>Q144*H144</f>
        <v>0.45423</v>
      </c>
      <c r="S144" s="215">
        <v>0</v>
      </c>
      <c r="T144" s="216">
        <f>S144*H144</f>
        <v>0</v>
      </c>
      <c r="U144" s="40"/>
      <c r="V144" s="40"/>
      <c r="W144" s="40"/>
      <c r="X144" s="40"/>
      <c r="Y144" s="40"/>
      <c r="Z144" s="40"/>
      <c r="AA144" s="40"/>
      <c r="AB144" s="40"/>
      <c r="AC144" s="40"/>
      <c r="AD144" s="40"/>
      <c r="AE144" s="40"/>
      <c r="AR144" s="217" t="s">
        <v>143</v>
      </c>
      <c r="AT144" s="217" t="s">
        <v>138</v>
      </c>
      <c r="AU144" s="217" t="s">
        <v>144</v>
      </c>
      <c r="AY144" s="19" t="s">
        <v>134</v>
      </c>
      <c r="BE144" s="218">
        <f>IF(N144="základní",J144,0)</f>
        <v>0</v>
      </c>
      <c r="BF144" s="218">
        <f>IF(N144="snížená",J144,0)</f>
        <v>0</v>
      </c>
      <c r="BG144" s="218">
        <f>IF(N144="zákl. přenesená",J144,0)</f>
        <v>0</v>
      </c>
      <c r="BH144" s="218">
        <f>IF(N144="sníž. přenesená",J144,0)</f>
        <v>0</v>
      </c>
      <c r="BI144" s="218">
        <f>IF(N144="nulová",J144,0)</f>
        <v>0</v>
      </c>
      <c r="BJ144" s="19" t="s">
        <v>14</v>
      </c>
      <c r="BK144" s="218">
        <f>ROUND(I144*H144,2)</f>
        <v>0</v>
      </c>
      <c r="BL144" s="19" t="s">
        <v>143</v>
      </c>
      <c r="BM144" s="217" t="s">
        <v>202</v>
      </c>
    </row>
    <row r="145" spans="1:47" s="2" customFormat="1" ht="12">
      <c r="A145" s="40"/>
      <c r="B145" s="41"/>
      <c r="C145" s="42"/>
      <c r="D145" s="226" t="s">
        <v>203</v>
      </c>
      <c r="E145" s="42"/>
      <c r="F145" s="257" t="s">
        <v>204</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203</v>
      </c>
      <c r="AU145" s="19" t="s">
        <v>144</v>
      </c>
    </row>
    <row r="146" spans="1:51" s="14" customFormat="1" ht="12">
      <c r="A146" s="14"/>
      <c r="B146" s="235"/>
      <c r="C146" s="236"/>
      <c r="D146" s="226" t="s">
        <v>148</v>
      </c>
      <c r="E146" s="237" t="s">
        <v>19</v>
      </c>
      <c r="F146" s="238" t="s">
        <v>205</v>
      </c>
      <c r="G146" s="236"/>
      <c r="H146" s="239">
        <v>1</v>
      </c>
      <c r="I146" s="240"/>
      <c r="J146" s="236"/>
      <c r="K146" s="236"/>
      <c r="L146" s="241"/>
      <c r="M146" s="242"/>
      <c r="N146" s="243"/>
      <c r="O146" s="243"/>
      <c r="P146" s="243"/>
      <c r="Q146" s="243"/>
      <c r="R146" s="243"/>
      <c r="S146" s="243"/>
      <c r="T146" s="244"/>
      <c r="U146" s="14"/>
      <c r="V146" s="14"/>
      <c r="W146" s="14"/>
      <c r="X146" s="14"/>
      <c r="Y146" s="14"/>
      <c r="Z146" s="14"/>
      <c r="AA146" s="14"/>
      <c r="AB146" s="14"/>
      <c r="AC146" s="14"/>
      <c r="AD146" s="14"/>
      <c r="AE146" s="14"/>
      <c r="AT146" s="245" t="s">
        <v>148</v>
      </c>
      <c r="AU146" s="245" t="s">
        <v>144</v>
      </c>
      <c r="AV146" s="14" t="s">
        <v>81</v>
      </c>
      <c r="AW146" s="14" t="s">
        <v>33</v>
      </c>
      <c r="AX146" s="14" t="s">
        <v>72</v>
      </c>
      <c r="AY146" s="245" t="s">
        <v>134</v>
      </c>
    </row>
    <row r="147" spans="1:51" s="15" customFormat="1" ht="12">
      <c r="A147" s="15"/>
      <c r="B147" s="246"/>
      <c r="C147" s="247"/>
      <c r="D147" s="226" t="s">
        <v>148</v>
      </c>
      <c r="E147" s="248" t="s">
        <v>19</v>
      </c>
      <c r="F147" s="249" t="s">
        <v>152</v>
      </c>
      <c r="G147" s="247"/>
      <c r="H147" s="250">
        <v>1</v>
      </c>
      <c r="I147" s="251"/>
      <c r="J147" s="247"/>
      <c r="K147" s="247"/>
      <c r="L147" s="252"/>
      <c r="M147" s="253"/>
      <c r="N147" s="254"/>
      <c r="O147" s="254"/>
      <c r="P147" s="254"/>
      <c r="Q147" s="254"/>
      <c r="R147" s="254"/>
      <c r="S147" s="254"/>
      <c r="T147" s="255"/>
      <c r="U147" s="15"/>
      <c r="V147" s="15"/>
      <c r="W147" s="15"/>
      <c r="X147" s="15"/>
      <c r="Y147" s="15"/>
      <c r="Z147" s="15"/>
      <c r="AA147" s="15"/>
      <c r="AB147" s="15"/>
      <c r="AC147" s="15"/>
      <c r="AD147" s="15"/>
      <c r="AE147" s="15"/>
      <c r="AT147" s="256" t="s">
        <v>148</v>
      </c>
      <c r="AU147" s="256" t="s">
        <v>144</v>
      </c>
      <c r="AV147" s="15" t="s">
        <v>143</v>
      </c>
      <c r="AW147" s="15" t="s">
        <v>33</v>
      </c>
      <c r="AX147" s="15" t="s">
        <v>14</v>
      </c>
      <c r="AY147" s="256" t="s">
        <v>134</v>
      </c>
    </row>
    <row r="148" spans="1:63" s="12" customFormat="1" ht="22.8" customHeight="1">
      <c r="A148" s="12"/>
      <c r="B148" s="190"/>
      <c r="C148" s="191"/>
      <c r="D148" s="192" t="s">
        <v>71</v>
      </c>
      <c r="E148" s="204" t="s">
        <v>177</v>
      </c>
      <c r="F148" s="204" t="s">
        <v>206</v>
      </c>
      <c r="G148" s="191"/>
      <c r="H148" s="191"/>
      <c r="I148" s="194"/>
      <c r="J148" s="205">
        <f>BK148</f>
        <v>0</v>
      </c>
      <c r="K148" s="191"/>
      <c r="L148" s="196"/>
      <c r="M148" s="197"/>
      <c r="N148" s="198"/>
      <c r="O148" s="198"/>
      <c r="P148" s="199">
        <f>P149</f>
        <v>0</v>
      </c>
      <c r="Q148" s="198"/>
      <c r="R148" s="199">
        <f>R149</f>
        <v>59.4</v>
      </c>
      <c r="S148" s="198"/>
      <c r="T148" s="200">
        <f>T149</f>
        <v>0</v>
      </c>
      <c r="U148" s="12"/>
      <c r="V148" s="12"/>
      <c r="W148" s="12"/>
      <c r="X148" s="12"/>
      <c r="Y148" s="12"/>
      <c r="Z148" s="12"/>
      <c r="AA148" s="12"/>
      <c r="AB148" s="12"/>
      <c r="AC148" s="12"/>
      <c r="AD148" s="12"/>
      <c r="AE148" s="12"/>
      <c r="AR148" s="201" t="s">
        <v>14</v>
      </c>
      <c r="AT148" s="202" t="s">
        <v>71</v>
      </c>
      <c r="AU148" s="202" t="s">
        <v>14</v>
      </c>
      <c r="AY148" s="201" t="s">
        <v>134</v>
      </c>
      <c r="BK148" s="203">
        <f>BK149</f>
        <v>0</v>
      </c>
    </row>
    <row r="149" spans="1:63" s="12" customFormat="1" ht="20.85" customHeight="1">
      <c r="A149" s="12"/>
      <c r="B149" s="190"/>
      <c r="C149" s="191"/>
      <c r="D149" s="192" t="s">
        <v>71</v>
      </c>
      <c r="E149" s="204" t="s">
        <v>207</v>
      </c>
      <c r="F149" s="204" t="s">
        <v>208</v>
      </c>
      <c r="G149" s="191"/>
      <c r="H149" s="191"/>
      <c r="I149" s="194"/>
      <c r="J149" s="205">
        <f>BK149</f>
        <v>0</v>
      </c>
      <c r="K149" s="191"/>
      <c r="L149" s="196"/>
      <c r="M149" s="197"/>
      <c r="N149" s="198"/>
      <c r="O149" s="198"/>
      <c r="P149" s="199">
        <f>SUM(P150:P155)</f>
        <v>0</v>
      </c>
      <c r="Q149" s="198"/>
      <c r="R149" s="199">
        <f>SUM(R150:R155)</f>
        <v>59.4</v>
      </c>
      <c r="S149" s="198"/>
      <c r="T149" s="200">
        <f>SUM(T150:T155)</f>
        <v>0</v>
      </c>
      <c r="U149" s="12"/>
      <c r="V149" s="12"/>
      <c r="W149" s="12"/>
      <c r="X149" s="12"/>
      <c r="Y149" s="12"/>
      <c r="Z149" s="12"/>
      <c r="AA149" s="12"/>
      <c r="AB149" s="12"/>
      <c r="AC149" s="12"/>
      <c r="AD149" s="12"/>
      <c r="AE149" s="12"/>
      <c r="AR149" s="201" t="s">
        <v>14</v>
      </c>
      <c r="AT149" s="202" t="s">
        <v>71</v>
      </c>
      <c r="AU149" s="202" t="s">
        <v>81</v>
      </c>
      <c r="AY149" s="201" t="s">
        <v>134</v>
      </c>
      <c r="BK149" s="203">
        <f>SUM(BK150:BK155)</f>
        <v>0</v>
      </c>
    </row>
    <row r="150" spans="1:65" s="2" customFormat="1" ht="24.15" customHeight="1">
      <c r="A150" s="40"/>
      <c r="B150" s="41"/>
      <c r="C150" s="206" t="s">
        <v>209</v>
      </c>
      <c r="D150" s="206" t="s">
        <v>138</v>
      </c>
      <c r="E150" s="207" t="s">
        <v>210</v>
      </c>
      <c r="F150" s="208" t="s">
        <v>211</v>
      </c>
      <c r="G150" s="209" t="s">
        <v>180</v>
      </c>
      <c r="H150" s="210">
        <v>550</v>
      </c>
      <c r="I150" s="211"/>
      <c r="J150" s="212">
        <f>ROUND(I150*H150,2)</f>
        <v>0</v>
      </c>
      <c r="K150" s="208" t="s">
        <v>142</v>
      </c>
      <c r="L150" s="46"/>
      <c r="M150" s="213" t="s">
        <v>19</v>
      </c>
      <c r="N150" s="214" t="s">
        <v>43</v>
      </c>
      <c r="O150" s="86"/>
      <c r="P150" s="215">
        <f>O150*H150</f>
        <v>0</v>
      </c>
      <c r="Q150" s="215">
        <v>0.108</v>
      </c>
      <c r="R150" s="215">
        <f>Q150*H150</f>
        <v>59.4</v>
      </c>
      <c r="S150" s="215">
        <v>0</v>
      </c>
      <c r="T150" s="216">
        <f>S150*H150</f>
        <v>0</v>
      </c>
      <c r="U150" s="40"/>
      <c r="V150" s="40"/>
      <c r="W150" s="40"/>
      <c r="X150" s="40"/>
      <c r="Y150" s="40"/>
      <c r="Z150" s="40"/>
      <c r="AA150" s="40"/>
      <c r="AB150" s="40"/>
      <c r="AC150" s="40"/>
      <c r="AD150" s="40"/>
      <c r="AE150" s="40"/>
      <c r="AR150" s="217" t="s">
        <v>143</v>
      </c>
      <c r="AT150" s="217" t="s">
        <v>138</v>
      </c>
      <c r="AU150" s="217" t="s">
        <v>144</v>
      </c>
      <c r="AY150" s="19" t="s">
        <v>134</v>
      </c>
      <c r="BE150" s="218">
        <f>IF(N150="základní",J150,0)</f>
        <v>0</v>
      </c>
      <c r="BF150" s="218">
        <f>IF(N150="snížená",J150,0)</f>
        <v>0</v>
      </c>
      <c r="BG150" s="218">
        <f>IF(N150="zákl. přenesená",J150,0)</f>
        <v>0</v>
      </c>
      <c r="BH150" s="218">
        <f>IF(N150="sníž. přenesená",J150,0)</f>
        <v>0</v>
      </c>
      <c r="BI150" s="218">
        <f>IF(N150="nulová",J150,0)</f>
        <v>0</v>
      </c>
      <c r="BJ150" s="19" t="s">
        <v>14</v>
      </c>
      <c r="BK150" s="218">
        <f>ROUND(I150*H150,2)</f>
        <v>0</v>
      </c>
      <c r="BL150" s="19" t="s">
        <v>143</v>
      </c>
      <c r="BM150" s="217" t="s">
        <v>212</v>
      </c>
    </row>
    <row r="151" spans="1:47" s="2" customFormat="1" ht="12">
      <c r="A151" s="40"/>
      <c r="B151" s="41"/>
      <c r="C151" s="42"/>
      <c r="D151" s="219" t="s">
        <v>146</v>
      </c>
      <c r="E151" s="42"/>
      <c r="F151" s="220" t="s">
        <v>213</v>
      </c>
      <c r="G151" s="42"/>
      <c r="H151" s="42"/>
      <c r="I151" s="221"/>
      <c r="J151" s="42"/>
      <c r="K151" s="42"/>
      <c r="L151" s="46"/>
      <c r="M151" s="222"/>
      <c r="N151" s="223"/>
      <c r="O151" s="86"/>
      <c r="P151" s="86"/>
      <c r="Q151" s="86"/>
      <c r="R151" s="86"/>
      <c r="S151" s="86"/>
      <c r="T151" s="87"/>
      <c r="U151" s="40"/>
      <c r="V151" s="40"/>
      <c r="W151" s="40"/>
      <c r="X151" s="40"/>
      <c r="Y151" s="40"/>
      <c r="Z151" s="40"/>
      <c r="AA151" s="40"/>
      <c r="AB151" s="40"/>
      <c r="AC151" s="40"/>
      <c r="AD151" s="40"/>
      <c r="AE151" s="40"/>
      <c r="AT151" s="19" t="s">
        <v>146</v>
      </c>
      <c r="AU151" s="19" t="s">
        <v>144</v>
      </c>
    </row>
    <row r="152" spans="1:47" s="2" customFormat="1" ht="12">
      <c r="A152" s="40"/>
      <c r="B152" s="41"/>
      <c r="C152" s="42"/>
      <c r="D152" s="226" t="s">
        <v>203</v>
      </c>
      <c r="E152" s="42"/>
      <c r="F152" s="257" t="s">
        <v>214</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203</v>
      </c>
      <c r="AU152" s="19" t="s">
        <v>144</v>
      </c>
    </row>
    <row r="153" spans="1:51" s="13" customFormat="1" ht="12">
      <c r="A153" s="13"/>
      <c r="B153" s="224"/>
      <c r="C153" s="225"/>
      <c r="D153" s="226" t="s">
        <v>148</v>
      </c>
      <c r="E153" s="227" t="s">
        <v>19</v>
      </c>
      <c r="F153" s="228" t="s">
        <v>183</v>
      </c>
      <c r="G153" s="225"/>
      <c r="H153" s="227" t="s">
        <v>19</v>
      </c>
      <c r="I153" s="229"/>
      <c r="J153" s="225"/>
      <c r="K153" s="225"/>
      <c r="L153" s="230"/>
      <c r="M153" s="231"/>
      <c r="N153" s="232"/>
      <c r="O153" s="232"/>
      <c r="P153" s="232"/>
      <c r="Q153" s="232"/>
      <c r="R153" s="232"/>
      <c r="S153" s="232"/>
      <c r="T153" s="233"/>
      <c r="U153" s="13"/>
      <c r="V153" s="13"/>
      <c r="W153" s="13"/>
      <c r="X153" s="13"/>
      <c r="Y153" s="13"/>
      <c r="Z153" s="13"/>
      <c r="AA153" s="13"/>
      <c r="AB153" s="13"/>
      <c r="AC153" s="13"/>
      <c r="AD153" s="13"/>
      <c r="AE153" s="13"/>
      <c r="AT153" s="234" t="s">
        <v>148</v>
      </c>
      <c r="AU153" s="234" t="s">
        <v>144</v>
      </c>
      <c r="AV153" s="13" t="s">
        <v>14</v>
      </c>
      <c r="AW153" s="13" t="s">
        <v>33</v>
      </c>
      <c r="AX153" s="13" t="s">
        <v>72</v>
      </c>
      <c r="AY153" s="234" t="s">
        <v>134</v>
      </c>
    </row>
    <row r="154" spans="1:51" s="14" customFormat="1" ht="12">
      <c r="A154" s="14"/>
      <c r="B154" s="235"/>
      <c r="C154" s="236"/>
      <c r="D154" s="226" t="s">
        <v>148</v>
      </c>
      <c r="E154" s="237" t="s">
        <v>19</v>
      </c>
      <c r="F154" s="238" t="s">
        <v>184</v>
      </c>
      <c r="G154" s="236"/>
      <c r="H154" s="239">
        <v>550</v>
      </c>
      <c r="I154" s="240"/>
      <c r="J154" s="236"/>
      <c r="K154" s="236"/>
      <c r="L154" s="241"/>
      <c r="M154" s="242"/>
      <c r="N154" s="243"/>
      <c r="O154" s="243"/>
      <c r="P154" s="243"/>
      <c r="Q154" s="243"/>
      <c r="R154" s="243"/>
      <c r="S154" s="243"/>
      <c r="T154" s="244"/>
      <c r="U154" s="14"/>
      <c r="V154" s="14"/>
      <c r="W154" s="14"/>
      <c r="X154" s="14"/>
      <c r="Y154" s="14"/>
      <c r="Z154" s="14"/>
      <c r="AA154" s="14"/>
      <c r="AB154" s="14"/>
      <c r="AC154" s="14"/>
      <c r="AD154" s="14"/>
      <c r="AE154" s="14"/>
      <c r="AT154" s="245" t="s">
        <v>148</v>
      </c>
      <c r="AU154" s="245" t="s">
        <v>144</v>
      </c>
      <c r="AV154" s="14" t="s">
        <v>81</v>
      </c>
      <c r="AW154" s="14" t="s">
        <v>33</v>
      </c>
      <c r="AX154" s="14" t="s">
        <v>72</v>
      </c>
      <c r="AY154" s="245" t="s">
        <v>134</v>
      </c>
    </row>
    <row r="155" spans="1:51" s="15" customFormat="1" ht="12">
      <c r="A155" s="15"/>
      <c r="B155" s="246"/>
      <c r="C155" s="247"/>
      <c r="D155" s="226" t="s">
        <v>148</v>
      </c>
      <c r="E155" s="248" t="s">
        <v>19</v>
      </c>
      <c r="F155" s="249" t="s">
        <v>152</v>
      </c>
      <c r="G155" s="247"/>
      <c r="H155" s="250">
        <v>550</v>
      </c>
      <c r="I155" s="251"/>
      <c r="J155" s="247"/>
      <c r="K155" s="247"/>
      <c r="L155" s="252"/>
      <c r="M155" s="253"/>
      <c r="N155" s="254"/>
      <c r="O155" s="254"/>
      <c r="P155" s="254"/>
      <c r="Q155" s="254"/>
      <c r="R155" s="254"/>
      <c r="S155" s="254"/>
      <c r="T155" s="255"/>
      <c r="U155" s="15"/>
      <c r="V155" s="15"/>
      <c r="W155" s="15"/>
      <c r="X155" s="15"/>
      <c r="Y155" s="15"/>
      <c r="Z155" s="15"/>
      <c r="AA155" s="15"/>
      <c r="AB155" s="15"/>
      <c r="AC155" s="15"/>
      <c r="AD155" s="15"/>
      <c r="AE155" s="15"/>
      <c r="AT155" s="256" t="s">
        <v>148</v>
      </c>
      <c r="AU155" s="256" t="s">
        <v>144</v>
      </c>
      <c r="AV155" s="15" t="s">
        <v>143</v>
      </c>
      <c r="AW155" s="15" t="s">
        <v>33</v>
      </c>
      <c r="AX155" s="15" t="s">
        <v>14</v>
      </c>
      <c r="AY155" s="256" t="s">
        <v>134</v>
      </c>
    </row>
    <row r="156" spans="1:63" s="12" customFormat="1" ht="22.8" customHeight="1">
      <c r="A156" s="12"/>
      <c r="B156" s="190"/>
      <c r="C156" s="191"/>
      <c r="D156" s="192" t="s">
        <v>71</v>
      </c>
      <c r="E156" s="204" t="s">
        <v>209</v>
      </c>
      <c r="F156" s="204" t="s">
        <v>215</v>
      </c>
      <c r="G156" s="191"/>
      <c r="H156" s="191"/>
      <c r="I156" s="194"/>
      <c r="J156" s="205">
        <f>BK156</f>
        <v>0</v>
      </c>
      <c r="K156" s="191"/>
      <c r="L156" s="196"/>
      <c r="M156" s="197"/>
      <c r="N156" s="198"/>
      <c r="O156" s="198"/>
      <c r="P156" s="199">
        <f>P157</f>
        <v>0</v>
      </c>
      <c r="Q156" s="198"/>
      <c r="R156" s="199">
        <f>R157</f>
        <v>2.1692299999999998</v>
      </c>
      <c r="S156" s="198"/>
      <c r="T156" s="200">
        <f>T157</f>
        <v>0</v>
      </c>
      <c r="U156" s="12"/>
      <c r="V156" s="12"/>
      <c r="W156" s="12"/>
      <c r="X156" s="12"/>
      <c r="Y156" s="12"/>
      <c r="Z156" s="12"/>
      <c r="AA156" s="12"/>
      <c r="AB156" s="12"/>
      <c r="AC156" s="12"/>
      <c r="AD156" s="12"/>
      <c r="AE156" s="12"/>
      <c r="AR156" s="201" t="s">
        <v>14</v>
      </c>
      <c r="AT156" s="202" t="s">
        <v>71</v>
      </c>
      <c r="AU156" s="202" t="s">
        <v>14</v>
      </c>
      <c r="AY156" s="201" t="s">
        <v>134</v>
      </c>
      <c r="BK156" s="203">
        <f>BK157</f>
        <v>0</v>
      </c>
    </row>
    <row r="157" spans="1:63" s="12" customFormat="1" ht="20.85" customHeight="1">
      <c r="A157" s="12"/>
      <c r="B157" s="190"/>
      <c r="C157" s="191"/>
      <c r="D157" s="192" t="s">
        <v>71</v>
      </c>
      <c r="E157" s="204" t="s">
        <v>216</v>
      </c>
      <c r="F157" s="204" t="s">
        <v>217</v>
      </c>
      <c r="G157" s="191"/>
      <c r="H157" s="191"/>
      <c r="I157" s="194"/>
      <c r="J157" s="205">
        <f>BK157</f>
        <v>0</v>
      </c>
      <c r="K157" s="191"/>
      <c r="L157" s="196"/>
      <c r="M157" s="197"/>
      <c r="N157" s="198"/>
      <c r="O157" s="198"/>
      <c r="P157" s="199">
        <f>SUM(P158:P171)</f>
        <v>0</v>
      </c>
      <c r="Q157" s="198"/>
      <c r="R157" s="199">
        <f>SUM(R158:R171)</f>
        <v>2.1692299999999998</v>
      </c>
      <c r="S157" s="198"/>
      <c r="T157" s="200">
        <f>SUM(T158:T171)</f>
        <v>0</v>
      </c>
      <c r="U157" s="12"/>
      <c r="V157" s="12"/>
      <c r="W157" s="12"/>
      <c r="X157" s="12"/>
      <c r="Y157" s="12"/>
      <c r="Z157" s="12"/>
      <c r="AA157" s="12"/>
      <c r="AB157" s="12"/>
      <c r="AC157" s="12"/>
      <c r="AD157" s="12"/>
      <c r="AE157" s="12"/>
      <c r="AR157" s="201" t="s">
        <v>14</v>
      </c>
      <c r="AT157" s="202" t="s">
        <v>71</v>
      </c>
      <c r="AU157" s="202" t="s">
        <v>81</v>
      </c>
      <c r="AY157" s="201" t="s">
        <v>134</v>
      </c>
      <c r="BK157" s="203">
        <f>SUM(BK158:BK171)</f>
        <v>0</v>
      </c>
    </row>
    <row r="158" spans="1:65" s="2" customFormat="1" ht="16.5" customHeight="1">
      <c r="A158" s="40"/>
      <c r="B158" s="41"/>
      <c r="C158" s="206" t="s">
        <v>218</v>
      </c>
      <c r="D158" s="206" t="s">
        <v>138</v>
      </c>
      <c r="E158" s="207" t="s">
        <v>219</v>
      </c>
      <c r="F158" s="208" t="s">
        <v>220</v>
      </c>
      <c r="G158" s="209" t="s">
        <v>200</v>
      </c>
      <c r="H158" s="210">
        <v>5</v>
      </c>
      <c r="I158" s="211"/>
      <c r="J158" s="212">
        <f>ROUND(I158*H158,2)</f>
        <v>0</v>
      </c>
      <c r="K158" s="208" t="s">
        <v>142</v>
      </c>
      <c r="L158" s="46"/>
      <c r="M158" s="213" t="s">
        <v>19</v>
      </c>
      <c r="N158" s="214" t="s">
        <v>43</v>
      </c>
      <c r="O158" s="86"/>
      <c r="P158" s="215">
        <f>O158*H158</f>
        <v>0</v>
      </c>
      <c r="Q158" s="215">
        <v>0.00989</v>
      </c>
      <c r="R158" s="215">
        <f>Q158*H158</f>
        <v>0.049449999999999994</v>
      </c>
      <c r="S158" s="215">
        <v>0</v>
      </c>
      <c r="T158" s="216">
        <f>S158*H158</f>
        <v>0</v>
      </c>
      <c r="U158" s="40"/>
      <c r="V158" s="40"/>
      <c r="W158" s="40"/>
      <c r="X158" s="40"/>
      <c r="Y158" s="40"/>
      <c r="Z158" s="40"/>
      <c r="AA158" s="40"/>
      <c r="AB158" s="40"/>
      <c r="AC158" s="40"/>
      <c r="AD158" s="40"/>
      <c r="AE158" s="40"/>
      <c r="AR158" s="217" t="s">
        <v>143</v>
      </c>
      <c r="AT158" s="217" t="s">
        <v>138</v>
      </c>
      <c r="AU158" s="217" t="s">
        <v>144</v>
      </c>
      <c r="AY158" s="19" t="s">
        <v>134</v>
      </c>
      <c r="BE158" s="218">
        <f>IF(N158="základní",J158,0)</f>
        <v>0</v>
      </c>
      <c r="BF158" s="218">
        <f>IF(N158="snížená",J158,0)</f>
        <v>0</v>
      </c>
      <c r="BG158" s="218">
        <f>IF(N158="zákl. přenesená",J158,0)</f>
        <v>0</v>
      </c>
      <c r="BH158" s="218">
        <f>IF(N158="sníž. přenesená",J158,0)</f>
        <v>0</v>
      </c>
      <c r="BI158" s="218">
        <f>IF(N158="nulová",J158,0)</f>
        <v>0</v>
      </c>
      <c r="BJ158" s="19" t="s">
        <v>14</v>
      </c>
      <c r="BK158" s="218">
        <f>ROUND(I158*H158,2)</f>
        <v>0</v>
      </c>
      <c r="BL158" s="19" t="s">
        <v>143</v>
      </c>
      <c r="BM158" s="217" t="s">
        <v>221</v>
      </c>
    </row>
    <row r="159" spans="1:47" s="2" customFormat="1" ht="12">
      <c r="A159" s="40"/>
      <c r="B159" s="41"/>
      <c r="C159" s="42"/>
      <c r="D159" s="219" t="s">
        <v>146</v>
      </c>
      <c r="E159" s="42"/>
      <c r="F159" s="220" t="s">
        <v>222</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9" t="s">
        <v>146</v>
      </c>
      <c r="AU159" s="19" t="s">
        <v>144</v>
      </c>
    </row>
    <row r="160" spans="1:47" s="2" customFormat="1" ht="12">
      <c r="A160" s="40"/>
      <c r="B160" s="41"/>
      <c r="C160" s="42"/>
      <c r="D160" s="226" t="s">
        <v>203</v>
      </c>
      <c r="E160" s="42"/>
      <c r="F160" s="257" t="s">
        <v>223</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203</v>
      </c>
      <c r="AU160" s="19" t="s">
        <v>144</v>
      </c>
    </row>
    <row r="161" spans="1:51" s="13" customFormat="1" ht="12">
      <c r="A161" s="13"/>
      <c r="B161" s="224"/>
      <c r="C161" s="225"/>
      <c r="D161" s="226" t="s">
        <v>148</v>
      </c>
      <c r="E161" s="227" t="s">
        <v>19</v>
      </c>
      <c r="F161" s="228" t="s">
        <v>224</v>
      </c>
      <c r="G161" s="225"/>
      <c r="H161" s="227" t="s">
        <v>19</v>
      </c>
      <c r="I161" s="229"/>
      <c r="J161" s="225"/>
      <c r="K161" s="225"/>
      <c r="L161" s="230"/>
      <c r="M161" s="231"/>
      <c r="N161" s="232"/>
      <c r="O161" s="232"/>
      <c r="P161" s="232"/>
      <c r="Q161" s="232"/>
      <c r="R161" s="232"/>
      <c r="S161" s="232"/>
      <c r="T161" s="233"/>
      <c r="U161" s="13"/>
      <c r="V161" s="13"/>
      <c r="W161" s="13"/>
      <c r="X161" s="13"/>
      <c r="Y161" s="13"/>
      <c r="Z161" s="13"/>
      <c r="AA161" s="13"/>
      <c r="AB161" s="13"/>
      <c r="AC161" s="13"/>
      <c r="AD161" s="13"/>
      <c r="AE161" s="13"/>
      <c r="AT161" s="234" t="s">
        <v>148</v>
      </c>
      <c r="AU161" s="234" t="s">
        <v>144</v>
      </c>
      <c r="AV161" s="13" t="s">
        <v>14</v>
      </c>
      <c r="AW161" s="13" t="s">
        <v>33</v>
      </c>
      <c r="AX161" s="13" t="s">
        <v>72</v>
      </c>
      <c r="AY161" s="234" t="s">
        <v>134</v>
      </c>
    </row>
    <row r="162" spans="1:51" s="14" customFormat="1" ht="12">
      <c r="A162" s="14"/>
      <c r="B162" s="235"/>
      <c r="C162" s="236"/>
      <c r="D162" s="226" t="s">
        <v>148</v>
      </c>
      <c r="E162" s="237" t="s">
        <v>19</v>
      </c>
      <c r="F162" s="238" t="s">
        <v>205</v>
      </c>
      <c r="G162" s="236"/>
      <c r="H162" s="239">
        <v>1</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148</v>
      </c>
      <c r="AU162" s="245" t="s">
        <v>144</v>
      </c>
      <c r="AV162" s="14" t="s">
        <v>81</v>
      </c>
      <c r="AW162" s="14" t="s">
        <v>33</v>
      </c>
      <c r="AX162" s="14" t="s">
        <v>72</v>
      </c>
      <c r="AY162" s="245" t="s">
        <v>134</v>
      </c>
    </row>
    <row r="163" spans="1:51" s="13" customFormat="1" ht="12">
      <c r="A163" s="13"/>
      <c r="B163" s="224"/>
      <c r="C163" s="225"/>
      <c r="D163" s="226" t="s">
        <v>148</v>
      </c>
      <c r="E163" s="227" t="s">
        <v>19</v>
      </c>
      <c r="F163" s="228" t="s">
        <v>225</v>
      </c>
      <c r="G163" s="225"/>
      <c r="H163" s="227" t="s">
        <v>19</v>
      </c>
      <c r="I163" s="229"/>
      <c r="J163" s="225"/>
      <c r="K163" s="225"/>
      <c r="L163" s="230"/>
      <c r="M163" s="231"/>
      <c r="N163" s="232"/>
      <c r="O163" s="232"/>
      <c r="P163" s="232"/>
      <c r="Q163" s="232"/>
      <c r="R163" s="232"/>
      <c r="S163" s="232"/>
      <c r="T163" s="233"/>
      <c r="U163" s="13"/>
      <c r="V163" s="13"/>
      <c r="W163" s="13"/>
      <c r="X163" s="13"/>
      <c r="Y163" s="13"/>
      <c r="Z163" s="13"/>
      <c r="AA163" s="13"/>
      <c r="AB163" s="13"/>
      <c r="AC163" s="13"/>
      <c r="AD163" s="13"/>
      <c r="AE163" s="13"/>
      <c r="AT163" s="234" t="s">
        <v>148</v>
      </c>
      <c r="AU163" s="234" t="s">
        <v>144</v>
      </c>
      <c r="AV163" s="13" t="s">
        <v>14</v>
      </c>
      <c r="AW163" s="13" t="s">
        <v>33</v>
      </c>
      <c r="AX163" s="13" t="s">
        <v>72</v>
      </c>
      <c r="AY163" s="234" t="s">
        <v>134</v>
      </c>
    </row>
    <row r="164" spans="1:51" s="14" customFormat="1" ht="12">
      <c r="A164" s="14"/>
      <c r="B164" s="235"/>
      <c r="C164" s="236"/>
      <c r="D164" s="226" t="s">
        <v>148</v>
      </c>
      <c r="E164" s="237" t="s">
        <v>19</v>
      </c>
      <c r="F164" s="238" t="s">
        <v>226</v>
      </c>
      <c r="G164" s="236"/>
      <c r="H164" s="239">
        <v>4</v>
      </c>
      <c r="I164" s="240"/>
      <c r="J164" s="236"/>
      <c r="K164" s="236"/>
      <c r="L164" s="241"/>
      <c r="M164" s="242"/>
      <c r="N164" s="243"/>
      <c r="O164" s="243"/>
      <c r="P164" s="243"/>
      <c r="Q164" s="243"/>
      <c r="R164" s="243"/>
      <c r="S164" s="243"/>
      <c r="T164" s="244"/>
      <c r="U164" s="14"/>
      <c r="V164" s="14"/>
      <c r="W164" s="14"/>
      <c r="X164" s="14"/>
      <c r="Y164" s="14"/>
      <c r="Z164" s="14"/>
      <c r="AA164" s="14"/>
      <c r="AB164" s="14"/>
      <c r="AC164" s="14"/>
      <c r="AD164" s="14"/>
      <c r="AE164" s="14"/>
      <c r="AT164" s="245" t="s">
        <v>148</v>
      </c>
      <c r="AU164" s="245" t="s">
        <v>144</v>
      </c>
      <c r="AV164" s="14" t="s">
        <v>81</v>
      </c>
      <c r="AW164" s="14" t="s">
        <v>33</v>
      </c>
      <c r="AX164" s="14" t="s">
        <v>72</v>
      </c>
      <c r="AY164" s="245" t="s">
        <v>134</v>
      </c>
    </row>
    <row r="165" spans="1:51" s="15" customFormat="1" ht="12">
      <c r="A165" s="15"/>
      <c r="B165" s="246"/>
      <c r="C165" s="247"/>
      <c r="D165" s="226" t="s">
        <v>148</v>
      </c>
      <c r="E165" s="248" t="s">
        <v>19</v>
      </c>
      <c r="F165" s="249" t="s">
        <v>152</v>
      </c>
      <c r="G165" s="247"/>
      <c r="H165" s="250">
        <v>5</v>
      </c>
      <c r="I165" s="251"/>
      <c r="J165" s="247"/>
      <c r="K165" s="247"/>
      <c r="L165" s="252"/>
      <c r="M165" s="253"/>
      <c r="N165" s="254"/>
      <c r="O165" s="254"/>
      <c r="P165" s="254"/>
      <c r="Q165" s="254"/>
      <c r="R165" s="254"/>
      <c r="S165" s="254"/>
      <c r="T165" s="255"/>
      <c r="U165" s="15"/>
      <c r="V165" s="15"/>
      <c r="W165" s="15"/>
      <c r="X165" s="15"/>
      <c r="Y165" s="15"/>
      <c r="Z165" s="15"/>
      <c r="AA165" s="15"/>
      <c r="AB165" s="15"/>
      <c r="AC165" s="15"/>
      <c r="AD165" s="15"/>
      <c r="AE165" s="15"/>
      <c r="AT165" s="256" t="s">
        <v>148</v>
      </c>
      <c r="AU165" s="256" t="s">
        <v>144</v>
      </c>
      <c r="AV165" s="15" t="s">
        <v>143</v>
      </c>
      <c r="AW165" s="15" t="s">
        <v>33</v>
      </c>
      <c r="AX165" s="15" t="s">
        <v>14</v>
      </c>
      <c r="AY165" s="256" t="s">
        <v>134</v>
      </c>
    </row>
    <row r="166" spans="1:65" s="2" customFormat="1" ht="16.5" customHeight="1">
      <c r="A166" s="40"/>
      <c r="B166" s="41"/>
      <c r="C166" s="258" t="s">
        <v>227</v>
      </c>
      <c r="D166" s="258" t="s">
        <v>228</v>
      </c>
      <c r="E166" s="259" t="s">
        <v>229</v>
      </c>
      <c r="F166" s="260" t="s">
        <v>230</v>
      </c>
      <c r="G166" s="261" t="s">
        <v>200</v>
      </c>
      <c r="H166" s="262">
        <v>5</v>
      </c>
      <c r="I166" s="263"/>
      <c r="J166" s="264">
        <f>ROUND(I166*H166,2)</f>
        <v>0</v>
      </c>
      <c r="K166" s="260" t="s">
        <v>142</v>
      </c>
      <c r="L166" s="265"/>
      <c r="M166" s="266" t="s">
        <v>19</v>
      </c>
      <c r="N166" s="267" t="s">
        <v>43</v>
      </c>
      <c r="O166" s="86"/>
      <c r="P166" s="215">
        <f>O166*H166</f>
        <v>0</v>
      </c>
      <c r="Q166" s="215">
        <v>0.37</v>
      </c>
      <c r="R166" s="215">
        <f>Q166*H166</f>
        <v>1.85</v>
      </c>
      <c r="S166" s="215">
        <v>0</v>
      </c>
      <c r="T166" s="216">
        <f>S166*H166</f>
        <v>0</v>
      </c>
      <c r="U166" s="40"/>
      <c r="V166" s="40"/>
      <c r="W166" s="40"/>
      <c r="X166" s="40"/>
      <c r="Y166" s="40"/>
      <c r="Z166" s="40"/>
      <c r="AA166" s="40"/>
      <c r="AB166" s="40"/>
      <c r="AC166" s="40"/>
      <c r="AD166" s="40"/>
      <c r="AE166" s="40"/>
      <c r="AR166" s="217" t="s">
        <v>209</v>
      </c>
      <c r="AT166" s="217" t="s">
        <v>228</v>
      </c>
      <c r="AU166" s="217" t="s">
        <v>144</v>
      </c>
      <c r="AY166" s="19" t="s">
        <v>134</v>
      </c>
      <c r="BE166" s="218">
        <f>IF(N166="základní",J166,0)</f>
        <v>0</v>
      </c>
      <c r="BF166" s="218">
        <f>IF(N166="snížená",J166,0)</f>
        <v>0</v>
      </c>
      <c r="BG166" s="218">
        <f>IF(N166="zákl. přenesená",J166,0)</f>
        <v>0</v>
      </c>
      <c r="BH166" s="218">
        <f>IF(N166="sníž. přenesená",J166,0)</f>
        <v>0</v>
      </c>
      <c r="BI166" s="218">
        <f>IF(N166="nulová",J166,0)</f>
        <v>0</v>
      </c>
      <c r="BJ166" s="19" t="s">
        <v>14</v>
      </c>
      <c r="BK166" s="218">
        <f>ROUND(I166*H166,2)</f>
        <v>0</v>
      </c>
      <c r="BL166" s="19" t="s">
        <v>143</v>
      </c>
      <c r="BM166" s="217" t="s">
        <v>231</v>
      </c>
    </row>
    <row r="167" spans="1:65" s="2" customFormat="1" ht="16.5" customHeight="1">
      <c r="A167" s="40"/>
      <c r="B167" s="41"/>
      <c r="C167" s="206" t="s">
        <v>232</v>
      </c>
      <c r="D167" s="206" t="s">
        <v>138</v>
      </c>
      <c r="E167" s="207" t="s">
        <v>233</v>
      </c>
      <c r="F167" s="208" t="s">
        <v>234</v>
      </c>
      <c r="G167" s="209" t="s">
        <v>200</v>
      </c>
      <c r="H167" s="210">
        <v>2</v>
      </c>
      <c r="I167" s="211"/>
      <c r="J167" s="212">
        <f>ROUND(I167*H167,2)</f>
        <v>0</v>
      </c>
      <c r="K167" s="208" t="s">
        <v>142</v>
      </c>
      <c r="L167" s="46"/>
      <c r="M167" s="213" t="s">
        <v>19</v>
      </c>
      <c r="N167" s="214" t="s">
        <v>43</v>
      </c>
      <c r="O167" s="86"/>
      <c r="P167" s="215">
        <f>O167*H167</f>
        <v>0</v>
      </c>
      <c r="Q167" s="215">
        <v>0.00989</v>
      </c>
      <c r="R167" s="215">
        <f>Q167*H167</f>
        <v>0.01978</v>
      </c>
      <c r="S167" s="215">
        <v>0</v>
      </c>
      <c r="T167" s="216">
        <f>S167*H167</f>
        <v>0</v>
      </c>
      <c r="U167" s="40"/>
      <c r="V167" s="40"/>
      <c r="W167" s="40"/>
      <c r="X167" s="40"/>
      <c r="Y167" s="40"/>
      <c r="Z167" s="40"/>
      <c r="AA167" s="40"/>
      <c r="AB167" s="40"/>
      <c r="AC167" s="40"/>
      <c r="AD167" s="40"/>
      <c r="AE167" s="40"/>
      <c r="AR167" s="217" t="s">
        <v>143</v>
      </c>
      <c r="AT167" s="217" t="s">
        <v>138</v>
      </c>
      <c r="AU167" s="217" t="s">
        <v>144</v>
      </c>
      <c r="AY167" s="19" t="s">
        <v>134</v>
      </c>
      <c r="BE167" s="218">
        <f>IF(N167="základní",J167,0)</f>
        <v>0</v>
      </c>
      <c r="BF167" s="218">
        <f>IF(N167="snížená",J167,0)</f>
        <v>0</v>
      </c>
      <c r="BG167" s="218">
        <f>IF(N167="zákl. přenesená",J167,0)</f>
        <v>0</v>
      </c>
      <c r="BH167" s="218">
        <f>IF(N167="sníž. přenesená",J167,0)</f>
        <v>0</v>
      </c>
      <c r="BI167" s="218">
        <f>IF(N167="nulová",J167,0)</f>
        <v>0</v>
      </c>
      <c r="BJ167" s="19" t="s">
        <v>14</v>
      </c>
      <c r="BK167" s="218">
        <f>ROUND(I167*H167,2)</f>
        <v>0</v>
      </c>
      <c r="BL167" s="19" t="s">
        <v>143</v>
      </c>
      <c r="BM167" s="217" t="s">
        <v>235</v>
      </c>
    </row>
    <row r="168" spans="1:47" s="2" customFormat="1" ht="12">
      <c r="A168" s="40"/>
      <c r="B168" s="41"/>
      <c r="C168" s="42"/>
      <c r="D168" s="219" t="s">
        <v>146</v>
      </c>
      <c r="E168" s="42"/>
      <c r="F168" s="220" t="s">
        <v>236</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146</v>
      </c>
      <c r="AU168" s="19" t="s">
        <v>144</v>
      </c>
    </row>
    <row r="169" spans="1:51" s="14" customFormat="1" ht="12">
      <c r="A169" s="14"/>
      <c r="B169" s="235"/>
      <c r="C169" s="236"/>
      <c r="D169" s="226" t="s">
        <v>148</v>
      </c>
      <c r="E169" s="237" t="s">
        <v>19</v>
      </c>
      <c r="F169" s="238" t="s">
        <v>237</v>
      </c>
      <c r="G169" s="236"/>
      <c r="H169" s="239">
        <v>2</v>
      </c>
      <c r="I169" s="240"/>
      <c r="J169" s="236"/>
      <c r="K169" s="236"/>
      <c r="L169" s="241"/>
      <c r="M169" s="242"/>
      <c r="N169" s="243"/>
      <c r="O169" s="243"/>
      <c r="P169" s="243"/>
      <c r="Q169" s="243"/>
      <c r="R169" s="243"/>
      <c r="S169" s="243"/>
      <c r="T169" s="244"/>
      <c r="U169" s="14"/>
      <c r="V169" s="14"/>
      <c r="W169" s="14"/>
      <c r="X169" s="14"/>
      <c r="Y169" s="14"/>
      <c r="Z169" s="14"/>
      <c r="AA169" s="14"/>
      <c r="AB169" s="14"/>
      <c r="AC169" s="14"/>
      <c r="AD169" s="14"/>
      <c r="AE169" s="14"/>
      <c r="AT169" s="245" t="s">
        <v>148</v>
      </c>
      <c r="AU169" s="245" t="s">
        <v>144</v>
      </c>
      <c r="AV169" s="14" t="s">
        <v>81</v>
      </c>
      <c r="AW169" s="14" t="s">
        <v>33</v>
      </c>
      <c r="AX169" s="14" t="s">
        <v>14</v>
      </c>
      <c r="AY169" s="245" t="s">
        <v>134</v>
      </c>
    </row>
    <row r="170" spans="1:65" s="2" customFormat="1" ht="16.5" customHeight="1">
      <c r="A170" s="40"/>
      <c r="B170" s="41"/>
      <c r="C170" s="258" t="s">
        <v>238</v>
      </c>
      <c r="D170" s="258" t="s">
        <v>228</v>
      </c>
      <c r="E170" s="259" t="s">
        <v>239</v>
      </c>
      <c r="F170" s="260" t="s">
        <v>240</v>
      </c>
      <c r="G170" s="261" t="s">
        <v>200</v>
      </c>
      <c r="H170" s="262">
        <v>2</v>
      </c>
      <c r="I170" s="263"/>
      <c r="J170" s="264">
        <f>ROUND(I170*H170,2)</f>
        <v>0</v>
      </c>
      <c r="K170" s="260" t="s">
        <v>142</v>
      </c>
      <c r="L170" s="265"/>
      <c r="M170" s="266" t="s">
        <v>19</v>
      </c>
      <c r="N170" s="267" t="s">
        <v>43</v>
      </c>
      <c r="O170" s="86"/>
      <c r="P170" s="215">
        <f>O170*H170</f>
        <v>0</v>
      </c>
      <c r="Q170" s="215">
        <v>0.125</v>
      </c>
      <c r="R170" s="215">
        <f>Q170*H170</f>
        <v>0.25</v>
      </c>
      <c r="S170" s="215">
        <v>0</v>
      </c>
      <c r="T170" s="216">
        <f>S170*H170</f>
        <v>0</v>
      </c>
      <c r="U170" s="40"/>
      <c r="V170" s="40"/>
      <c r="W170" s="40"/>
      <c r="X170" s="40"/>
      <c r="Y170" s="40"/>
      <c r="Z170" s="40"/>
      <c r="AA170" s="40"/>
      <c r="AB170" s="40"/>
      <c r="AC170" s="40"/>
      <c r="AD170" s="40"/>
      <c r="AE170" s="40"/>
      <c r="AR170" s="217" t="s">
        <v>209</v>
      </c>
      <c r="AT170" s="217" t="s">
        <v>228</v>
      </c>
      <c r="AU170" s="217" t="s">
        <v>144</v>
      </c>
      <c r="AY170" s="19" t="s">
        <v>134</v>
      </c>
      <c r="BE170" s="218">
        <f>IF(N170="základní",J170,0)</f>
        <v>0</v>
      </c>
      <c r="BF170" s="218">
        <f>IF(N170="snížená",J170,0)</f>
        <v>0</v>
      </c>
      <c r="BG170" s="218">
        <f>IF(N170="zákl. přenesená",J170,0)</f>
        <v>0</v>
      </c>
      <c r="BH170" s="218">
        <f>IF(N170="sníž. přenesená",J170,0)</f>
        <v>0</v>
      </c>
      <c r="BI170" s="218">
        <f>IF(N170="nulová",J170,0)</f>
        <v>0</v>
      </c>
      <c r="BJ170" s="19" t="s">
        <v>14</v>
      </c>
      <c r="BK170" s="218">
        <f>ROUND(I170*H170,2)</f>
        <v>0</v>
      </c>
      <c r="BL170" s="19" t="s">
        <v>143</v>
      </c>
      <c r="BM170" s="217" t="s">
        <v>241</v>
      </c>
    </row>
    <row r="171" spans="1:51" s="14" customFormat="1" ht="12">
      <c r="A171" s="14"/>
      <c r="B171" s="235"/>
      <c r="C171" s="236"/>
      <c r="D171" s="226" t="s">
        <v>148</v>
      </c>
      <c r="E171" s="237" t="s">
        <v>19</v>
      </c>
      <c r="F171" s="238" t="s">
        <v>237</v>
      </c>
      <c r="G171" s="236"/>
      <c r="H171" s="239">
        <v>2</v>
      </c>
      <c r="I171" s="240"/>
      <c r="J171" s="236"/>
      <c r="K171" s="236"/>
      <c r="L171" s="241"/>
      <c r="M171" s="242"/>
      <c r="N171" s="243"/>
      <c r="O171" s="243"/>
      <c r="P171" s="243"/>
      <c r="Q171" s="243"/>
      <c r="R171" s="243"/>
      <c r="S171" s="243"/>
      <c r="T171" s="244"/>
      <c r="U171" s="14"/>
      <c r="V171" s="14"/>
      <c r="W171" s="14"/>
      <c r="X171" s="14"/>
      <c r="Y171" s="14"/>
      <c r="Z171" s="14"/>
      <c r="AA171" s="14"/>
      <c r="AB171" s="14"/>
      <c r="AC171" s="14"/>
      <c r="AD171" s="14"/>
      <c r="AE171" s="14"/>
      <c r="AT171" s="245" t="s">
        <v>148</v>
      </c>
      <c r="AU171" s="245" t="s">
        <v>144</v>
      </c>
      <c r="AV171" s="14" t="s">
        <v>81</v>
      </c>
      <c r="AW171" s="14" t="s">
        <v>33</v>
      </c>
      <c r="AX171" s="14" t="s">
        <v>14</v>
      </c>
      <c r="AY171" s="245" t="s">
        <v>134</v>
      </c>
    </row>
    <row r="172" spans="1:63" s="12" customFormat="1" ht="22.8" customHeight="1">
      <c r="A172" s="12"/>
      <c r="B172" s="190"/>
      <c r="C172" s="191"/>
      <c r="D172" s="192" t="s">
        <v>71</v>
      </c>
      <c r="E172" s="204" t="s">
        <v>218</v>
      </c>
      <c r="F172" s="204" t="s">
        <v>242</v>
      </c>
      <c r="G172" s="191"/>
      <c r="H172" s="191"/>
      <c r="I172" s="194"/>
      <c r="J172" s="205">
        <f>BK172</f>
        <v>0</v>
      </c>
      <c r="K172" s="191"/>
      <c r="L172" s="196"/>
      <c r="M172" s="197"/>
      <c r="N172" s="198"/>
      <c r="O172" s="198"/>
      <c r="P172" s="199">
        <f>P173+P212</f>
        <v>0</v>
      </c>
      <c r="Q172" s="198"/>
      <c r="R172" s="199">
        <f>R173+R212</f>
        <v>0</v>
      </c>
      <c r="S172" s="198"/>
      <c r="T172" s="200">
        <f>T173+T212</f>
        <v>7159.6121</v>
      </c>
      <c r="U172" s="12"/>
      <c r="V172" s="12"/>
      <c r="W172" s="12"/>
      <c r="X172" s="12"/>
      <c r="Y172" s="12"/>
      <c r="Z172" s="12"/>
      <c r="AA172" s="12"/>
      <c r="AB172" s="12"/>
      <c r="AC172" s="12"/>
      <c r="AD172" s="12"/>
      <c r="AE172" s="12"/>
      <c r="AR172" s="201" t="s">
        <v>14</v>
      </c>
      <c r="AT172" s="202" t="s">
        <v>71</v>
      </c>
      <c r="AU172" s="202" t="s">
        <v>14</v>
      </c>
      <c r="AY172" s="201" t="s">
        <v>134</v>
      </c>
      <c r="BK172" s="203">
        <f>BK173+BK212</f>
        <v>0</v>
      </c>
    </row>
    <row r="173" spans="1:63" s="12" customFormat="1" ht="20.85" customHeight="1">
      <c r="A173" s="12"/>
      <c r="B173" s="190"/>
      <c r="C173" s="191"/>
      <c r="D173" s="192" t="s">
        <v>71</v>
      </c>
      <c r="E173" s="204" t="s">
        <v>243</v>
      </c>
      <c r="F173" s="204" t="s">
        <v>244</v>
      </c>
      <c r="G173" s="191"/>
      <c r="H173" s="191"/>
      <c r="I173" s="194"/>
      <c r="J173" s="205">
        <f>BK173</f>
        <v>0</v>
      </c>
      <c r="K173" s="191"/>
      <c r="L173" s="196"/>
      <c r="M173" s="197"/>
      <c r="N173" s="198"/>
      <c r="O173" s="198"/>
      <c r="P173" s="199">
        <f>SUM(P174:P211)</f>
        <v>0</v>
      </c>
      <c r="Q173" s="198"/>
      <c r="R173" s="199">
        <f>SUM(R174:R211)</f>
        <v>0</v>
      </c>
      <c r="S173" s="198"/>
      <c r="T173" s="200">
        <f>SUM(T174:T211)</f>
        <v>7159.6121</v>
      </c>
      <c r="U173" s="12"/>
      <c r="V173" s="12"/>
      <c r="W173" s="12"/>
      <c r="X173" s="12"/>
      <c r="Y173" s="12"/>
      <c r="Z173" s="12"/>
      <c r="AA173" s="12"/>
      <c r="AB173" s="12"/>
      <c r="AC173" s="12"/>
      <c r="AD173" s="12"/>
      <c r="AE173" s="12"/>
      <c r="AR173" s="201" t="s">
        <v>14</v>
      </c>
      <c r="AT173" s="202" t="s">
        <v>71</v>
      </c>
      <c r="AU173" s="202" t="s">
        <v>81</v>
      </c>
      <c r="AY173" s="201" t="s">
        <v>134</v>
      </c>
      <c r="BK173" s="203">
        <f>SUM(BK174:BK211)</f>
        <v>0</v>
      </c>
    </row>
    <row r="174" spans="1:65" s="2" customFormat="1" ht="16.5" customHeight="1">
      <c r="A174" s="40"/>
      <c r="B174" s="41"/>
      <c r="C174" s="206" t="s">
        <v>245</v>
      </c>
      <c r="D174" s="206" t="s">
        <v>138</v>
      </c>
      <c r="E174" s="207" t="s">
        <v>246</v>
      </c>
      <c r="F174" s="208" t="s">
        <v>247</v>
      </c>
      <c r="G174" s="209" t="s">
        <v>248</v>
      </c>
      <c r="H174" s="210">
        <v>1</v>
      </c>
      <c r="I174" s="211"/>
      <c r="J174" s="212">
        <f>ROUND(I174*H174,2)</f>
        <v>0</v>
      </c>
      <c r="K174" s="208" t="s">
        <v>201</v>
      </c>
      <c r="L174" s="46"/>
      <c r="M174" s="213" t="s">
        <v>19</v>
      </c>
      <c r="N174" s="214" t="s">
        <v>43</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143</v>
      </c>
      <c r="AT174" s="217" t="s">
        <v>138</v>
      </c>
      <c r="AU174" s="217" t="s">
        <v>144</v>
      </c>
      <c r="AY174" s="19" t="s">
        <v>134</v>
      </c>
      <c r="BE174" s="218">
        <f>IF(N174="základní",J174,0)</f>
        <v>0</v>
      </c>
      <c r="BF174" s="218">
        <f>IF(N174="snížená",J174,0)</f>
        <v>0</v>
      </c>
      <c r="BG174" s="218">
        <f>IF(N174="zákl. přenesená",J174,0)</f>
        <v>0</v>
      </c>
      <c r="BH174" s="218">
        <f>IF(N174="sníž. přenesená",J174,0)</f>
        <v>0</v>
      </c>
      <c r="BI174" s="218">
        <f>IF(N174="nulová",J174,0)</f>
        <v>0</v>
      </c>
      <c r="BJ174" s="19" t="s">
        <v>14</v>
      </c>
      <c r="BK174" s="218">
        <f>ROUND(I174*H174,2)</f>
        <v>0</v>
      </c>
      <c r="BL174" s="19" t="s">
        <v>143</v>
      </c>
      <c r="BM174" s="217" t="s">
        <v>249</v>
      </c>
    </row>
    <row r="175" spans="1:51" s="13" customFormat="1" ht="12">
      <c r="A175" s="13"/>
      <c r="B175" s="224"/>
      <c r="C175" s="225"/>
      <c r="D175" s="226" t="s">
        <v>148</v>
      </c>
      <c r="E175" s="227" t="s">
        <v>19</v>
      </c>
      <c r="F175" s="228" t="s">
        <v>250</v>
      </c>
      <c r="G175" s="225"/>
      <c r="H175" s="227" t="s">
        <v>19</v>
      </c>
      <c r="I175" s="229"/>
      <c r="J175" s="225"/>
      <c r="K175" s="225"/>
      <c r="L175" s="230"/>
      <c r="M175" s="231"/>
      <c r="N175" s="232"/>
      <c r="O175" s="232"/>
      <c r="P175" s="232"/>
      <c r="Q175" s="232"/>
      <c r="R175" s="232"/>
      <c r="S175" s="232"/>
      <c r="T175" s="233"/>
      <c r="U175" s="13"/>
      <c r="V175" s="13"/>
      <c r="W175" s="13"/>
      <c r="X175" s="13"/>
      <c r="Y175" s="13"/>
      <c r="Z175" s="13"/>
      <c r="AA175" s="13"/>
      <c r="AB175" s="13"/>
      <c r="AC175" s="13"/>
      <c r="AD175" s="13"/>
      <c r="AE175" s="13"/>
      <c r="AT175" s="234" t="s">
        <v>148</v>
      </c>
      <c r="AU175" s="234" t="s">
        <v>144</v>
      </c>
      <c r="AV175" s="13" t="s">
        <v>14</v>
      </c>
      <c r="AW175" s="13" t="s">
        <v>33</v>
      </c>
      <c r="AX175" s="13" t="s">
        <v>72</v>
      </c>
      <c r="AY175" s="234" t="s">
        <v>134</v>
      </c>
    </row>
    <row r="176" spans="1:51" s="13" customFormat="1" ht="12">
      <c r="A176" s="13"/>
      <c r="B176" s="224"/>
      <c r="C176" s="225"/>
      <c r="D176" s="226" t="s">
        <v>148</v>
      </c>
      <c r="E176" s="227" t="s">
        <v>19</v>
      </c>
      <c r="F176" s="228" t="s">
        <v>251</v>
      </c>
      <c r="G176" s="225"/>
      <c r="H176" s="227" t="s">
        <v>19</v>
      </c>
      <c r="I176" s="229"/>
      <c r="J176" s="225"/>
      <c r="K176" s="225"/>
      <c r="L176" s="230"/>
      <c r="M176" s="231"/>
      <c r="N176" s="232"/>
      <c r="O176" s="232"/>
      <c r="P176" s="232"/>
      <c r="Q176" s="232"/>
      <c r="R176" s="232"/>
      <c r="S176" s="232"/>
      <c r="T176" s="233"/>
      <c r="U176" s="13"/>
      <c r="V176" s="13"/>
      <c r="W176" s="13"/>
      <c r="X176" s="13"/>
      <c r="Y176" s="13"/>
      <c r="Z176" s="13"/>
      <c r="AA176" s="13"/>
      <c r="AB176" s="13"/>
      <c r="AC176" s="13"/>
      <c r="AD176" s="13"/>
      <c r="AE176" s="13"/>
      <c r="AT176" s="234" t="s">
        <v>148</v>
      </c>
      <c r="AU176" s="234" t="s">
        <v>144</v>
      </c>
      <c r="AV176" s="13" t="s">
        <v>14</v>
      </c>
      <c r="AW176" s="13" t="s">
        <v>33</v>
      </c>
      <c r="AX176" s="13" t="s">
        <v>72</v>
      </c>
      <c r="AY176" s="234" t="s">
        <v>134</v>
      </c>
    </row>
    <row r="177" spans="1:51" s="14" customFormat="1" ht="12">
      <c r="A177" s="14"/>
      <c r="B177" s="235"/>
      <c r="C177" s="236"/>
      <c r="D177" s="226" t="s">
        <v>148</v>
      </c>
      <c r="E177" s="237" t="s">
        <v>19</v>
      </c>
      <c r="F177" s="238" t="s">
        <v>205</v>
      </c>
      <c r="G177" s="236"/>
      <c r="H177" s="239">
        <v>1</v>
      </c>
      <c r="I177" s="240"/>
      <c r="J177" s="236"/>
      <c r="K177" s="236"/>
      <c r="L177" s="241"/>
      <c r="M177" s="242"/>
      <c r="N177" s="243"/>
      <c r="O177" s="243"/>
      <c r="P177" s="243"/>
      <c r="Q177" s="243"/>
      <c r="R177" s="243"/>
      <c r="S177" s="243"/>
      <c r="T177" s="244"/>
      <c r="U177" s="14"/>
      <c r="V177" s="14"/>
      <c r="W177" s="14"/>
      <c r="X177" s="14"/>
      <c r="Y177" s="14"/>
      <c r="Z177" s="14"/>
      <c r="AA177" s="14"/>
      <c r="AB177" s="14"/>
      <c r="AC177" s="14"/>
      <c r="AD177" s="14"/>
      <c r="AE177" s="14"/>
      <c r="AT177" s="245" t="s">
        <v>148</v>
      </c>
      <c r="AU177" s="245" t="s">
        <v>144</v>
      </c>
      <c r="AV177" s="14" t="s">
        <v>81</v>
      </c>
      <c r="AW177" s="14" t="s">
        <v>33</v>
      </c>
      <c r="AX177" s="14" t="s">
        <v>72</v>
      </c>
      <c r="AY177" s="245" t="s">
        <v>134</v>
      </c>
    </row>
    <row r="178" spans="1:51" s="15" customFormat="1" ht="12">
      <c r="A178" s="15"/>
      <c r="B178" s="246"/>
      <c r="C178" s="247"/>
      <c r="D178" s="226" t="s">
        <v>148</v>
      </c>
      <c r="E178" s="248" t="s">
        <v>19</v>
      </c>
      <c r="F178" s="249" t="s">
        <v>152</v>
      </c>
      <c r="G178" s="247"/>
      <c r="H178" s="250">
        <v>1</v>
      </c>
      <c r="I178" s="251"/>
      <c r="J178" s="247"/>
      <c r="K178" s="247"/>
      <c r="L178" s="252"/>
      <c r="M178" s="253"/>
      <c r="N178" s="254"/>
      <c r="O178" s="254"/>
      <c r="P178" s="254"/>
      <c r="Q178" s="254"/>
      <c r="R178" s="254"/>
      <c r="S178" s="254"/>
      <c r="T178" s="255"/>
      <c r="U178" s="15"/>
      <c r="V178" s="15"/>
      <c r="W178" s="15"/>
      <c r="X178" s="15"/>
      <c r="Y178" s="15"/>
      <c r="Z178" s="15"/>
      <c r="AA178" s="15"/>
      <c r="AB178" s="15"/>
      <c r="AC178" s="15"/>
      <c r="AD178" s="15"/>
      <c r="AE178" s="15"/>
      <c r="AT178" s="256" t="s">
        <v>148</v>
      </c>
      <c r="AU178" s="256" t="s">
        <v>144</v>
      </c>
      <c r="AV178" s="15" t="s">
        <v>143</v>
      </c>
      <c r="AW178" s="15" t="s">
        <v>33</v>
      </c>
      <c r="AX178" s="15" t="s">
        <v>14</v>
      </c>
      <c r="AY178" s="256" t="s">
        <v>134</v>
      </c>
    </row>
    <row r="179" spans="1:65" s="2" customFormat="1" ht="24.15" customHeight="1">
      <c r="A179" s="40"/>
      <c r="B179" s="41"/>
      <c r="C179" s="206" t="s">
        <v>252</v>
      </c>
      <c r="D179" s="206" t="s">
        <v>138</v>
      </c>
      <c r="E179" s="207" t="s">
        <v>253</v>
      </c>
      <c r="F179" s="208" t="s">
        <v>254</v>
      </c>
      <c r="G179" s="209" t="s">
        <v>141</v>
      </c>
      <c r="H179" s="210">
        <v>578.48</v>
      </c>
      <c r="I179" s="211"/>
      <c r="J179" s="212">
        <f>ROUND(I179*H179,2)</f>
        <v>0</v>
      </c>
      <c r="K179" s="208" t="s">
        <v>142</v>
      </c>
      <c r="L179" s="46"/>
      <c r="M179" s="213" t="s">
        <v>19</v>
      </c>
      <c r="N179" s="214" t="s">
        <v>43</v>
      </c>
      <c r="O179" s="86"/>
      <c r="P179" s="215">
        <f>O179*H179</f>
        <v>0</v>
      </c>
      <c r="Q179" s="215">
        <v>0</v>
      </c>
      <c r="R179" s="215">
        <f>Q179*H179</f>
        <v>0</v>
      </c>
      <c r="S179" s="215">
        <v>0.15</v>
      </c>
      <c r="T179" s="216">
        <f>S179*H179</f>
        <v>86.772</v>
      </c>
      <c r="U179" s="40"/>
      <c r="V179" s="40"/>
      <c r="W179" s="40"/>
      <c r="X179" s="40"/>
      <c r="Y179" s="40"/>
      <c r="Z179" s="40"/>
      <c r="AA179" s="40"/>
      <c r="AB179" s="40"/>
      <c r="AC179" s="40"/>
      <c r="AD179" s="40"/>
      <c r="AE179" s="40"/>
      <c r="AR179" s="217" t="s">
        <v>143</v>
      </c>
      <c r="AT179" s="217" t="s">
        <v>138</v>
      </c>
      <c r="AU179" s="217" t="s">
        <v>144</v>
      </c>
      <c r="AY179" s="19" t="s">
        <v>134</v>
      </c>
      <c r="BE179" s="218">
        <f>IF(N179="základní",J179,0)</f>
        <v>0</v>
      </c>
      <c r="BF179" s="218">
        <f>IF(N179="snížená",J179,0)</f>
        <v>0</v>
      </c>
      <c r="BG179" s="218">
        <f>IF(N179="zákl. přenesená",J179,0)</f>
        <v>0</v>
      </c>
      <c r="BH179" s="218">
        <f>IF(N179="sníž. přenesená",J179,0)</f>
        <v>0</v>
      </c>
      <c r="BI179" s="218">
        <f>IF(N179="nulová",J179,0)</f>
        <v>0</v>
      </c>
      <c r="BJ179" s="19" t="s">
        <v>14</v>
      </c>
      <c r="BK179" s="218">
        <f>ROUND(I179*H179,2)</f>
        <v>0</v>
      </c>
      <c r="BL179" s="19" t="s">
        <v>143</v>
      </c>
      <c r="BM179" s="217" t="s">
        <v>255</v>
      </c>
    </row>
    <row r="180" spans="1:47" s="2" customFormat="1" ht="12">
      <c r="A180" s="40"/>
      <c r="B180" s="41"/>
      <c r="C180" s="42"/>
      <c r="D180" s="219" t="s">
        <v>146</v>
      </c>
      <c r="E180" s="42"/>
      <c r="F180" s="220" t="s">
        <v>256</v>
      </c>
      <c r="G180" s="42"/>
      <c r="H180" s="42"/>
      <c r="I180" s="221"/>
      <c r="J180" s="42"/>
      <c r="K180" s="42"/>
      <c r="L180" s="46"/>
      <c r="M180" s="222"/>
      <c r="N180" s="223"/>
      <c r="O180" s="86"/>
      <c r="P180" s="86"/>
      <c r="Q180" s="86"/>
      <c r="R180" s="86"/>
      <c r="S180" s="86"/>
      <c r="T180" s="87"/>
      <c r="U180" s="40"/>
      <c r="V180" s="40"/>
      <c r="W180" s="40"/>
      <c r="X180" s="40"/>
      <c r="Y180" s="40"/>
      <c r="Z180" s="40"/>
      <c r="AA180" s="40"/>
      <c r="AB180" s="40"/>
      <c r="AC180" s="40"/>
      <c r="AD180" s="40"/>
      <c r="AE180" s="40"/>
      <c r="AT180" s="19" t="s">
        <v>146</v>
      </c>
      <c r="AU180" s="19" t="s">
        <v>144</v>
      </c>
    </row>
    <row r="181" spans="1:47" s="2" customFormat="1" ht="12">
      <c r="A181" s="40"/>
      <c r="B181" s="41"/>
      <c r="C181" s="42"/>
      <c r="D181" s="226" t="s">
        <v>203</v>
      </c>
      <c r="E181" s="42"/>
      <c r="F181" s="257" t="s">
        <v>257</v>
      </c>
      <c r="G181" s="42"/>
      <c r="H181" s="42"/>
      <c r="I181" s="221"/>
      <c r="J181" s="42"/>
      <c r="K181" s="42"/>
      <c r="L181" s="46"/>
      <c r="M181" s="222"/>
      <c r="N181" s="223"/>
      <c r="O181" s="86"/>
      <c r="P181" s="86"/>
      <c r="Q181" s="86"/>
      <c r="R181" s="86"/>
      <c r="S181" s="86"/>
      <c r="T181" s="87"/>
      <c r="U181" s="40"/>
      <c r="V181" s="40"/>
      <c r="W181" s="40"/>
      <c r="X181" s="40"/>
      <c r="Y181" s="40"/>
      <c r="Z181" s="40"/>
      <c r="AA181" s="40"/>
      <c r="AB181" s="40"/>
      <c r="AC181" s="40"/>
      <c r="AD181" s="40"/>
      <c r="AE181" s="40"/>
      <c r="AT181" s="19" t="s">
        <v>203</v>
      </c>
      <c r="AU181" s="19" t="s">
        <v>144</v>
      </c>
    </row>
    <row r="182" spans="1:51" s="13" customFormat="1" ht="12">
      <c r="A182" s="13"/>
      <c r="B182" s="224"/>
      <c r="C182" s="225"/>
      <c r="D182" s="226" t="s">
        <v>148</v>
      </c>
      <c r="E182" s="227" t="s">
        <v>19</v>
      </c>
      <c r="F182" s="228" t="s">
        <v>258</v>
      </c>
      <c r="G182" s="225"/>
      <c r="H182" s="227" t="s">
        <v>19</v>
      </c>
      <c r="I182" s="229"/>
      <c r="J182" s="225"/>
      <c r="K182" s="225"/>
      <c r="L182" s="230"/>
      <c r="M182" s="231"/>
      <c r="N182" s="232"/>
      <c r="O182" s="232"/>
      <c r="P182" s="232"/>
      <c r="Q182" s="232"/>
      <c r="R182" s="232"/>
      <c r="S182" s="232"/>
      <c r="T182" s="233"/>
      <c r="U182" s="13"/>
      <c r="V182" s="13"/>
      <c r="W182" s="13"/>
      <c r="X182" s="13"/>
      <c r="Y182" s="13"/>
      <c r="Z182" s="13"/>
      <c r="AA182" s="13"/>
      <c r="AB182" s="13"/>
      <c r="AC182" s="13"/>
      <c r="AD182" s="13"/>
      <c r="AE182" s="13"/>
      <c r="AT182" s="234" t="s">
        <v>148</v>
      </c>
      <c r="AU182" s="234" t="s">
        <v>144</v>
      </c>
      <c r="AV182" s="13" t="s">
        <v>14</v>
      </c>
      <c r="AW182" s="13" t="s">
        <v>33</v>
      </c>
      <c r="AX182" s="13" t="s">
        <v>72</v>
      </c>
      <c r="AY182" s="234" t="s">
        <v>134</v>
      </c>
    </row>
    <row r="183" spans="1:51" s="14" customFormat="1" ht="12">
      <c r="A183" s="14"/>
      <c r="B183" s="235"/>
      <c r="C183" s="236"/>
      <c r="D183" s="226" t="s">
        <v>148</v>
      </c>
      <c r="E183" s="237" t="s">
        <v>19</v>
      </c>
      <c r="F183" s="238" t="s">
        <v>259</v>
      </c>
      <c r="G183" s="236"/>
      <c r="H183" s="239">
        <v>578.48</v>
      </c>
      <c r="I183" s="240"/>
      <c r="J183" s="236"/>
      <c r="K183" s="236"/>
      <c r="L183" s="241"/>
      <c r="M183" s="242"/>
      <c r="N183" s="243"/>
      <c r="O183" s="243"/>
      <c r="P183" s="243"/>
      <c r="Q183" s="243"/>
      <c r="R183" s="243"/>
      <c r="S183" s="243"/>
      <c r="T183" s="244"/>
      <c r="U183" s="14"/>
      <c r="V183" s="14"/>
      <c r="W183" s="14"/>
      <c r="X183" s="14"/>
      <c r="Y183" s="14"/>
      <c r="Z183" s="14"/>
      <c r="AA183" s="14"/>
      <c r="AB183" s="14"/>
      <c r="AC183" s="14"/>
      <c r="AD183" s="14"/>
      <c r="AE183" s="14"/>
      <c r="AT183" s="245" t="s">
        <v>148</v>
      </c>
      <c r="AU183" s="245" t="s">
        <v>144</v>
      </c>
      <c r="AV183" s="14" t="s">
        <v>81</v>
      </c>
      <c r="AW183" s="14" t="s">
        <v>33</v>
      </c>
      <c r="AX183" s="14" t="s">
        <v>72</v>
      </c>
      <c r="AY183" s="245" t="s">
        <v>134</v>
      </c>
    </row>
    <row r="184" spans="1:51" s="15" customFormat="1" ht="12">
      <c r="A184" s="15"/>
      <c r="B184" s="246"/>
      <c r="C184" s="247"/>
      <c r="D184" s="226" t="s">
        <v>148</v>
      </c>
      <c r="E184" s="248" t="s">
        <v>19</v>
      </c>
      <c r="F184" s="249" t="s">
        <v>152</v>
      </c>
      <c r="G184" s="247"/>
      <c r="H184" s="250">
        <v>578.48</v>
      </c>
      <c r="I184" s="251"/>
      <c r="J184" s="247"/>
      <c r="K184" s="247"/>
      <c r="L184" s="252"/>
      <c r="M184" s="253"/>
      <c r="N184" s="254"/>
      <c r="O184" s="254"/>
      <c r="P184" s="254"/>
      <c r="Q184" s="254"/>
      <c r="R184" s="254"/>
      <c r="S184" s="254"/>
      <c r="T184" s="255"/>
      <c r="U184" s="15"/>
      <c r="V184" s="15"/>
      <c r="W184" s="15"/>
      <c r="X184" s="15"/>
      <c r="Y184" s="15"/>
      <c r="Z184" s="15"/>
      <c r="AA184" s="15"/>
      <c r="AB184" s="15"/>
      <c r="AC184" s="15"/>
      <c r="AD184" s="15"/>
      <c r="AE184" s="15"/>
      <c r="AT184" s="256" t="s">
        <v>148</v>
      </c>
      <c r="AU184" s="256" t="s">
        <v>144</v>
      </c>
      <c r="AV184" s="15" t="s">
        <v>143</v>
      </c>
      <c r="AW184" s="15" t="s">
        <v>33</v>
      </c>
      <c r="AX184" s="15" t="s">
        <v>14</v>
      </c>
      <c r="AY184" s="256" t="s">
        <v>134</v>
      </c>
    </row>
    <row r="185" spans="1:65" s="2" customFormat="1" ht="33" customHeight="1">
      <c r="A185" s="40"/>
      <c r="B185" s="41"/>
      <c r="C185" s="206" t="s">
        <v>8</v>
      </c>
      <c r="D185" s="206" t="s">
        <v>138</v>
      </c>
      <c r="E185" s="207" t="s">
        <v>260</v>
      </c>
      <c r="F185" s="208" t="s">
        <v>261</v>
      </c>
      <c r="G185" s="209" t="s">
        <v>141</v>
      </c>
      <c r="H185" s="210">
        <v>3409.17</v>
      </c>
      <c r="I185" s="211"/>
      <c r="J185" s="212">
        <f>ROUND(I185*H185,2)</f>
        <v>0</v>
      </c>
      <c r="K185" s="208" t="s">
        <v>142</v>
      </c>
      <c r="L185" s="46"/>
      <c r="M185" s="213" t="s">
        <v>19</v>
      </c>
      <c r="N185" s="214" t="s">
        <v>43</v>
      </c>
      <c r="O185" s="86"/>
      <c r="P185" s="215">
        <f>O185*H185</f>
        <v>0</v>
      </c>
      <c r="Q185" s="215">
        <v>0</v>
      </c>
      <c r="R185" s="215">
        <f>Q185*H185</f>
        <v>0</v>
      </c>
      <c r="S185" s="215">
        <v>0.35</v>
      </c>
      <c r="T185" s="216">
        <f>S185*H185</f>
        <v>1193.2095</v>
      </c>
      <c r="U185" s="40"/>
      <c r="V185" s="40"/>
      <c r="W185" s="40"/>
      <c r="X185" s="40"/>
      <c r="Y185" s="40"/>
      <c r="Z185" s="40"/>
      <c r="AA185" s="40"/>
      <c r="AB185" s="40"/>
      <c r="AC185" s="40"/>
      <c r="AD185" s="40"/>
      <c r="AE185" s="40"/>
      <c r="AR185" s="217" t="s">
        <v>143</v>
      </c>
      <c r="AT185" s="217" t="s">
        <v>138</v>
      </c>
      <c r="AU185" s="217" t="s">
        <v>144</v>
      </c>
      <c r="AY185" s="19" t="s">
        <v>134</v>
      </c>
      <c r="BE185" s="218">
        <f>IF(N185="základní",J185,0)</f>
        <v>0</v>
      </c>
      <c r="BF185" s="218">
        <f>IF(N185="snížená",J185,0)</f>
        <v>0</v>
      </c>
      <c r="BG185" s="218">
        <f>IF(N185="zákl. přenesená",J185,0)</f>
        <v>0</v>
      </c>
      <c r="BH185" s="218">
        <f>IF(N185="sníž. přenesená",J185,0)</f>
        <v>0</v>
      </c>
      <c r="BI185" s="218">
        <f>IF(N185="nulová",J185,0)</f>
        <v>0</v>
      </c>
      <c r="BJ185" s="19" t="s">
        <v>14</v>
      </c>
      <c r="BK185" s="218">
        <f>ROUND(I185*H185,2)</f>
        <v>0</v>
      </c>
      <c r="BL185" s="19" t="s">
        <v>143</v>
      </c>
      <c r="BM185" s="217" t="s">
        <v>262</v>
      </c>
    </row>
    <row r="186" spans="1:47" s="2" customFormat="1" ht="12">
      <c r="A186" s="40"/>
      <c r="B186" s="41"/>
      <c r="C186" s="42"/>
      <c r="D186" s="219" t="s">
        <v>146</v>
      </c>
      <c r="E186" s="42"/>
      <c r="F186" s="220" t="s">
        <v>263</v>
      </c>
      <c r="G186" s="42"/>
      <c r="H186" s="42"/>
      <c r="I186" s="221"/>
      <c r="J186" s="42"/>
      <c r="K186" s="42"/>
      <c r="L186" s="46"/>
      <c r="M186" s="222"/>
      <c r="N186" s="223"/>
      <c r="O186" s="86"/>
      <c r="P186" s="86"/>
      <c r="Q186" s="86"/>
      <c r="R186" s="86"/>
      <c r="S186" s="86"/>
      <c r="T186" s="87"/>
      <c r="U186" s="40"/>
      <c r="V186" s="40"/>
      <c r="W186" s="40"/>
      <c r="X186" s="40"/>
      <c r="Y186" s="40"/>
      <c r="Z186" s="40"/>
      <c r="AA186" s="40"/>
      <c r="AB186" s="40"/>
      <c r="AC186" s="40"/>
      <c r="AD186" s="40"/>
      <c r="AE186" s="40"/>
      <c r="AT186" s="19" t="s">
        <v>146</v>
      </c>
      <c r="AU186" s="19" t="s">
        <v>144</v>
      </c>
    </row>
    <row r="187" spans="1:47" s="2" customFormat="1" ht="12">
      <c r="A187" s="40"/>
      <c r="B187" s="41"/>
      <c r="C187" s="42"/>
      <c r="D187" s="226" t="s">
        <v>203</v>
      </c>
      <c r="E187" s="42"/>
      <c r="F187" s="257" t="s">
        <v>257</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9" t="s">
        <v>203</v>
      </c>
      <c r="AU187" s="19" t="s">
        <v>144</v>
      </c>
    </row>
    <row r="188" spans="1:51" s="13" customFormat="1" ht="12">
      <c r="A188" s="13"/>
      <c r="B188" s="224"/>
      <c r="C188" s="225"/>
      <c r="D188" s="226" t="s">
        <v>148</v>
      </c>
      <c r="E188" s="227" t="s">
        <v>19</v>
      </c>
      <c r="F188" s="228" t="s">
        <v>264</v>
      </c>
      <c r="G188" s="225"/>
      <c r="H188" s="227" t="s">
        <v>19</v>
      </c>
      <c r="I188" s="229"/>
      <c r="J188" s="225"/>
      <c r="K188" s="225"/>
      <c r="L188" s="230"/>
      <c r="M188" s="231"/>
      <c r="N188" s="232"/>
      <c r="O188" s="232"/>
      <c r="P188" s="232"/>
      <c r="Q188" s="232"/>
      <c r="R188" s="232"/>
      <c r="S188" s="232"/>
      <c r="T188" s="233"/>
      <c r="U188" s="13"/>
      <c r="V188" s="13"/>
      <c r="W188" s="13"/>
      <c r="X188" s="13"/>
      <c r="Y188" s="13"/>
      <c r="Z188" s="13"/>
      <c r="AA188" s="13"/>
      <c r="AB188" s="13"/>
      <c r="AC188" s="13"/>
      <c r="AD188" s="13"/>
      <c r="AE188" s="13"/>
      <c r="AT188" s="234" t="s">
        <v>148</v>
      </c>
      <c r="AU188" s="234" t="s">
        <v>144</v>
      </c>
      <c r="AV188" s="13" t="s">
        <v>14</v>
      </c>
      <c r="AW188" s="13" t="s">
        <v>33</v>
      </c>
      <c r="AX188" s="13" t="s">
        <v>72</v>
      </c>
      <c r="AY188" s="234" t="s">
        <v>134</v>
      </c>
    </row>
    <row r="189" spans="1:51" s="14" customFormat="1" ht="12">
      <c r="A189" s="14"/>
      <c r="B189" s="235"/>
      <c r="C189" s="236"/>
      <c r="D189" s="226" t="s">
        <v>148</v>
      </c>
      <c r="E189" s="237" t="s">
        <v>19</v>
      </c>
      <c r="F189" s="238" t="s">
        <v>265</v>
      </c>
      <c r="G189" s="236"/>
      <c r="H189" s="239">
        <v>2069.025</v>
      </c>
      <c r="I189" s="240"/>
      <c r="J189" s="236"/>
      <c r="K189" s="236"/>
      <c r="L189" s="241"/>
      <c r="M189" s="242"/>
      <c r="N189" s="243"/>
      <c r="O189" s="243"/>
      <c r="P189" s="243"/>
      <c r="Q189" s="243"/>
      <c r="R189" s="243"/>
      <c r="S189" s="243"/>
      <c r="T189" s="244"/>
      <c r="U189" s="14"/>
      <c r="V189" s="14"/>
      <c r="W189" s="14"/>
      <c r="X189" s="14"/>
      <c r="Y189" s="14"/>
      <c r="Z189" s="14"/>
      <c r="AA189" s="14"/>
      <c r="AB189" s="14"/>
      <c r="AC189" s="14"/>
      <c r="AD189" s="14"/>
      <c r="AE189" s="14"/>
      <c r="AT189" s="245" t="s">
        <v>148</v>
      </c>
      <c r="AU189" s="245" t="s">
        <v>144</v>
      </c>
      <c r="AV189" s="14" t="s">
        <v>81</v>
      </c>
      <c r="AW189" s="14" t="s">
        <v>33</v>
      </c>
      <c r="AX189" s="14" t="s">
        <v>72</v>
      </c>
      <c r="AY189" s="245" t="s">
        <v>134</v>
      </c>
    </row>
    <row r="190" spans="1:51" s="13" customFormat="1" ht="12">
      <c r="A190" s="13"/>
      <c r="B190" s="224"/>
      <c r="C190" s="225"/>
      <c r="D190" s="226" t="s">
        <v>148</v>
      </c>
      <c r="E190" s="227" t="s">
        <v>19</v>
      </c>
      <c r="F190" s="228" t="s">
        <v>266</v>
      </c>
      <c r="G190" s="225"/>
      <c r="H190" s="227" t="s">
        <v>19</v>
      </c>
      <c r="I190" s="229"/>
      <c r="J190" s="225"/>
      <c r="K190" s="225"/>
      <c r="L190" s="230"/>
      <c r="M190" s="231"/>
      <c r="N190" s="232"/>
      <c r="O190" s="232"/>
      <c r="P190" s="232"/>
      <c r="Q190" s="232"/>
      <c r="R190" s="232"/>
      <c r="S190" s="232"/>
      <c r="T190" s="233"/>
      <c r="U190" s="13"/>
      <c r="V190" s="13"/>
      <c r="W190" s="13"/>
      <c r="X190" s="13"/>
      <c r="Y190" s="13"/>
      <c r="Z190" s="13"/>
      <c r="AA190" s="13"/>
      <c r="AB190" s="13"/>
      <c r="AC190" s="13"/>
      <c r="AD190" s="13"/>
      <c r="AE190" s="13"/>
      <c r="AT190" s="234" t="s">
        <v>148</v>
      </c>
      <c r="AU190" s="234" t="s">
        <v>144</v>
      </c>
      <c r="AV190" s="13" t="s">
        <v>14</v>
      </c>
      <c r="AW190" s="13" t="s">
        <v>33</v>
      </c>
      <c r="AX190" s="13" t="s">
        <v>72</v>
      </c>
      <c r="AY190" s="234" t="s">
        <v>134</v>
      </c>
    </row>
    <row r="191" spans="1:51" s="14" customFormat="1" ht="12">
      <c r="A191" s="14"/>
      <c r="B191" s="235"/>
      <c r="C191" s="236"/>
      <c r="D191" s="226" t="s">
        <v>148</v>
      </c>
      <c r="E191" s="237" t="s">
        <v>19</v>
      </c>
      <c r="F191" s="238" t="s">
        <v>267</v>
      </c>
      <c r="G191" s="236"/>
      <c r="H191" s="239">
        <v>1340.145</v>
      </c>
      <c r="I191" s="240"/>
      <c r="J191" s="236"/>
      <c r="K191" s="236"/>
      <c r="L191" s="241"/>
      <c r="M191" s="242"/>
      <c r="N191" s="243"/>
      <c r="O191" s="243"/>
      <c r="P191" s="243"/>
      <c r="Q191" s="243"/>
      <c r="R191" s="243"/>
      <c r="S191" s="243"/>
      <c r="T191" s="244"/>
      <c r="U191" s="14"/>
      <c r="V191" s="14"/>
      <c r="W191" s="14"/>
      <c r="X191" s="14"/>
      <c r="Y191" s="14"/>
      <c r="Z191" s="14"/>
      <c r="AA191" s="14"/>
      <c r="AB191" s="14"/>
      <c r="AC191" s="14"/>
      <c r="AD191" s="14"/>
      <c r="AE191" s="14"/>
      <c r="AT191" s="245" t="s">
        <v>148</v>
      </c>
      <c r="AU191" s="245" t="s">
        <v>144</v>
      </c>
      <c r="AV191" s="14" t="s">
        <v>81</v>
      </c>
      <c r="AW191" s="14" t="s">
        <v>33</v>
      </c>
      <c r="AX191" s="14" t="s">
        <v>72</v>
      </c>
      <c r="AY191" s="245" t="s">
        <v>134</v>
      </c>
    </row>
    <row r="192" spans="1:51" s="15" customFormat="1" ht="12">
      <c r="A192" s="15"/>
      <c r="B192" s="246"/>
      <c r="C192" s="247"/>
      <c r="D192" s="226" t="s">
        <v>148</v>
      </c>
      <c r="E192" s="248" t="s">
        <v>19</v>
      </c>
      <c r="F192" s="249" t="s">
        <v>152</v>
      </c>
      <c r="G192" s="247"/>
      <c r="H192" s="250">
        <v>3409.17</v>
      </c>
      <c r="I192" s="251"/>
      <c r="J192" s="247"/>
      <c r="K192" s="247"/>
      <c r="L192" s="252"/>
      <c r="M192" s="253"/>
      <c r="N192" s="254"/>
      <c r="O192" s="254"/>
      <c r="P192" s="254"/>
      <c r="Q192" s="254"/>
      <c r="R192" s="254"/>
      <c r="S192" s="254"/>
      <c r="T192" s="255"/>
      <c r="U192" s="15"/>
      <c r="V192" s="15"/>
      <c r="W192" s="15"/>
      <c r="X192" s="15"/>
      <c r="Y192" s="15"/>
      <c r="Z192" s="15"/>
      <c r="AA192" s="15"/>
      <c r="AB192" s="15"/>
      <c r="AC192" s="15"/>
      <c r="AD192" s="15"/>
      <c r="AE192" s="15"/>
      <c r="AT192" s="256" t="s">
        <v>148</v>
      </c>
      <c r="AU192" s="256" t="s">
        <v>144</v>
      </c>
      <c r="AV192" s="15" t="s">
        <v>143</v>
      </c>
      <c r="AW192" s="15" t="s">
        <v>33</v>
      </c>
      <c r="AX192" s="15" t="s">
        <v>14</v>
      </c>
      <c r="AY192" s="256" t="s">
        <v>134</v>
      </c>
    </row>
    <row r="193" spans="1:65" s="2" customFormat="1" ht="33" customHeight="1">
      <c r="A193" s="40"/>
      <c r="B193" s="41"/>
      <c r="C193" s="206" t="s">
        <v>136</v>
      </c>
      <c r="D193" s="206" t="s">
        <v>138</v>
      </c>
      <c r="E193" s="207" t="s">
        <v>268</v>
      </c>
      <c r="F193" s="208" t="s">
        <v>269</v>
      </c>
      <c r="G193" s="209" t="s">
        <v>141</v>
      </c>
      <c r="H193" s="210">
        <v>12800.188</v>
      </c>
      <c r="I193" s="211"/>
      <c r="J193" s="212">
        <f>ROUND(I193*H193,2)</f>
        <v>0</v>
      </c>
      <c r="K193" s="208" t="s">
        <v>142</v>
      </c>
      <c r="L193" s="46"/>
      <c r="M193" s="213" t="s">
        <v>19</v>
      </c>
      <c r="N193" s="214" t="s">
        <v>43</v>
      </c>
      <c r="O193" s="86"/>
      <c r="P193" s="215">
        <f>O193*H193</f>
        <v>0</v>
      </c>
      <c r="Q193" s="215">
        <v>0</v>
      </c>
      <c r="R193" s="215">
        <f>Q193*H193</f>
        <v>0</v>
      </c>
      <c r="S193" s="215">
        <v>0.45</v>
      </c>
      <c r="T193" s="216">
        <f>S193*H193</f>
        <v>5760.0846</v>
      </c>
      <c r="U193" s="40"/>
      <c r="V193" s="40"/>
      <c r="W193" s="40"/>
      <c r="X193" s="40"/>
      <c r="Y193" s="40"/>
      <c r="Z193" s="40"/>
      <c r="AA193" s="40"/>
      <c r="AB193" s="40"/>
      <c r="AC193" s="40"/>
      <c r="AD193" s="40"/>
      <c r="AE193" s="40"/>
      <c r="AR193" s="217" t="s">
        <v>143</v>
      </c>
      <c r="AT193" s="217" t="s">
        <v>138</v>
      </c>
      <c r="AU193" s="217" t="s">
        <v>144</v>
      </c>
      <c r="AY193" s="19" t="s">
        <v>134</v>
      </c>
      <c r="BE193" s="218">
        <f>IF(N193="základní",J193,0)</f>
        <v>0</v>
      </c>
      <c r="BF193" s="218">
        <f>IF(N193="snížená",J193,0)</f>
        <v>0</v>
      </c>
      <c r="BG193" s="218">
        <f>IF(N193="zákl. přenesená",J193,0)</f>
        <v>0</v>
      </c>
      <c r="BH193" s="218">
        <f>IF(N193="sníž. přenesená",J193,0)</f>
        <v>0</v>
      </c>
      <c r="BI193" s="218">
        <f>IF(N193="nulová",J193,0)</f>
        <v>0</v>
      </c>
      <c r="BJ193" s="19" t="s">
        <v>14</v>
      </c>
      <c r="BK193" s="218">
        <f>ROUND(I193*H193,2)</f>
        <v>0</v>
      </c>
      <c r="BL193" s="19" t="s">
        <v>143</v>
      </c>
      <c r="BM193" s="217" t="s">
        <v>270</v>
      </c>
    </row>
    <row r="194" spans="1:47" s="2" customFormat="1" ht="12">
      <c r="A194" s="40"/>
      <c r="B194" s="41"/>
      <c r="C194" s="42"/>
      <c r="D194" s="219" t="s">
        <v>146</v>
      </c>
      <c r="E194" s="42"/>
      <c r="F194" s="220" t="s">
        <v>271</v>
      </c>
      <c r="G194" s="42"/>
      <c r="H194" s="42"/>
      <c r="I194" s="221"/>
      <c r="J194" s="42"/>
      <c r="K194" s="42"/>
      <c r="L194" s="46"/>
      <c r="M194" s="222"/>
      <c r="N194" s="223"/>
      <c r="O194" s="86"/>
      <c r="P194" s="86"/>
      <c r="Q194" s="86"/>
      <c r="R194" s="86"/>
      <c r="S194" s="86"/>
      <c r="T194" s="87"/>
      <c r="U194" s="40"/>
      <c r="V194" s="40"/>
      <c r="W194" s="40"/>
      <c r="X194" s="40"/>
      <c r="Y194" s="40"/>
      <c r="Z194" s="40"/>
      <c r="AA194" s="40"/>
      <c r="AB194" s="40"/>
      <c r="AC194" s="40"/>
      <c r="AD194" s="40"/>
      <c r="AE194" s="40"/>
      <c r="AT194" s="19" t="s">
        <v>146</v>
      </c>
      <c r="AU194" s="19" t="s">
        <v>144</v>
      </c>
    </row>
    <row r="195" spans="1:47" s="2" customFormat="1" ht="12">
      <c r="A195" s="40"/>
      <c r="B195" s="41"/>
      <c r="C195" s="42"/>
      <c r="D195" s="226" t="s">
        <v>203</v>
      </c>
      <c r="E195" s="42"/>
      <c r="F195" s="257" t="s">
        <v>257</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9" t="s">
        <v>203</v>
      </c>
      <c r="AU195" s="19" t="s">
        <v>144</v>
      </c>
    </row>
    <row r="196" spans="1:51" s="13" customFormat="1" ht="12">
      <c r="A196" s="13"/>
      <c r="B196" s="224"/>
      <c r="C196" s="225"/>
      <c r="D196" s="226" t="s">
        <v>148</v>
      </c>
      <c r="E196" s="227" t="s">
        <v>19</v>
      </c>
      <c r="F196" s="228" t="s">
        <v>266</v>
      </c>
      <c r="G196" s="225"/>
      <c r="H196" s="227" t="s">
        <v>19</v>
      </c>
      <c r="I196" s="229"/>
      <c r="J196" s="225"/>
      <c r="K196" s="225"/>
      <c r="L196" s="230"/>
      <c r="M196" s="231"/>
      <c r="N196" s="232"/>
      <c r="O196" s="232"/>
      <c r="P196" s="232"/>
      <c r="Q196" s="232"/>
      <c r="R196" s="232"/>
      <c r="S196" s="232"/>
      <c r="T196" s="233"/>
      <c r="U196" s="13"/>
      <c r="V196" s="13"/>
      <c r="W196" s="13"/>
      <c r="X196" s="13"/>
      <c r="Y196" s="13"/>
      <c r="Z196" s="13"/>
      <c r="AA196" s="13"/>
      <c r="AB196" s="13"/>
      <c r="AC196" s="13"/>
      <c r="AD196" s="13"/>
      <c r="AE196" s="13"/>
      <c r="AT196" s="234" t="s">
        <v>148</v>
      </c>
      <c r="AU196" s="234" t="s">
        <v>144</v>
      </c>
      <c r="AV196" s="13" t="s">
        <v>14</v>
      </c>
      <c r="AW196" s="13" t="s">
        <v>33</v>
      </c>
      <c r="AX196" s="13" t="s">
        <v>72</v>
      </c>
      <c r="AY196" s="234" t="s">
        <v>134</v>
      </c>
    </row>
    <row r="197" spans="1:51" s="14" customFormat="1" ht="12">
      <c r="A197" s="14"/>
      <c r="B197" s="235"/>
      <c r="C197" s="236"/>
      <c r="D197" s="226" t="s">
        <v>148</v>
      </c>
      <c r="E197" s="237" t="s">
        <v>19</v>
      </c>
      <c r="F197" s="238" t="s">
        <v>267</v>
      </c>
      <c r="G197" s="236"/>
      <c r="H197" s="239">
        <v>1340.145</v>
      </c>
      <c r="I197" s="240"/>
      <c r="J197" s="236"/>
      <c r="K197" s="236"/>
      <c r="L197" s="241"/>
      <c r="M197" s="242"/>
      <c r="N197" s="243"/>
      <c r="O197" s="243"/>
      <c r="P197" s="243"/>
      <c r="Q197" s="243"/>
      <c r="R197" s="243"/>
      <c r="S197" s="243"/>
      <c r="T197" s="244"/>
      <c r="U197" s="14"/>
      <c r="V197" s="14"/>
      <c r="W197" s="14"/>
      <c r="X197" s="14"/>
      <c r="Y197" s="14"/>
      <c r="Z197" s="14"/>
      <c r="AA197" s="14"/>
      <c r="AB197" s="14"/>
      <c r="AC197" s="14"/>
      <c r="AD197" s="14"/>
      <c r="AE197" s="14"/>
      <c r="AT197" s="245" t="s">
        <v>148</v>
      </c>
      <c r="AU197" s="245" t="s">
        <v>144</v>
      </c>
      <c r="AV197" s="14" t="s">
        <v>81</v>
      </c>
      <c r="AW197" s="14" t="s">
        <v>33</v>
      </c>
      <c r="AX197" s="14" t="s">
        <v>72</v>
      </c>
      <c r="AY197" s="245" t="s">
        <v>134</v>
      </c>
    </row>
    <row r="198" spans="1:51" s="13" customFormat="1" ht="12">
      <c r="A198" s="13"/>
      <c r="B198" s="224"/>
      <c r="C198" s="225"/>
      <c r="D198" s="226" t="s">
        <v>148</v>
      </c>
      <c r="E198" s="227" t="s">
        <v>19</v>
      </c>
      <c r="F198" s="228" t="s">
        <v>173</v>
      </c>
      <c r="G198" s="225"/>
      <c r="H198" s="227" t="s">
        <v>19</v>
      </c>
      <c r="I198" s="229"/>
      <c r="J198" s="225"/>
      <c r="K198" s="225"/>
      <c r="L198" s="230"/>
      <c r="M198" s="231"/>
      <c r="N198" s="232"/>
      <c r="O198" s="232"/>
      <c r="P198" s="232"/>
      <c r="Q198" s="232"/>
      <c r="R198" s="232"/>
      <c r="S198" s="232"/>
      <c r="T198" s="233"/>
      <c r="U198" s="13"/>
      <c r="V198" s="13"/>
      <c r="W198" s="13"/>
      <c r="X198" s="13"/>
      <c r="Y198" s="13"/>
      <c r="Z198" s="13"/>
      <c r="AA198" s="13"/>
      <c r="AB198" s="13"/>
      <c r="AC198" s="13"/>
      <c r="AD198" s="13"/>
      <c r="AE198" s="13"/>
      <c r="AT198" s="234" t="s">
        <v>148</v>
      </c>
      <c r="AU198" s="234" t="s">
        <v>144</v>
      </c>
      <c r="AV198" s="13" t="s">
        <v>14</v>
      </c>
      <c r="AW198" s="13" t="s">
        <v>33</v>
      </c>
      <c r="AX198" s="13" t="s">
        <v>72</v>
      </c>
      <c r="AY198" s="234" t="s">
        <v>134</v>
      </c>
    </row>
    <row r="199" spans="1:51" s="14" customFormat="1" ht="12">
      <c r="A199" s="14"/>
      <c r="B199" s="235"/>
      <c r="C199" s="236"/>
      <c r="D199" s="226" t="s">
        <v>148</v>
      </c>
      <c r="E199" s="237" t="s">
        <v>19</v>
      </c>
      <c r="F199" s="238" t="s">
        <v>272</v>
      </c>
      <c r="G199" s="236"/>
      <c r="H199" s="239">
        <v>11460.043</v>
      </c>
      <c r="I199" s="240"/>
      <c r="J199" s="236"/>
      <c r="K199" s="236"/>
      <c r="L199" s="241"/>
      <c r="M199" s="242"/>
      <c r="N199" s="243"/>
      <c r="O199" s="243"/>
      <c r="P199" s="243"/>
      <c r="Q199" s="243"/>
      <c r="R199" s="243"/>
      <c r="S199" s="243"/>
      <c r="T199" s="244"/>
      <c r="U199" s="14"/>
      <c r="V199" s="14"/>
      <c r="W199" s="14"/>
      <c r="X199" s="14"/>
      <c r="Y199" s="14"/>
      <c r="Z199" s="14"/>
      <c r="AA199" s="14"/>
      <c r="AB199" s="14"/>
      <c r="AC199" s="14"/>
      <c r="AD199" s="14"/>
      <c r="AE199" s="14"/>
      <c r="AT199" s="245" t="s">
        <v>148</v>
      </c>
      <c r="AU199" s="245" t="s">
        <v>144</v>
      </c>
      <c r="AV199" s="14" t="s">
        <v>81</v>
      </c>
      <c r="AW199" s="14" t="s">
        <v>33</v>
      </c>
      <c r="AX199" s="14" t="s">
        <v>72</v>
      </c>
      <c r="AY199" s="245" t="s">
        <v>134</v>
      </c>
    </row>
    <row r="200" spans="1:51" s="15" customFormat="1" ht="12">
      <c r="A200" s="15"/>
      <c r="B200" s="246"/>
      <c r="C200" s="247"/>
      <c r="D200" s="226" t="s">
        <v>148</v>
      </c>
      <c r="E200" s="248" t="s">
        <v>19</v>
      </c>
      <c r="F200" s="249" t="s">
        <v>152</v>
      </c>
      <c r="G200" s="247"/>
      <c r="H200" s="250">
        <v>12800.188</v>
      </c>
      <c r="I200" s="251"/>
      <c r="J200" s="247"/>
      <c r="K200" s="247"/>
      <c r="L200" s="252"/>
      <c r="M200" s="253"/>
      <c r="N200" s="254"/>
      <c r="O200" s="254"/>
      <c r="P200" s="254"/>
      <c r="Q200" s="254"/>
      <c r="R200" s="254"/>
      <c r="S200" s="254"/>
      <c r="T200" s="255"/>
      <c r="U200" s="15"/>
      <c r="V200" s="15"/>
      <c r="W200" s="15"/>
      <c r="X200" s="15"/>
      <c r="Y200" s="15"/>
      <c r="Z200" s="15"/>
      <c r="AA200" s="15"/>
      <c r="AB200" s="15"/>
      <c r="AC200" s="15"/>
      <c r="AD200" s="15"/>
      <c r="AE200" s="15"/>
      <c r="AT200" s="256" t="s">
        <v>148</v>
      </c>
      <c r="AU200" s="256" t="s">
        <v>144</v>
      </c>
      <c r="AV200" s="15" t="s">
        <v>143</v>
      </c>
      <c r="AW200" s="15" t="s">
        <v>33</v>
      </c>
      <c r="AX200" s="15" t="s">
        <v>14</v>
      </c>
      <c r="AY200" s="256" t="s">
        <v>134</v>
      </c>
    </row>
    <row r="201" spans="1:65" s="2" customFormat="1" ht="16.5" customHeight="1">
      <c r="A201" s="40"/>
      <c r="B201" s="41"/>
      <c r="C201" s="206" t="s">
        <v>157</v>
      </c>
      <c r="D201" s="206" t="s">
        <v>138</v>
      </c>
      <c r="E201" s="207" t="s">
        <v>273</v>
      </c>
      <c r="F201" s="208" t="s">
        <v>274</v>
      </c>
      <c r="G201" s="209" t="s">
        <v>141</v>
      </c>
      <c r="H201" s="210">
        <v>9</v>
      </c>
      <c r="I201" s="211"/>
      <c r="J201" s="212">
        <f>ROUND(I201*H201,2)</f>
        <v>0</v>
      </c>
      <c r="K201" s="208" t="s">
        <v>142</v>
      </c>
      <c r="L201" s="46"/>
      <c r="M201" s="213" t="s">
        <v>19</v>
      </c>
      <c r="N201" s="214" t="s">
        <v>43</v>
      </c>
      <c r="O201" s="86"/>
      <c r="P201" s="215">
        <f>O201*H201</f>
        <v>0</v>
      </c>
      <c r="Q201" s="215">
        <v>0</v>
      </c>
      <c r="R201" s="215">
        <f>Q201*H201</f>
        <v>0</v>
      </c>
      <c r="S201" s="215">
        <v>2.41</v>
      </c>
      <c r="T201" s="216">
        <f>S201*H201</f>
        <v>21.69</v>
      </c>
      <c r="U201" s="40"/>
      <c r="V201" s="40"/>
      <c r="W201" s="40"/>
      <c r="X201" s="40"/>
      <c r="Y201" s="40"/>
      <c r="Z201" s="40"/>
      <c r="AA201" s="40"/>
      <c r="AB201" s="40"/>
      <c r="AC201" s="40"/>
      <c r="AD201" s="40"/>
      <c r="AE201" s="40"/>
      <c r="AR201" s="217" t="s">
        <v>143</v>
      </c>
      <c r="AT201" s="217" t="s">
        <v>138</v>
      </c>
      <c r="AU201" s="217" t="s">
        <v>144</v>
      </c>
      <c r="AY201" s="19" t="s">
        <v>134</v>
      </c>
      <c r="BE201" s="218">
        <f>IF(N201="základní",J201,0)</f>
        <v>0</v>
      </c>
      <c r="BF201" s="218">
        <f>IF(N201="snížená",J201,0)</f>
        <v>0</v>
      </c>
      <c r="BG201" s="218">
        <f>IF(N201="zákl. přenesená",J201,0)</f>
        <v>0</v>
      </c>
      <c r="BH201" s="218">
        <f>IF(N201="sníž. přenesená",J201,0)</f>
        <v>0</v>
      </c>
      <c r="BI201" s="218">
        <f>IF(N201="nulová",J201,0)</f>
        <v>0</v>
      </c>
      <c r="BJ201" s="19" t="s">
        <v>14</v>
      </c>
      <c r="BK201" s="218">
        <f>ROUND(I201*H201,2)</f>
        <v>0</v>
      </c>
      <c r="BL201" s="19" t="s">
        <v>143</v>
      </c>
      <c r="BM201" s="217" t="s">
        <v>275</v>
      </c>
    </row>
    <row r="202" spans="1:47" s="2" customFormat="1" ht="12">
      <c r="A202" s="40"/>
      <c r="B202" s="41"/>
      <c r="C202" s="42"/>
      <c r="D202" s="219" t="s">
        <v>146</v>
      </c>
      <c r="E202" s="42"/>
      <c r="F202" s="220" t="s">
        <v>276</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9" t="s">
        <v>146</v>
      </c>
      <c r="AU202" s="19" t="s">
        <v>144</v>
      </c>
    </row>
    <row r="203" spans="1:51" s="13" customFormat="1" ht="12">
      <c r="A203" s="13"/>
      <c r="B203" s="224"/>
      <c r="C203" s="225"/>
      <c r="D203" s="226" t="s">
        <v>148</v>
      </c>
      <c r="E203" s="227" t="s">
        <v>19</v>
      </c>
      <c r="F203" s="228" t="s">
        <v>277</v>
      </c>
      <c r="G203" s="225"/>
      <c r="H203" s="227" t="s">
        <v>19</v>
      </c>
      <c r="I203" s="229"/>
      <c r="J203" s="225"/>
      <c r="K203" s="225"/>
      <c r="L203" s="230"/>
      <c r="M203" s="231"/>
      <c r="N203" s="232"/>
      <c r="O203" s="232"/>
      <c r="P203" s="232"/>
      <c r="Q203" s="232"/>
      <c r="R203" s="232"/>
      <c r="S203" s="232"/>
      <c r="T203" s="233"/>
      <c r="U203" s="13"/>
      <c r="V203" s="13"/>
      <c r="W203" s="13"/>
      <c r="X203" s="13"/>
      <c r="Y203" s="13"/>
      <c r="Z203" s="13"/>
      <c r="AA203" s="13"/>
      <c r="AB203" s="13"/>
      <c r="AC203" s="13"/>
      <c r="AD203" s="13"/>
      <c r="AE203" s="13"/>
      <c r="AT203" s="234" t="s">
        <v>148</v>
      </c>
      <c r="AU203" s="234" t="s">
        <v>144</v>
      </c>
      <c r="AV203" s="13" t="s">
        <v>14</v>
      </c>
      <c r="AW203" s="13" t="s">
        <v>33</v>
      </c>
      <c r="AX203" s="13" t="s">
        <v>72</v>
      </c>
      <c r="AY203" s="234" t="s">
        <v>134</v>
      </c>
    </row>
    <row r="204" spans="1:51" s="14" customFormat="1" ht="12">
      <c r="A204" s="14"/>
      <c r="B204" s="235"/>
      <c r="C204" s="236"/>
      <c r="D204" s="226" t="s">
        <v>148</v>
      </c>
      <c r="E204" s="237" t="s">
        <v>19</v>
      </c>
      <c r="F204" s="238" t="s">
        <v>278</v>
      </c>
      <c r="G204" s="236"/>
      <c r="H204" s="239">
        <v>9</v>
      </c>
      <c r="I204" s="240"/>
      <c r="J204" s="236"/>
      <c r="K204" s="236"/>
      <c r="L204" s="241"/>
      <c r="M204" s="242"/>
      <c r="N204" s="243"/>
      <c r="O204" s="243"/>
      <c r="P204" s="243"/>
      <c r="Q204" s="243"/>
      <c r="R204" s="243"/>
      <c r="S204" s="243"/>
      <c r="T204" s="244"/>
      <c r="U204" s="14"/>
      <c r="V204" s="14"/>
      <c r="W204" s="14"/>
      <c r="X204" s="14"/>
      <c r="Y204" s="14"/>
      <c r="Z204" s="14"/>
      <c r="AA204" s="14"/>
      <c r="AB204" s="14"/>
      <c r="AC204" s="14"/>
      <c r="AD204" s="14"/>
      <c r="AE204" s="14"/>
      <c r="AT204" s="245" t="s">
        <v>148</v>
      </c>
      <c r="AU204" s="245" t="s">
        <v>144</v>
      </c>
      <c r="AV204" s="14" t="s">
        <v>81</v>
      </c>
      <c r="AW204" s="14" t="s">
        <v>33</v>
      </c>
      <c r="AX204" s="14" t="s">
        <v>72</v>
      </c>
      <c r="AY204" s="245" t="s">
        <v>134</v>
      </c>
    </row>
    <row r="205" spans="1:51" s="15" customFormat="1" ht="12">
      <c r="A205" s="15"/>
      <c r="B205" s="246"/>
      <c r="C205" s="247"/>
      <c r="D205" s="226" t="s">
        <v>148</v>
      </c>
      <c r="E205" s="248" t="s">
        <v>19</v>
      </c>
      <c r="F205" s="249" t="s">
        <v>152</v>
      </c>
      <c r="G205" s="247"/>
      <c r="H205" s="250">
        <v>9</v>
      </c>
      <c r="I205" s="251"/>
      <c r="J205" s="247"/>
      <c r="K205" s="247"/>
      <c r="L205" s="252"/>
      <c r="M205" s="253"/>
      <c r="N205" s="254"/>
      <c r="O205" s="254"/>
      <c r="P205" s="254"/>
      <c r="Q205" s="254"/>
      <c r="R205" s="254"/>
      <c r="S205" s="254"/>
      <c r="T205" s="255"/>
      <c r="U205" s="15"/>
      <c r="V205" s="15"/>
      <c r="W205" s="15"/>
      <c r="X205" s="15"/>
      <c r="Y205" s="15"/>
      <c r="Z205" s="15"/>
      <c r="AA205" s="15"/>
      <c r="AB205" s="15"/>
      <c r="AC205" s="15"/>
      <c r="AD205" s="15"/>
      <c r="AE205" s="15"/>
      <c r="AT205" s="256" t="s">
        <v>148</v>
      </c>
      <c r="AU205" s="256" t="s">
        <v>144</v>
      </c>
      <c r="AV205" s="15" t="s">
        <v>143</v>
      </c>
      <c r="AW205" s="15" t="s">
        <v>33</v>
      </c>
      <c r="AX205" s="15" t="s">
        <v>14</v>
      </c>
      <c r="AY205" s="256" t="s">
        <v>134</v>
      </c>
    </row>
    <row r="206" spans="1:65" s="2" customFormat="1" ht="16.5" customHeight="1">
      <c r="A206" s="40"/>
      <c r="B206" s="41"/>
      <c r="C206" s="206" t="s">
        <v>175</v>
      </c>
      <c r="D206" s="206" t="s">
        <v>138</v>
      </c>
      <c r="E206" s="207" t="s">
        <v>279</v>
      </c>
      <c r="F206" s="208" t="s">
        <v>280</v>
      </c>
      <c r="G206" s="209" t="s">
        <v>141</v>
      </c>
      <c r="H206" s="210">
        <v>44.48</v>
      </c>
      <c r="I206" s="211"/>
      <c r="J206" s="212">
        <f>ROUND(I206*H206,2)</f>
        <v>0</v>
      </c>
      <c r="K206" s="208" t="s">
        <v>142</v>
      </c>
      <c r="L206" s="46"/>
      <c r="M206" s="213" t="s">
        <v>19</v>
      </c>
      <c r="N206" s="214" t="s">
        <v>43</v>
      </c>
      <c r="O206" s="86"/>
      <c r="P206" s="215">
        <f>O206*H206</f>
        <v>0</v>
      </c>
      <c r="Q206" s="215">
        <v>0</v>
      </c>
      <c r="R206" s="215">
        <f>Q206*H206</f>
        <v>0</v>
      </c>
      <c r="S206" s="215">
        <v>2.2</v>
      </c>
      <c r="T206" s="216">
        <f>S206*H206</f>
        <v>97.856</v>
      </c>
      <c r="U206" s="40"/>
      <c r="V206" s="40"/>
      <c r="W206" s="40"/>
      <c r="X206" s="40"/>
      <c r="Y206" s="40"/>
      <c r="Z206" s="40"/>
      <c r="AA206" s="40"/>
      <c r="AB206" s="40"/>
      <c r="AC206" s="40"/>
      <c r="AD206" s="40"/>
      <c r="AE206" s="40"/>
      <c r="AR206" s="217" t="s">
        <v>143</v>
      </c>
      <c r="AT206" s="217" t="s">
        <v>138</v>
      </c>
      <c r="AU206" s="217" t="s">
        <v>144</v>
      </c>
      <c r="AY206" s="19" t="s">
        <v>134</v>
      </c>
      <c r="BE206" s="218">
        <f>IF(N206="základní",J206,0)</f>
        <v>0</v>
      </c>
      <c r="BF206" s="218">
        <f>IF(N206="snížená",J206,0)</f>
        <v>0</v>
      </c>
      <c r="BG206" s="218">
        <f>IF(N206="zákl. přenesená",J206,0)</f>
        <v>0</v>
      </c>
      <c r="BH206" s="218">
        <f>IF(N206="sníž. přenesená",J206,0)</f>
        <v>0</v>
      </c>
      <c r="BI206" s="218">
        <f>IF(N206="nulová",J206,0)</f>
        <v>0</v>
      </c>
      <c r="BJ206" s="19" t="s">
        <v>14</v>
      </c>
      <c r="BK206" s="218">
        <f>ROUND(I206*H206,2)</f>
        <v>0</v>
      </c>
      <c r="BL206" s="19" t="s">
        <v>143</v>
      </c>
      <c r="BM206" s="217" t="s">
        <v>281</v>
      </c>
    </row>
    <row r="207" spans="1:47" s="2" customFormat="1" ht="12">
      <c r="A207" s="40"/>
      <c r="B207" s="41"/>
      <c r="C207" s="42"/>
      <c r="D207" s="219" t="s">
        <v>146</v>
      </c>
      <c r="E207" s="42"/>
      <c r="F207" s="220" t="s">
        <v>282</v>
      </c>
      <c r="G207" s="42"/>
      <c r="H207" s="42"/>
      <c r="I207" s="221"/>
      <c r="J207" s="42"/>
      <c r="K207" s="42"/>
      <c r="L207" s="46"/>
      <c r="M207" s="222"/>
      <c r="N207" s="223"/>
      <c r="O207" s="86"/>
      <c r="P207" s="86"/>
      <c r="Q207" s="86"/>
      <c r="R207" s="86"/>
      <c r="S207" s="86"/>
      <c r="T207" s="87"/>
      <c r="U207" s="40"/>
      <c r="V207" s="40"/>
      <c r="W207" s="40"/>
      <c r="X207" s="40"/>
      <c r="Y207" s="40"/>
      <c r="Z207" s="40"/>
      <c r="AA207" s="40"/>
      <c r="AB207" s="40"/>
      <c r="AC207" s="40"/>
      <c r="AD207" s="40"/>
      <c r="AE207" s="40"/>
      <c r="AT207" s="19" t="s">
        <v>146</v>
      </c>
      <c r="AU207" s="19" t="s">
        <v>144</v>
      </c>
    </row>
    <row r="208" spans="1:51" s="13" customFormat="1" ht="12">
      <c r="A208" s="13"/>
      <c r="B208" s="224"/>
      <c r="C208" s="225"/>
      <c r="D208" s="226" t="s">
        <v>148</v>
      </c>
      <c r="E208" s="227" t="s">
        <v>19</v>
      </c>
      <c r="F208" s="228" t="s">
        <v>283</v>
      </c>
      <c r="G208" s="225"/>
      <c r="H208" s="227" t="s">
        <v>19</v>
      </c>
      <c r="I208" s="229"/>
      <c r="J208" s="225"/>
      <c r="K208" s="225"/>
      <c r="L208" s="230"/>
      <c r="M208" s="231"/>
      <c r="N208" s="232"/>
      <c r="O208" s="232"/>
      <c r="P208" s="232"/>
      <c r="Q208" s="232"/>
      <c r="R208" s="232"/>
      <c r="S208" s="232"/>
      <c r="T208" s="233"/>
      <c r="U208" s="13"/>
      <c r="V208" s="13"/>
      <c r="W208" s="13"/>
      <c r="X208" s="13"/>
      <c r="Y208" s="13"/>
      <c r="Z208" s="13"/>
      <c r="AA208" s="13"/>
      <c r="AB208" s="13"/>
      <c r="AC208" s="13"/>
      <c r="AD208" s="13"/>
      <c r="AE208" s="13"/>
      <c r="AT208" s="234" t="s">
        <v>148</v>
      </c>
      <c r="AU208" s="234" t="s">
        <v>144</v>
      </c>
      <c r="AV208" s="13" t="s">
        <v>14</v>
      </c>
      <c r="AW208" s="13" t="s">
        <v>33</v>
      </c>
      <c r="AX208" s="13" t="s">
        <v>72</v>
      </c>
      <c r="AY208" s="234" t="s">
        <v>134</v>
      </c>
    </row>
    <row r="209" spans="1:51" s="13" customFormat="1" ht="12">
      <c r="A209" s="13"/>
      <c r="B209" s="224"/>
      <c r="C209" s="225"/>
      <c r="D209" s="226" t="s">
        <v>148</v>
      </c>
      <c r="E209" s="227" t="s">
        <v>19</v>
      </c>
      <c r="F209" s="228" t="s">
        <v>284</v>
      </c>
      <c r="G209" s="225"/>
      <c r="H209" s="227" t="s">
        <v>19</v>
      </c>
      <c r="I209" s="229"/>
      <c r="J209" s="225"/>
      <c r="K209" s="225"/>
      <c r="L209" s="230"/>
      <c r="M209" s="231"/>
      <c r="N209" s="232"/>
      <c r="O209" s="232"/>
      <c r="P209" s="232"/>
      <c r="Q209" s="232"/>
      <c r="R209" s="232"/>
      <c r="S209" s="232"/>
      <c r="T209" s="233"/>
      <c r="U209" s="13"/>
      <c r="V209" s="13"/>
      <c r="W209" s="13"/>
      <c r="X209" s="13"/>
      <c r="Y209" s="13"/>
      <c r="Z209" s="13"/>
      <c r="AA209" s="13"/>
      <c r="AB209" s="13"/>
      <c r="AC209" s="13"/>
      <c r="AD209" s="13"/>
      <c r="AE209" s="13"/>
      <c r="AT209" s="234" t="s">
        <v>148</v>
      </c>
      <c r="AU209" s="234" t="s">
        <v>144</v>
      </c>
      <c r="AV209" s="13" t="s">
        <v>14</v>
      </c>
      <c r="AW209" s="13" t="s">
        <v>33</v>
      </c>
      <c r="AX209" s="13" t="s">
        <v>72</v>
      </c>
      <c r="AY209" s="234" t="s">
        <v>134</v>
      </c>
    </row>
    <row r="210" spans="1:51" s="14" customFormat="1" ht="12">
      <c r="A210" s="14"/>
      <c r="B210" s="235"/>
      <c r="C210" s="236"/>
      <c r="D210" s="226" t="s">
        <v>148</v>
      </c>
      <c r="E210" s="237" t="s">
        <v>19</v>
      </c>
      <c r="F210" s="238" t="s">
        <v>285</v>
      </c>
      <c r="G210" s="236"/>
      <c r="H210" s="239">
        <v>44.48</v>
      </c>
      <c r="I210" s="240"/>
      <c r="J210" s="236"/>
      <c r="K210" s="236"/>
      <c r="L210" s="241"/>
      <c r="M210" s="242"/>
      <c r="N210" s="243"/>
      <c r="O210" s="243"/>
      <c r="P210" s="243"/>
      <c r="Q210" s="243"/>
      <c r="R210" s="243"/>
      <c r="S210" s="243"/>
      <c r="T210" s="244"/>
      <c r="U210" s="14"/>
      <c r="V210" s="14"/>
      <c r="W210" s="14"/>
      <c r="X210" s="14"/>
      <c r="Y210" s="14"/>
      <c r="Z210" s="14"/>
      <c r="AA210" s="14"/>
      <c r="AB210" s="14"/>
      <c r="AC210" s="14"/>
      <c r="AD210" s="14"/>
      <c r="AE210" s="14"/>
      <c r="AT210" s="245" t="s">
        <v>148</v>
      </c>
      <c r="AU210" s="245" t="s">
        <v>144</v>
      </c>
      <c r="AV210" s="14" t="s">
        <v>81</v>
      </c>
      <c r="AW210" s="14" t="s">
        <v>33</v>
      </c>
      <c r="AX210" s="14" t="s">
        <v>72</v>
      </c>
      <c r="AY210" s="245" t="s">
        <v>134</v>
      </c>
    </row>
    <row r="211" spans="1:51" s="15" customFormat="1" ht="12">
      <c r="A211" s="15"/>
      <c r="B211" s="246"/>
      <c r="C211" s="247"/>
      <c r="D211" s="226" t="s">
        <v>148</v>
      </c>
      <c r="E211" s="248" t="s">
        <v>19</v>
      </c>
      <c r="F211" s="249" t="s">
        <v>152</v>
      </c>
      <c r="G211" s="247"/>
      <c r="H211" s="250">
        <v>44.48</v>
      </c>
      <c r="I211" s="251"/>
      <c r="J211" s="247"/>
      <c r="K211" s="247"/>
      <c r="L211" s="252"/>
      <c r="M211" s="253"/>
      <c r="N211" s="254"/>
      <c r="O211" s="254"/>
      <c r="P211" s="254"/>
      <c r="Q211" s="254"/>
      <c r="R211" s="254"/>
      <c r="S211" s="254"/>
      <c r="T211" s="255"/>
      <c r="U211" s="15"/>
      <c r="V211" s="15"/>
      <c r="W211" s="15"/>
      <c r="X211" s="15"/>
      <c r="Y211" s="15"/>
      <c r="Z211" s="15"/>
      <c r="AA211" s="15"/>
      <c r="AB211" s="15"/>
      <c r="AC211" s="15"/>
      <c r="AD211" s="15"/>
      <c r="AE211" s="15"/>
      <c r="AT211" s="256" t="s">
        <v>148</v>
      </c>
      <c r="AU211" s="256" t="s">
        <v>144</v>
      </c>
      <c r="AV211" s="15" t="s">
        <v>143</v>
      </c>
      <c r="AW211" s="15" t="s">
        <v>33</v>
      </c>
      <c r="AX211" s="15" t="s">
        <v>14</v>
      </c>
      <c r="AY211" s="256" t="s">
        <v>134</v>
      </c>
    </row>
    <row r="212" spans="1:63" s="12" customFormat="1" ht="20.85" customHeight="1">
      <c r="A212" s="12"/>
      <c r="B212" s="190"/>
      <c r="C212" s="191"/>
      <c r="D212" s="192" t="s">
        <v>71</v>
      </c>
      <c r="E212" s="204" t="s">
        <v>286</v>
      </c>
      <c r="F212" s="204" t="s">
        <v>287</v>
      </c>
      <c r="G212" s="191"/>
      <c r="H212" s="191"/>
      <c r="I212" s="194"/>
      <c r="J212" s="205">
        <f>BK212</f>
        <v>0</v>
      </c>
      <c r="K212" s="191"/>
      <c r="L212" s="196"/>
      <c r="M212" s="197"/>
      <c r="N212" s="198"/>
      <c r="O212" s="198"/>
      <c r="P212" s="199">
        <f>P213</f>
        <v>0</v>
      </c>
      <c r="Q212" s="198"/>
      <c r="R212" s="199">
        <f>R213</f>
        <v>0</v>
      </c>
      <c r="S212" s="198"/>
      <c r="T212" s="200">
        <f>T213</f>
        <v>0</v>
      </c>
      <c r="U212" s="12"/>
      <c r="V212" s="12"/>
      <c r="W212" s="12"/>
      <c r="X212" s="12"/>
      <c r="Y212" s="12"/>
      <c r="Z212" s="12"/>
      <c r="AA212" s="12"/>
      <c r="AB212" s="12"/>
      <c r="AC212" s="12"/>
      <c r="AD212" s="12"/>
      <c r="AE212" s="12"/>
      <c r="AR212" s="201" t="s">
        <v>14</v>
      </c>
      <c r="AT212" s="202" t="s">
        <v>71</v>
      </c>
      <c r="AU212" s="202" t="s">
        <v>81</v>
      </c>
      <c r="AY212" s="201" t="s">
        <v>134</v>
      </c>
      <c r="BK212" s="203">
        <f>BK213</f>
        <v>0</v>
      </c>
    </row>
    <row r="213" spans="1:63" s="16" customFormat="1" ht="20.85" customHeight="1">
      <c r="A213" s="16"/>
      <c r="B213" s="268"/>
      <c r="C213" s="269"/>
      <c r="D213" s="270" t="s">
        <v>71</v>
      </c>
      <c r="E213" s="270" t="s">
        <v>288</v>
      </c>
      <c r="F213" s="270" t="s">
        <v>289</v>
      </c>
      <c r="G213" s="269"/>
      <c r="H213" s="269"/>
      <c r="I213" s="271"/>
      <c r="J213" s="272">
        <f>BK213</f>
        <v>0</v>
      </c>
      <c r="K213" s="269"/>
      <c r="L213" s="273"/>
      <c r="M213" s="274"/>
      <c r="N213" s="275"/>
      <c r="O213" s="275"/>
      <c r="P213" s="276">
        <f>SUM(P214:P270)</f>
        <v>0</v>
      </c>
      <c r="Q213" s="275"/>
      <c r="R213" s="276">
        <f>SUM(R214:R270)</f>
        <v>0</v>
      </c>
      <c r="S213" s="275"/>
      <c r="T213" s="277">
        <f>SUM(T214:T270)</f>
        <v>0</v>
      </c>
      <c r="U213" s="16"/>
      <c r="V213" s="16"/>
      <c r="W213" s="16"/>
      <c r="X213" s="16"/>
      <c r="Y213" s="16"/>
      <c r="Z213" s="16"/>
      <c r="AA213" s="16"/>
      <c r="AB213" s="16"/>
      <c r="AC213" s="16"/>
      <c r="AD213" s="16"/>
      <c r="AE213" s="16"/>
      <c r="AR213" s="278" t="s">
        <v>14</v>
      </c>
      <c r="AT213" s="279" t="s">
        <v>71</v>
      </c>
      <c r="AU213" s="279" t="s">
        <v>144</v>
      </c>
      <c r="AY213" s="278" t="s">
        <v>134</v>
      </c>
      <c r="BK213" s="280">
        <f>SUM(BK214:BK270)</f>
        <v>0</v>
      </c>
    </row>
    <row r="214" spans="1:65" s="2" customFormat="1" ht="24.15" customHeight="1">
      <c r="A214" s="40"/>
      <c r="B214" s="41"/>
      <c r="C214" s="206" t="s">
        <v>290</v>
      </c>
      <c r="D214" s="206" t="s">
        <v>138</v>
      </c>
      <c r="E214" s="207" t="s">
        <v>291</v>
      </c>
      <c r="F214" s="208" t="s">
        <v>292</v>
      </c>
      <c r="G214" s="209" t="s">
        <v>293</v>
      </c>
      <c r="H214" s="210">
        <v>3042.417</v>
      </c>
      <c r="I214" s="211"/>
      <c r="J214" s="212">
        <f>ROUND(I214*H214,2)</f>
        <v>0</v>
      </c>
      <c r="K214" s="208" t="s">
        <v>142</v>
      </c>
      <c r="L214" s="46"/>
      <c r="M214" s="213" t="s">
        <v>19</v>
      </c>
      <c r="N214" s="214" t="s">
        <v>43</v>
      </c>
      <c r="O214" s="86"/>
      <c r="P214" s="215">
        <f>O214*H214</f>
        <v>0</v>
      </c>
      <c r="Q214" s="215">
        <v>0</v>
      </c>
      <c r="R214" s="215">
        <f>Q214*H214</f>
        <v>0</v>
      </c>
      <c r="S214" s="215">
        <v>0</v>
      </c>
      <c r="T214" s="216">
        <f>S214*H214</f>
        <v>0</v>
      </c>
      <c r="U214" s="40"/>
      <c r="V214" s="40"/>
      <c r="W214" s="40"/>
      <c r="X214" s="40"/>
      <c r="Y214" s="40"/>
      <c r="Z214" s="40"/>
      <c r="AA214" s="40"/>
      <c r="AB214" s="40"/>
      <c r="AC214" s="40"/>
      <c r="AD214" s="40"/>
      <c r="AE214" s="40"/>
      <c r="AR214" s="217" t="s">
        <v>143</v>
      </c>
      <c r="AT214" s="217" t="s">
        <v>138</v>
      </c>
      <c r="AU214" s="217" t="s">
        <v>143</v>
      </c>
      <c r="AY214" s="19" t="s">
        <v>134</v>
      </c>
      <c r="BE214" s="218">
        <f>IF(N214="základní",J214,0)</f>
        <v>0</v>
      </c>
      <c r="BF214" s="218">
        <f>IF(N214="snížená",J214,0)</f>
        <v>0</v>
      </c>
      <c r="BG214" s="218">
        <f>IF(N214="zákl. přenesená",J214,0)</f>
        <v>0</v>
      </c>
      <c r="BH214" s="218">
        <f>IF(N214="sníž. přenesená",J214,0)</f>
        <v>0</v>
      </c>
      <c r="BI214" s="218">
        <f>IF(N214="nulová",J214,0)</f>
        <v>0</v>
      </c>
      <c r="BJ214" s="19" t="s">
        <v>14</v>
      </c>
      <c r="BK214" s="218">
        <f>ROUND(I214*H214,2)</f>
        <v>0</v>
      </c>
      <c r="BL214" s="19" t="s">
        <v>143</v>
      </c>
      <c r="BM214" s="217" t="s">
        <v>294</v>
      </c>
    </row>
    <row r="215" spans="1:47" s="2" customFormat="1" ht="12">
      <c r="A215" s="40"/>
      <c r="B215" s="41"/>
      <c r="C215" s="42"/>
      <c r="D215" s="219" t="s">
        <v>146</v>
      </c>
      <c r="E215" s="42"/>
      <c r="F215" s="220" t="s">
        <v>295</v>
      </c>
      <c r="G215" s="42"/>
      <c r="H215" s="42"/>
      <c r="I215" s="221"/>
      <c r="J215" s="42"/>
      <c r="K215" s="42"/>
      <c r="L215" s="46"/>
      <c r="M215" s="222"/>
      <c r="N215" s="223"/>
      <c r="O215" s="86"/>
      <c r="P215" s="86"/>
      <c r="Q215" s="86"/>
      <c r="R215" s="86"/>
      <c r="S215" s="86"/>
      <c r="T215" s="87"/>
      <c r="U215" s="40"/>
      <c r="V215" s="40"/>
      <c r="W215" s="40"/>
      <c r="X215" s="40"/>
      <c r="Y215" s="40"/>
      <c r="Z215" s="40"/>
      <c r="AA215" s="40"/>
      <c r="AB215" s="40"/>
      <c r="AC215" s="40"/>
      <c r="AD215" s="40"/>
      <c r="AE215" s="40"/>
      <c r="AT215" s="19" t="s">
        <v>146</v>
      </c>
      <c r="AU215" s="19" t="s">
        <v>143</v>
      </c>
    </row>
    <row r="216" spans="1:51" s="13" customFormat="1" ht="12">
      <c r="A216" s="13"/>
      <c r="B216" s="224"/>
      <c r="C216" s="225"/>
      <c r="D216" s="226" t="s">
        <v>148</v>
      </c>
      <c r="E216" s="227" t="s">
        <v>19</v>
      </c>
      <c r="F216" s="228" t="s">
        <v>296</v>
      </c>
      <c r="G216" s="225"/>
      <c r="H216" s="227" t="s">
        <v>19</v>
      </c>
      <c r="I216" s="229"/>
      <c r="J216" s="225"/>
      <c r="K216" s="225"/>
      <c r="L216" s="230"/>
      <c r="M216" s="231"/>
      <c r="N216" s="232"/>
      <c r="O216" s="232"/>
      <c r="P216" s="232"/>
      <c r="Q216" s="232"/>
      <c r="R216" s="232"/>
      <c r="S216" s="232"/>
      <c r="T216" s="233"/>
      <c r="U216" s="13"/>
      <c r="V216" s="13"/>
      <c r="W216" s="13"/>
      <c r="X216" s="13"/>
      <c r="Y216" s="13"/>
      <c r="Z216" s="13"/>
      <c r="AA216" s="13"/>
      <c r="AB216" s="13"/>
      <c r="AC216" s="13"/>
      <c r="AD216" s="13"/>
      <c r="AE216" s="13"/>
      <c r="AT216" s="234" t="s">
        <v>148</v>
      </c>
      <c r="AU216" s="234" t="s">
        <v>143</v>
      </c>
      <c r="AV216" s="13" t="s">
        <v>14</v>
      </c>
      <c r="AW216" s="13" t="s">
        <v>33</v>
      </c>
      <c r="AX216" s="13" t="s">
        <v>72</v>
      </c>
      <c r="AY216" s="234" t="s">
        <v>134</v>
      </c>
    </row>
    <row r="217" spans="1:51" s="14" customFormat="1" ht="12">
      <c r="A217" s="14"/>
      <c r="B217" s="235"/>
      <c r="C217" s="236"/>
      <c r="D217" s="226" t="s">
        <v>148</v>
      </c>
      <c r="E217" s="237" t="s">
        <v>19</v>
      </c>
      <c r="F217" s="238" t="s">
        <v>297</v>
      </c>
      <c r="G217" s="236"/>
      <c r="H217" s="239">
        <v>601.297</v>
      </c>
      <c r="I217" s="240"/>
      <c r="J217" s="236"/>
      <c r="K217" s="236"/>
      <c r="L217" s="241"/>
      <c r="M217" s="242"/>
      <c r="N217" s="243"/>
      <c r="O217" s="243"/>
      <c r="P217" s="243"/>
      <c r="Q217" s="243"/>
      <c r="R217" s="243"/>
      <c r="S217" s="243"/>
      <c r="T217" s="244"/>
      <c r="U217" s="14"/>
      <c r="V217" s="14"/>
      <c r="W217" s="14"/>
      <c r="X217" s="14"/>
      <c r="Y217" s="14"/>
      <c r="Z217" s="14"/>
      <c r="AA217" s="14"/>
      <c r="AB217" s="14"/>
      <c r="AC217" s="14"/>
      <c r="AD217" s="14"/>
      <c r="AE217" s="14"/>
      <c r="AT217" s="245" t="s">
        <v>148</v>
      </c>
      <c r="AU217" s="245" t="s">
        <v>143</v>
      </c>
      <c r="AV217" s="14" t="s">
        <v>81</v>
      </c>
      <c r="AW217" s="14" t="s">
        <v>33</v>
      </c>
      <c r="AX217" s="14" t="s">
        <v>72</v>
      </c>
      <c r="AY217" s="245" t="s">
        <v>134</v>
      </c>
    </row>
    <row r="218" spans="1:51" s="14" customFormat="1" ht="12">
      <c r="A218" s="14"/>
      <c r="B218" s="235"/>
      <c r="C218" s="236"/>
      <c r="D218" s="226" t="s">
        <v>148</v>
      </c>
      <c r="E218" s="237" t="s">
        <v>19</v>
      </c>
      <c r="F218" s="238" t="s">
        <v>298</v>
      </c>
      <c r="G218" s="236"/>
      <c r="H218" s="239">
        <v>2441.12</v>
      </c>
      <c r="I218" s="240"/>
      <c r="J218" s="236"/>
      <c r="K218" s="236"/>
      <c r="L218" s="241"/>
      <c r="M218" s="242"/>
      <c r="N218" s="243"/>
      <c r="O218" s="243"/>
      <c r="P218" s="243"/>
      <c r="Q218" s="243"/>
      <c r="R218" s="243"/>
      <c r="S218" s="243"/>
      <c r="T218" s="244"/>
      <c r="U218" s="14"/>
      <c r="V218" s="14"/>
      <c r="W218" s="14"/>
      <c r="X218" s="14"/>
      <c r="Y218" s="14"/>
      <c r="Z218" s="14"/>
      <c r="AA218" s="14"/>
      <c r="AB218" s="14"/>
      <c r="AC218" s="14"/>
      <c r="AD218" s="14"/>
      <c r="AE218" s="14"/>
      <c r="AT218" s="245" t="s">
        <v>148</v>
      </c>
      <c r="AU218" s="245" t="s">
        <v>143</v>
      </c>
      <c r="AV218" s="14" t="s">
        <v>81</v>
      </c>
      <c r="AW218" s="14" t="s">
        <v>33</v>
      </c>
      <c r="AX218" s="14" t="s">
        <v>72</v>
      </c>
      <c r="AY218" s="245" t="s">
        <v>134</v>
      </c>
    </row>
    <row r="219" spans="1:51" s="15" customFormat="1" ht="12">
      <c r="A219" s="15"/>
      <c r="B219" s="246"/>
      <c r="C219" s="247"/>
      <c r="D219" s="226" t="s">
        <v>148</v>
      </c>
      <c r="E219" s="248" t="s">
        <v>19</v>
      </c>
      <c r="F219" s="249" t="s">
        <v>152</v>
      </c>
      <c r="G219" s="247"/>
      <c r="H219" s="250">
        <v>3042.417</v>
      </c>
      <c r="I219" s="251"/>
      <c r="J219" s="247"/>
      <c r="K219" s="247"/>
      <c r="L219" s="252"/>
      <c r="M219" s="253"/>
      <c r="N219" s="254"/>
      <c r="O219" s="254"/>
      <c r="P219" s="254"/>
      <c r="Q219" s="254"/>
      <c r="R219" s="254"/>
      <c r="S219" s="254"/>
      <c r="T219" s="255"/>
      <c r="U219" s="15"/>
      <c r="V219" s="15"/>
      <c r="W219" s="15"/>
      <c r="X219" s="15"/>
      <c r="Y219" s="15"/>
      <c r="Z219" s="15"/>
      <c r="AA219" s="15"/>
      <c r="AB219" s="15"/>
      <c r="AC219" s="15"/>
      <c r="AD219" s="15"/>
      <c r="AE219" s="15"/>
      <c r="AT219" s="256" t="s">
        <v>148</v>
      </c>
      <c r="AU219" s="256" t="s">
        <v>143</v>
      </c>
      <c r="AV219" s="15" t="s">
        <v>143</v>
      </c>
      <c r="AW219" s="15" t="s">
        <v>33</v>
      </c>
      <c r="AX219" s="15" t="s">
        <v>14</v>
      </c>
      <c r="AY219" s="256" t="s">
        <v>134</v>
      </c>
    </row>
    <row r="220" spans="1:65" s="2" customFormat="1" ht="21.75" customHeight="1">
      <c r="A220" s="40"/>
      <c r="B220" s="41"/>
      <c r="C220" s="206" t="s">
        <v>299</v>
      </c>
      <c r="D220" s="206" t="s">
        <v>138</v>
      </c>
      <c r="E220" s="207" t="s">
        <v>300</v>
      </c>
      <c r="F220" s="208" t="s">
        <v>301</v>
      </c>
      <c r="G220" s="209" t="s">
        <v>293</v>
      </c>
      <c r="H220" s="210">
        <v>4117.195</v>
      </c>
      <c r="I220" s="211"/>
      <c r="J220" s="212">
        <f>ROUND(I220*H220,2)</f>
        <v>0</v>
      </c>
      <c r="K220" s="208" t="s">
        <v>142</v>
      </c>
      <c r="L220" s="46"/>
      <c r="M220" s="213" t="s">
        <v>19</v>
      </c>
      <c r="N220" s="214" t="s">
        <v>43</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143</v>
      </c>
      <c r="AT220" s="217" t="s">
        <v>138</v>
      </c>
      <c r="AU220" s="217" t="s">
        <v>143</v>
      </c>
      <c r="AY220" s="19" t="s">
        <v>134</v>
      </c>
      <c r="BE220" s="218">
        <f>IF(N220="základní",J220,0)</f>
        <v>0</v>
      </c>
      <c r="BF220" s="218">
        <f>IF(N220="snížená",J220,0)</f>
        <v>0</v>
      </c>
      <c r="BG220" s="218">
        <f>IF(N220="zákl. přenesená",J220,0)</f>
        <v>0</v>
      </c>
      <c r="BH220" s="218">
        <f>IF(N220="sníž. přenesená",J220,0)</f>
        <v>0</v>
      </c>
      <c r="BI220" s="218">
        <f>IF(N220="nulová",J220,0)</f>
        <v>0</v>
      </c>
      <c r="BJ220" s="19" t="s">
        <v>14</v>
      </c>
      <c r="BK220" s="218">
        <f>ROUND(I220*H220,2)</f>
        <v>0</v>
      </c>
      <c r="BL220" s="19" t="s">
        <v>143</v>
      </c>
      <c r="BM220" s="217" t="s">
        <v>302</v>
      </c>
    </row>
    <row r="221" spans="1:47" s="2" customFormat="1" ht="12">
      <c r="A221" s="40"/>
      <c r="B221" s="41"/>
      <c r="C221" s="42"/>
      <c r="D221" s="219" t="s">
        <v>146</v>
      </c>
      <c r="E221" s="42"/>
      <c r="F221" s="220" t="s">
        <v>303</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146</v>
      </c>
      <c r="AU221" s="19" t="s">
        <v>143</v>
      </c>
    </row>
    <row r="222" spans="1:51" s="13" customFormat="1" ht="12">
      <c r="A222" s="13"/>
      <c r="B222" s="224"/>
      <c r="C222" s="225"/>
      <c r="D222" s="226" t="s">
        <v>148</v>
      </c>
      <c r="E222" s="227" t="s">
        <v>19</v>
      </c>
      <c r="F222" s="228" t="s">
        <v>304</v>
      </c>
      <c r="G222" s="225"/>
      <c r="H222" s="227" t="s">
        <v>19</v>
      </c>
      <c r="I222" s="229"/>
      <c r="J222" s="225"/>
      <c r="K222" s="225"/>
      <c r="L222" s="230"/>
      <c r="M222" s="231"/>
      <c r="N222" s="232"/>
      <c r="O222" s="232"/>
      <c r="P222" s="232"/>
      <c r="Q222" s="232"/>
      <c r="R222" s="232"/>
      <c r="S222" s="232"/>
      <c r="T222" s="233"/>
      <c r="U222" s="13"/>
      <c r="V222" s="13"/>
      <c r="W222" s="13"/>
      <c r="X222" s="13"/>
      <c r="Y222" s="13"/>
      <c r="Z222" s="13"/>
      <c r="AA222" s="13"/>
      <c r="AB222" s="13"/>
      <c r="AC222" s="13"/>
      <c r="AD222" s="13"/>
      <c r="AE222" s="13"/>
      <c r="AT222" s="234" t="s">
        <v>148</v>
      </c>
      <c r="AU222" s="234" t="s">
        <v>143</v>
      </c>
      <c r="AV222" s="13" t="s">
        <v>14</v>
      </c>
      <c r="AW222" s="13" t="s">
        <v>33</v>
      </c>
      <c r="AX222" s="13" t="s">
        <v>72</v>
      </c>
      <c r="AY222" s="234" t="s">
        <v>134</v>
      </c>
    </row>
    <row r="223" spans="1:51" s="13" customFormat="1" ht="12">
      <c r="A223" s="13"/>
      <c r="B223" s="224"/>
      <c r="C223" s="225"/>
      <c r="D223" s="226" t="s">
        <v>148</v>
      </c>
      <c r="E223" s="227" t="s">
        <v>19</v>
      </c>
      <c r="F223" s="228" t="s">
        <v>305</v>
      </c>
      <c r="G223" s="225"/>
      <c r="H223" s="227" t="s">
        <v>19</v>
      </c>
      <c r="I223" s="229"/>
      <c r="J223" s="225"/>
      <c r="K223" s="225"/>
      <c r="L223" s="230"/>
      <c r="M223" s="231"/>
      <c r="N223" s="232"/>
      <c r="O223" s="232"/>
      <c r="P223" s="232"/>
      <c r="Q223" s="232"/>
      <c r="R223" s="232"/>
      <c r="S223" s="232"/>
      <c r="T223" s="233"/>
      <c r="U223" s="13"/>
      <c r="V223" s="13"/>
      <c r="W223" s="13"/>
      <c r="X223" s="13"/>
      <c r="Y223" s="13"/>
      <c r="Z223" s="13"/>
      <c r="AA223" s="13"/>
      <c r="AB223" s="13"/>
      <c r="AC223" s="13"/>
      <c r="AD223" s="13"/>
      <c r="AE223" s="13"/>
      <c r="AT223" s="234" t="s">
        <v>148</v>
      </c>
      <c r="AU223" s="234" t="s">
        <v>143</v>
      </c>
      <c r="AV223" s="13" t="s">
        <v>14</v>
      </c>
      <c r="AW223" s="13" t="s">
        <v>33</v>
      </c>
      <c r="AX223" s="13" t="s">
        <v>72</v>
      </c>
      <c r="AY223" s="234" t="s">
        <v>134</v>
      </c>
    </row>
    <row r="224" spans="1:51" s="13" customFormat="1" ht="12">
      <c r="A224" s="13"/>
      <c r="B224" s="224"/>
      <c r="C224" s="225"/>
      <c r="D224" s="226" t="s">
        <v>148</v>
      </c>
      <c r="E224" s="227" t="s">
        <v>19</v>
      </c>
      <c r="F224" s="228" t="s">
        <v>306</v>
      </c>
      <c r="G224" s="225"/>
      <c r="H224" s="227" t="s">
        <v>19</v>
      </c>
      <c r="I224" s="229"/>
      <c r="J224" s="225"/>
      <c r="K224" s="225"/>
      <c r="L224" s="230"/>
      <c r="M224" s="231"/>
      <c r="N224" s="232"/>
      <c r="O224" s="232"/>
      <c r="P224" s="232"/>
      <c r="Q224" s="232"/>
      <c r="R224" s="232"/>
      <c r="S224" s="232"/>
      <c r="T224" s="233"/>
      <c r="U224" s="13"/>
      <c r="V224" s="13"/>
      <c r="W224" s="13"/>
      <c r="X224" s="13"/>
      <c r="Y224" s="13"/>
      <c r="Z224" s="13"/>
      <c r="AA224" s="13"/>
      <c r="AB224" s="13"/>
      <c r="AC224" s="13"/>
      <c r="AD224" s="13"/>
      <c r="AE224" s="13"/>
      <c r="AT224" s="234" t="s">
        <v>148</v>
      </c>
      <c r="AU224" s="234" t="s">
        <v>143</v>
      </c>
      <c r="AV224" s="13" t="s">
        <v>14</v>
      </c>
      <c r="AW224" s="13" t="s">
        <v>33</v>
      </c>
      <c r="AX224" s="13" t="s">
        <v>72</v>
      </c>
      <c r="AY224" s="234" t="s">
        <v>134</v>
      </c>
    </row>
    <row r="225" spans="1:51" s="14" customFormat="1" ht="12">
      <c r="A225" s="14"/>
      <c r="B225" s="235"/>
      <c r="C225" s="236"/>
      <c r="D225" s="226" t="s">
        <v>148</v>
      </c>
      <c r="E225" s="237" t="s">
        <v>19</v>
      </c>
      <c r="F225" s="238" t="s">
        <v>307</v>
      </c>
      <c r="G225" s="236"/>
      <c r="H225" s="239">
        <v>4117.195</v>
      </c>
      <c r="I225" s="240"/>
      <c r="J225" s="236"/>
      <c r="K225" s="236"/>
      <c r="L225" s="241"/>
      <c r="M225" s="242"/>
      <c r="N225" s="243"/>
      <c r="O225" s="243"/>
      <c r="P225" s="243"/>
      <c r="Q225" s="243"/>
      <c r="R225" s="243"/>
      <c r="S225" s="243"/>
      <c r="T225" s="244"/>
      <c r="U225" s="14"/>
      <c r="V225" s="14"/>
      <c r="W225" s="14"/>
      <c r="X225" s="14"/>
      <c r="Y225" s="14"/>
      <c r="Z225" s="14"/>
      <c r="AA225" s="14"/>
      <c r="AB225" s="14"/>
      <c r="AC225" s="14"/>
      <c r="AD225" s="14"/>
      <c r="AE225" s="14"/>
      <c r="AT225" s="245" t="s">
        <v>148</v>
      </c>
      <c r="AU225" s="245" t="s">
        <v>143</v>
      </c>
      <c r="AV225" s="14" t="s">
        <v>81</v>
      </c>
      <c r="AW225" s="14" t="s">
        <v>33</v>
      </c>
      <c r="AX225" s="14" t="s">
        <v>72</v>
      </c>
      <c r="AY225" s="245" t="s">
        <v>134</v>
      </c>
    </row>
    <row r="226" spans="1:51" s="15" customFormat="1" ht="12">
      <c r="A226" s="15"/>
      <c r="B226" s="246"/>
      <c r="C226" s="247"/>
      <c r="D226" s="226" t="s">
        <v>148</v>
      </c>
      <c r="E226" s="248" t="s">
        <v>19</v>
      </c>
      <c r="F226" s="249" t="s">
        <v>152</v>
      </c>
      <c r="G226" s="247"/>
      <c r="H226" s="250">
        <v>4117.195</v>
      </c>
      <c r="I226" s="251"/>
      <c r="J226" s="247"/>
      <c r="K226" s="247"/>
      <c r="L226" s="252"/>
      <c r="M226" s="253"/>
      <c r="N226" s="254"/>
      <c r="O226" s="254"/>
      <c r="P226" s="254"/>
      <c r="Q226" s="254"/>
      <c r="R226" s="254"/>
      <c r="S226" s="254"/>
      <c r="T226" s="255"/>
      <c r="U226" s="15"/>
      <c r="V226" s="15"/>
      <c r="W226" s="15"/>
      <c r="X226" s="15"/>
      <c r="Y226" s="15"/>
      <c r="Z226" s="15"/>
      <c r="AA226" s="15"/>
      <c r="AB226" s="15"/>
      <c r="AC226" s="15"/>
      <c r="AD226" s="15"/>
      <c r="AE226" s="15"/>
      <c r="AT226" s="256" t="s">
        <v>148</v>
      </c>
      <c r="AU226" s="256" t="s">
        <v>143</v>
      </c>
      <c r="AV226" s="15" t="s">
        <v>143</v>
      </c>
      <c r="AW226" s="15" t="s">
        <v>33</v>
      </c>
      <c r="AX226" s="15" t="s">
        <v>14</v>
      </c>
      <c r="AY226" s="256" t="s">
        <v>134</v>
      </c>
    </row>
    <row r="227" spans="1:65" s="2" customFormat="1" ht="16.5" customHeight="1">
      <c r="A227" s="40"/>
      <c r="B227" s="41"/>
      <c r="C227" s="206" t="s">
        <v>7</v>
      </c>
      <c r="D227" s="206" t="s">
        <v>138</v>
      </c>
      <c r="E227" s="207" t="s">
        <v>308</v>
      </c>
      <c r="F227" s="208" t="s">
        <v>309</v>
      </c>
      <c r="G227" s="209" t="s">
        <v>293</v>
      </c>
      <c r="H227" s="210">
        <v>26835.18</v>
      </c>
      <c r="I227" s="211"/>
      <c r="J227" s="212">
        <f>ROUND(I227*H227,2)</f>
        <v>0</v>
      </c>
      <c r="K227" s="208" t="s">
        <v>142</v>
      </c>
      <c r="L227" s="46"/>
      <c r="M227" s="213" t="s">
        <v>19</v>
      </c>
      <c r="N227" s="214" t="s">
        <v>43</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143</v>
      </c>
      <c r="AT227" s="217" t="s">
        <v>138</v>
      </c>
      <c r="AU227" s="217" t="s">
        <v>143</v>
      </c>
      <c r="AY227" s="19" t="s">
        <v>134</v>
      </c>
      <c r="BE227" s="218">
        <f>IF(N227="základní",J227,0)</f>
        <v>0</v>
      </c>
      <c r="BF227" s="218">
        <f>IF(N227="snížená",J227,0)</f>
        <v>0</v>
      </c>
      <c r="BG227" s="218">
        <f>IF(N227="zákl. přenesená",J227,0)</f>
        <v>0</v>
      </c>
      <c r="BH227" s="218">
        <f>IF(N227="sníž. přenesená",J227,0)</f>
        <v>0</v>
      </c>
      <c r="BI227" s="218">
        <f>IF(N227="nulová",J227,0)</f>
        <v>0</v>
      </c>
      <c r="BJ227" s="19" t="s">
        <v>14</v>
      </c>
      <c r="BK227" s="218">
        <f>ROUND(I227*H227,2)</f>
        <v>0</v>
      </c>
      <c r="BL227" s="19" t="s">
        <v>143</v>
      </c>
      <c r="BM227" s="217" t="s">
        <v>310</v>
      </c>
    </row>
    <row r="228" spans="1:47" s="2" customFormat="1" ht="12">
      <c r="A228" s="40"/>
      <c r="B228" s="41"/>
      <c r="C228" s="42"/>
      <c r="D228" s="219" t="s">
        <v>146</v>
      </c>
      <c r="E228" s="42"/>
      <c r="F228" s="220" t="s">
        <v>311</v>
      </c>
      <c r="G228" s="42"/>
      <c r="H228" s="42"/>
      <c r="I228" s="221"/>
      <c r="J228" s="42"/>
      <c r="K228" s="42"/>
      <c r="L228" s="46"/>
      <c r="M228" s="222"/>
      <c r="N228" s="223"/>
      <c r="O228" s="86"/>
      <c r="P228" s="86"/>
      <c r="Q228" s="86"/>
      <c r="R228" s="86"/>
      <c r="S228" s="86"/>
      <c r="T228" s="87"/>
      <c r="U228" s="40"/>
      <c r="V228" s="40"/>
      <c r="W228" s="40"/>
      <c r="X228" s="40"/>
      <c r="Y228" s="40"/>
      <c r="Z228" s="40"/>
      <c r="AA228" s="40"/>
      <c r="AB228" s="40"/>
      <c r="AC228" s="40"/>
      <c r="AD228" s="40"/>
      <c r="AE228" s="40"/>
      <c r="AT228" s="19" t="s">
        <v>146</v>
      </c>
      <c r="AU228" s="19" t="s">
        <v>143</v>
      </c>
    </row>
    <row r="229" spans="1:51" s="13" customFormat="1" ht="12">
      <c r="A229" s="13"/>
      <c r="B229" s="224"/>
      <c r="C229" s="225"/>
      <c r="D229" s="226" t="s">
        <v>148</v>
      </c>
      <c r="E229" s="227" t="s">
        <v>19</v>
      </c>
      <c r="F229" s="228" t="s">
        <v>312</v>
      </c>
      <c r="G229" s="225"/>
      <c r="H229" s="227" t="s">
        <v>19</v>
      </c>
      <c r="I229" s="229"/>
      <c r="J229" s="225"/>
      <c r="K229" s="225"/>
      <c r="L229" s="230"/>
      <c r="M229" s="231"/>
      <c r="N229" s="232"/>
      <c r="O229" s="232"/>
      <c r="P229" s="232"/>
      <c r="Q229" s="232"/>
      <c r="R229" s="232"/>
      <c r="S229" s="232"/>
      <c r="T229" s="233"/>
      <c r="U229" s="13"/>
      <c r="V229" s="13"/>
      <c r="W229" s="13"/>
      <c r="X229" s="13"/>
      <c r="Y229" s="13"/>
      <c r="Z229" s="13"/>
      <c r="AA229" s="13"/>
      <c r="AB229" s="13"/>
      <c r="AC229" s="13"/>
      <c r="AD229" s="13"/>
      <c r="AE229" s="13"/>
      <c r="AT229" s="234" t="s">
        <v>148</v>
      </c>
      <c r="AU229" s="234" t="s">
        <v>143</v>
      </c>
      <c r="AV229" s="13" t="s">
        <v>14</v>
      </c>
      <c r="AW229" s="13" t="s">
        <v>33</v>
      </c>
      <c r="AX229" s="13" t="s">
        <v>72</v>
      </c>
      <c r="AY229" s="234" t="s">
        <v>134</v>
      </c>
    </row>
    <row r="230" spans="1:51" s="14" customFormat="1" ht="12">
      <c r="A230" s="14"/>
      <c r="B230" s="235"/>
      <c r="C230" s="236"/>
      <c r="D230" s="226" t="s">
        <v>148</v>
      </c>
      <c r="E230" s="237" t="s">
        <v>19</v>
      </c>
      <c r="F230" s="238" t="s">
        <v>313</v>
      </c>
      <c r="G230" s="236"/>
      <c r="H230" s="239">
        <v>3990.28</v>
      </c>
      <c r="I230" s="240"/>
      <c r="J230" s="236"/>
      <c r="K230" s="236"/>
      <c r="L230" s="241"/>
      <c r="M230" s="242"/>
      <c r="N230" s="243"/>
      <c r="O230" s="243"/>
      <c r="P230" s="243"/>
      <c r="Q230" s="243"/>
      <c r="R230" s="243"/>
      <c r="S230" s="243"/>
      <c r="T230" s="244"/>
      <c r="U230" s="14"/>
      <c r="V230" s="14"/>
      <c r="W230" s="14"/>
      <c r="X230" s="14"/>
      <c r="Y230" s="14"/>
      <c r="Z230" s="14"/>
      <c r="AA230" s="14"/>
      <c r="AB230" s="14"/>
      <c r="AC230" s="14"/>
      <c r="AD230" s="14"/>
      <c r="AE230" s="14"/>
      <c r="AT230" s="245" t="s">
        <v>148</v>
      </c>
      <c r="AU230" s="245" t="s">
        <v>143</v>
      </c>
      <c r="AV230" s="14" t="s">
        <v>81</v>
      </c>
      <c r="AW230" s="14" t="s">
        <v>33</v>
      </c>
      <c r="AX230" s="14" t="s">
        <v>72</v>
      </c>
      <c r="AY230" s="245" t="s">
        <v>134</v>
      </c>
    </row>
    <row r="231" spans="1:51" s="13" customFormat="1" ht="12">
      <c r="A231" s="13"/>
      <c r="B231" s="224"/>
      <c r="C231" s="225"/>
      <c r="D231" s="226" t="s">
        <v>148</v>
      </c>
      <c r="E231" s="227" t="s">
        <v>19</v>
      </c>
      <c r="F231" s="228" t="s">
        <v>314</v>
      </c>
      <c r="G231" s="225"/>
      <c r="H231" s="227" t="s">
        <v>19</v>
      </c>
      <c r="I231" s="229"/>
      <c r="J231" s="225"/>
      <c r="K231" s="225"/>
      <c r="L231" s="230"/>
      <c r="M231" s="231"/>
      <c r="N231" s="232"/>
      <c r="O231" s="232"/>
      <c r="P231" s="232"/>
      <c r="Q231" s="232"/>
      <c r="R231" s="232"/>
      <c r="S231" s="232"/>
      <c r="T231" s="233"/>
      <c r="U231" s="13"/>
      <c r="V231" s="13"/>
      <c r="W231" s="13"/>
      <c r="X231" s="13"/>
      <c r="Y231" s="13"/>
      <c r="Z231" s="13"/>
      <c r="AA231" s="13"/>
      <c r="AB231" s="13"/>
      <c r="AC231" s="13"/>
      <c r="AD231" s="13"/>
      <c r="AE231" s="13"/>
      <c r="AT231" s="234" t="s">
        <v>148</v>
      </c>
      <c r="AU231" s="234" t="s">
        <v>143</v>
      </c>
      <c r="AV231" s="13" t="s">
        <v>14</v>
      </c>
      <c r="AW231" s="13" t="s">
        <v>33</v>
      </c>
      <c r="AX231" s="13" t="s">
        <v>72</v>
      </c>
      <c r="AY231" s="234" t="s">
        <v>134</v>
      </c>
    </row>
    <row r="232" spans="1:51" s="14" customFormat="1" ht="12">
      <c r="A232" s="14"/>
      <c r="B232" s="235"/>
      <c r="C232" s="236"/>
      <c r="D232" s="226" t="s">
        <v>148</v>
      </c>
      <c r="E232" s="237" t="s">
        <v>19</v>
      </c>
      <c r="F232" s="238" t="s">
        <v>315</v>
      </c>
      <c r="G232" s="236"/>
      <c r="H232" s="239">
        <v>22637.49</v>
      </c>
      <c r="I232" s="240"/>
      <c r="J232" s="236"/>
      <c r="K232" s="236"/>
      <c r="L232" s="241"/>
      <c r="M232" s="242"/>
      <c r="N232" s="243"/>
      <c r="O232" s="243"/>
      <c r="P232" s="243"/>
      <c r="Q232" s="243"/>
      <c r="R232" s="243"/>
      <c r="S232" s="243"/>
      <c r="T232" s="244"/>
      <c r="U232" s="14"/>
      <c r="V232" s="14"/>
      <c r="W232" s="14"/>
      <c r="X232" s="14"/>
      <c r="Y232" s="14"/>
      <c r="Z232" s="14"/>
      <c r="AA232" s="14"/>
      <c r="AB232" s="14"/>
      <c r="AC232" s="14"/>
      <c r="AD232" s="14"/>
      <c r="AE232" s="14"/>
      <c r="AT232" s="245" t="s">
        <v>148</v>
      </c>
      <c r="AU232" s="245" t="s">
        <v>143</v>
      </c>
      <c r="AV232" s="14" t="s">
        <v>81</v>
      </c>
      <c r="AW232" s="14" t="s">
        <v>33</v>
      </c>
      <c r="AX232" s="14" t="s">
        <v>72</v>
      </c>
      <c r="AY232" s="245" t="s">
        <v>134</v>
      </c>
    </row>
    <row r="233" spans="1:51" s="13" customFormat="1" ht="12">
      <c r="A233" s="13"/>
      <c r="B233" s="224"/>
      <c r="C233" s="225"/>
      <c r="D233" s="226" t="s">
        <v>148</v>
      </c>
      <c r="E233" s="227" t="s">
        <v>19</v>
      </c>
      <c r="F233" s="228" t="s">
        <v>316</v>
      </c>
      <c r="G233" s="225"/>
      <c r="H233" s="227" t="s">
        <v>19</v>
      </c>
      <c r="I233" s="229"/>
      <c r="J233" s="225"/>
      <c r="K233" s="225"/>
      <c r="L233" s="230"/>
      <c r="M233" s="231"/>
      <c r="N233" s="232"/>
      <c r="O233" s="232"/>
      <c r="P233" s="232"/>
      <c r="Q233" s="232"/>
      <c r="R233" s="232"/>
      <c r="S233" s="232"/>
      <c r="T233" s="233"/>
      <c r="U233" s="13"/>
      <c r="V233" s="13"/>
      <c r="W233" s="13"/>
      <c r="X233" s="13"/>
      <c r="Y233" s="13"/>
      <c r="Z233" s="13"/>
      <c r="AA233" s="13"/>
      <c r="AB233" s="13"/>
      <c r="AC233" s="13"/>
      <c r="AD233" s="13"/>
      <c r="AE233" s="13"/>
      <c r="AT233" s="234" t="s">
        <v>148</v>
      </c>
      <c r="AU233" s="234" t="s">
        <v>143</v>
      </c>
      <c r="AV233" s="13" t="s">
        <v>14</v>
      </c>
      <c r="AW233" s="13" t="s">
        <v>33</v>
      </c>
      <c r="AX233" s="13" t="s">
        <v>72</v>
      </c>
      <c r="AY233" s="234" t="s">
        <v>134</v>
      </c>
    </row>
    <row r="234" spans="1:51" s="14" customFormat="1" ht="12">
      <c r="A234" s="14"/>
      <c r="B234" s="235"/>
      <c r="C234" s="236"/>
      <c r="D234" s="226" t="s">
        <v>148</v>
      </c>
      <c r="E234" s="237" t="s">
        <v>19</v>
      </c>
      <c r="F234" s="238" t="s">
        <v>317</v>
      </c>
      <c r="G234" s="236"/>
      <c r="H234" s="239">
        <v>207.41</v>
      </c>
      <c r="I234" s="240"/>
      <c r="J234" s="236"/>
      <c r="K234" s="236"/>
      <c r="L234" s="241"/>
      <c r="M234" s="242"/>
      <c r="N234" s="243"/>
      <c r="O234" s="243"/>
      <c r="P234" s="243"/>
      <c r="Q234" s="243"/>
      <c r="R234" s="243"/>
      <c r="S234" s="243"/>
      <c r="T234" s="244"/>
      <c r="U234" s="14"/>
      <c r="V234" s="14"/>
      <c r="W234" s="14"/>
      <c r="X234" s="14"/>
      <c r="Y234" s="14"/>
      <c r="Z234" s="14"/>
      <c r="AA234" s="14"/>
      <c r="AB234" s="14"/>
      <c r="AC234" s="14"/>
      <c r="AD234" s="14"/>
      <c r="AE234" s="14"/>
      <c r="AT234" s="245" t="s">
        <v>148</v>
      </c>
      <c r="AU234" s="245" t="s">
        <v>143</v>
      </c>
      <c r="AV234" s="14" t="s">
        <v>81</v>
      </c>
      <c r="AW234" s="14" t="s">
        <v>33</v>
      </c>
      <c r="AX234" s="14" t="s">
        <v>72</v>
      </c>
      <c r="AY234" s="245" t="s">
        <v>134</v>
      </c>
    </row>
    <row r="235" spans="1:51" s="15" customFormat="1" ht="12">
      <c r="A235" s="15"/>
      <c r="B235" s="246"/>
      <c r="C235" s="247"/>
      <c r="D235" s="226" t="s">
        <v>148</v>
      </c>
      <c r="E235" s="248" t="s">
        <v>19</v>
      </c>
      <c r="F235" s="249" t="s">
        <v>152</v>
      </c>
      <c r="G235" s="247"/>
      <c r="H235" s="250">
        <v>26835.18</v>
      </c>
      <c r="I235" s="251"/>
      <c r="J235" s="247"/>
      <c r="K235" s="247"/>
      <c r="L235" s="252"/>
      <c r="M235" s="253"/>
      <c r="N235" s="254"/>
      <c r="O235" s="254"/>
      <c r="P235" s="254"/>
      <c r="Q235" s="254"/>
      <c r="R235" s="254"/>
      <c r="S235" s="254"/>
      <c r="T235" s="255"/>
      <c r="U235" s="15"/>
      <c r="V235" s="15"/>
      <c r="W235" s="15"/>
      <c r="X235" s="15"/>
      <c r="Y235" s="15"/>
      <c r="Z235" s="15"/>
      <c r="AA235" s="15"/>
      <c r="AB235" s="15"/>
      <c r="AC235" s="15"/>
      <c r="AD235" s="15"/>
      <c r="AE235" s="15"/>
      <c r="AT235" s="256" t="s">
        <v>148</v>
      </c>
      <c r="AU235" s="256" t="s">
        <v>143</v>
      </c>
      <c r="AV235" s="15" t="s">
        <v>143</v>
      </c>
      <c r="AW235" s="15" t="s">
        <v>33</v>
      </c>
      <c r="AX235" s="15" t="s">
        <v>14</v>
      </c>
      <c r="AY235" s="256" t="s">
        <v>134</v>
      </c>
    </row>
    <row r="236" spans="1:65" s="2" customFormat="1" ht="24.15" customHeight="1">
      <c r="A236" s="40"/>
      <c r="B236" s="41"/>
      <c r="C236" s="206" t="s">
        <v>318</v>
      </c>
      <c r="D236" s="206" t="s">
        <v>138</v>
      </c>
      <c r="E236" s="207" t="s">
        <v>319</v>
      </c>
      <c r="F236" s="208" t="s">
        <v>320</v>
      </c>
      <c r="G236" s="209" t="s">
        <v>293</v>
      </c>
      <c r="H236" s="210">
        <v>104.23</v>
      </c>
      <c r="I236" s="211"/>
      <c r="J236" s="212">
        <f>ROUND(I236*H236,2)</f>
        <v>0</v>
      </c>
      <c r="K236" s="208" t="s">
        <v>142</v>
      </c>
      <c r="L236" s="46"/>
      <c r="M236" s="213" t="s">
        <v>19</v>
      </c>
      <c r="N236" s="214" t="s">
        <v>43</v>
      </c>
      <c r="O236" s="86"/>
      <c r="P236" s="215">
        <f>O236*H236</f>
        <v>0</v>
      </c>
      <c r="Q236" s="215">
        <v>0</v>
      </c>
      <c r="R236" s="215">
        <f>Q236*H236</f>
        <v>0</v>
      </c>
      <c r="S236" s="215">
        <v>0</v>
      </c>
      <c r="T236" s="216">
        <f>S236*H236</f>
        <v>0</v>
      </c>
      <c r="U236" s="40"/>
      <c r="V236" s="40"/>
      <c r="W236" s="40"/>
      <c r="X236" s="40"/>
      <c r="Y236" s="40"/>
      <c r="Z236" s="40"/>
      <c r="AA236" s="40"/>
      <c r="AB236" s="40"/>
      <c r="AC236" s="40"/>
      <c r="AD236" s="40"/>
      <c r="AE236" s="40"/>
      <c r="AR236" s="217" t="s">
        <v>143</v>
      </c>
      <c r="AT236" s="217" t="s">
        <v>138</v>
      </c>
      <c r="AU236" s="217" t="s">
        <v>143</v>
      </c>
      <c r="AY236" s="19" t="s">
        <v>134</v>
      </c>
      <c r="BE236" s="218">
        <f>IF(N236="základní",J236,0)</f>
        <v>0</v>
      </c>
      <c r="BF236" s="218">
        <f>IF(N236="snížená",J236,0)</f>
        <v>0</v>
      </c>
      <c r="BG236" s="218">
        <f>IF(N236="zákl. přenesená",J236,0)</f>
        <v>0</v>
      </c>
      <c r="BH236" s="218">
        <f>IF(N236="sníž. přenesená",J236,0)</f>
        <v>0</v>
      </c>
      <c r="BI236" s="218">
        <f>IF(N236="nulová",J236,0)</f>
        <v>0</v>
      </c>
      <c r="BJ236" s="19" t="s">
        <v>14</v>
      </c>
      <c r="BK236" s="218">
        <f>ROUND(I236*H236,2)</f>
        <v>0</v>
      </c>
      <c r="BL236" s="19" t="s">
        <v>143</v>
      </c>
      <c r="BM236" s="217" t="s">
        <v>321</v>
      </c>
    </row>
    <row r="237" spans="1:47" s="2" customFormat="1" ht="12">
      <c r="A237" s="40"/>
      <c r="B237" s="41"/>
      <c r="C237" s="42"/>
      <c r="D237" s="219" t="s">
        <v>146</v>
      </c>
      <c r="E237" s="42"/>
      <c r="F237" s="220" t="s">
        <v>322</v>
      </c>
      <c r="G237" s="42"/>
      <c r="H237" s="42"/>
      <c r="I237" s="221"/>
      <c r="J237" s="42"/>
      <c r="K237" s="42"/>
      <c r="L237" s="46"/>
      <c r="M237" s="222"/>
      <c r="N237" s="223"/>
      <c r="O237" s="86"/>
      <c r="P237" s="86"/>
      <c r="Q237" s="86"/>
      <c r="R237" s="86"/>
      <c r="S237" s="86"/>
      <c r="T237" s="87"/>
      <c r="U237" s="40"/>
      <c r="V237" s="40"/>
      <c r="W237" s="40"/>
      <c r="X237" s="40"/>
      <c r="Y237" s="40"/>
      <c r="Z237" s="40"/>
      <c r="AA237" s="40"/>
      <c r="AB237" s="40"/>
      <c r="AC237" s="40"/>
      <c r="AD237" s="40"/>
      <c r="AE237" s="40"/>
      <c r="AT237" s="19" t="s">
        <v>146</v>
      </c>
      <c r="AU237" s="19" t="s">
        <v>143</v>
      </c>
    </row>
    <row r="238" spans="1:51" s="13" customFormat="1" ht="12">
      <c r="A238" s="13"/>
      <c r="B238" s="224"/>
      <c r="C238" s="225"/>
      <c r="D238" s="226" t="s">
        <v>148</v>
      </c>
      <c r="E238" s="227" t="s">
        <v>19</v>
      </c>
      <c r="F238" s="228" t="s">
        <v>323</v>
      </c>
      <c r="G238" s="225"/>
      <c r="H238" s="227" t="s">
        <v>19</v>
      </c>
      <c r="I238" s="229"/>
      <c r="J238" s="225"/>
      <c r="K238" s="225"/>
      <c r="L238" s="230"/>
      <c r="M238" s="231"/>
      <c r="N238" s="232"/>
      <c r="O238" s="232"/>
      <c r="P238" s="232"/>
      <c r="Q238" s="232"/>
      <c r="R238" s="232"/>
      <c r="S238" s="232"/>
      <c r="T238" s="233"/>
      <c r="U238" s="13"/>
      <c r="V238" s="13"/>
      <c r="W238" s="13"/>
      <c r="X238" s="13"/>
      <c r="Y238" s="13"/>
      <c r="Z238" s="13"/>
      <c r="AA238" s="13"/>
      <c r="AB238" s="13"/>
      <c r="AC238" s="13"/>
      <c r="AD238" s="13"/>
      <c r="AE238" s="13"/>
      <c r="AT238" s="234" t="s">
        <v>148</v>
      </c>
      <c r="AU238" s="234" t="s">
        <v>143</v>
      </c>
      <c r="AV238" s="13" t="s">
        <v>14</v>
      </c>
      <c r="AW238" s="13" t="s">
        <v>33</v>
      </c>
      <c r="AX238" s="13" t="s">
        <v>72</v>
      </c>
      <c r="AY238" s="234" t="s">
        <v>134</v>
      </c>
    </row>
    <row r="239" spans="1:51" s="14" customFormat="1" ht="12">
      <c r="A239" s="14"/>
      <c r="B239" s="235"/>
      <c r="C239" s="236"/>
      <c r="D239" s="226" t="s">
        <v>148</v>
      </c>
      <c r="E239" s="237" t="s">
        <v>19</v>
      </c>
      <c r="F239" s="238" t="s">
        <v>324</v>
      </c>
      <c r="G239" s="236"/>
      <c r="H239" s="239">
        <v>104.23</v>
      </c>
      <c r="I239" s="240"/>
      <c r="J239" s="236"/>
      <c r="K239" s="236"/>
      <c r="L239" s="241"/>
      <c r="M239" s="242"/>
      <c r="N239" s="243"/>
      <c r="O239" s="243"/>
      <c r="P239" s="243"/>
      <c r="Q239" s="243"/>
      <c r="R239" s="243"/>
      <c r="S239" s="243"/>
      <c r="T239" s="244"/>
      <c r="U239" s="14"/>
      <c r="V239" s="14"/>
      <c r="W239" s="14"/>
      <c r="X239" s="14"/>
      <c r="Y239" s="14"/>
      <c r="Z239" s="14"/>
      <c r="AA239" s="14"/>
      <c r="AB239" s="14"/>
      <c r="AC239" s="14"/>
      <c r="AD239" s="14"/>
      <c r="AE239" s="14"/>
      <c r="AT239" s="245" t="s">
        <v>148</v>
      </c>
      <c r="AU239" s="245" t="s">
        <v>143</v>
      </c>
      <c r="AV239" s="14" t="s">
        <v>81</v>
      </c>
      <c r="AW239" s="14" t="s">
        <v>33</v>
      </c>
      <c r="AX239" s="14" t="s">
        <v>72</v>
      </c>
      <c r="AY239" s="245" t="s">
        <v>134</v>
      </c>
    </row>
    <row r="240" spans="1:51" s="15" customFormat="1" ht="12">
      <c r="A240" s="15"/>
      <c r="B240" s="246"/>
      <c r="C240" s="247"/>
      <c r="D240" s="226" t="s">
        <v>148</v>
      </c>
      <c r="E240" s="248" t="s">
        <v>19</v>
      </c>
      <c r="F240" s="249" t="s">
        <v>152</v>
      </c>
      <c r="G240" s="247"/>
      <c r="H240" s="250">
        <v>104.23</v>
      </c>
      <c r="I240" s="251"/>
      <c r="J240" s="247"/>
      <c r="K240" s="247"/>
      <c r="L240" s="252"/>
      <c r="M240" s="253"/>
      <c r="N240" s="254"/>
      <c r="O240" s="254"/>
      <c r="P240" s="254"/>
      <c r="Q240" s="254"/>
      <c r="R240" s="254"/>
      <c r="S240" s="254"/>
      <c r="T240" s="255"/>
      <c r="U240" s="15"/>
      <c r="V240" s="15"/>
      <c r="W240" s="15"/>
      <c r="X240" s="15"/>
      <c r="Y240" s="15"/>
      <c r="Z240" s="15"/>
      <c r="AA240" s="15"/>
      <c r="AB240" s="15"/>
      <c r="AC240" s="15"/>
      <c r="AD240" s="15"/>
      <c r="AE240" s="15"/>
      <c r="AT240" s="256" t="s">
        <v>148</v>
      </c>
      <c r="AU240" s="256" t="s">
        <v>143</v>
      </c>
      <c r="AV240" s="15" t="s">
        <v>143</v>
      </c>
      <c r="AW240" s="15" t="s">
        <v>33</v>
      </c>
      <c r="AX240" s="15" t="s">
        <v>14</v>
      </c>
      <c r="AY240" s="256" t="s">
        <v>134</v>
      </c>
    </row>
    <row r="241" spans="1:65" s="2" customFormat="1" ht="24.15" customHeight="1">
      <c r="A241" s="40"/>
      <c r="B241" s="41"/>
      <c r="C241" s="206" t="s">
        <v>325</v>
      </c>
      <c r="D241" s="206" t="s">
        <v>138</v>
      </c>
      <c r="E241" s="207" t="s">
        <v>326</v>
      </c>
      <c r="F241" s="208" t="s">
        <v>327</v>
      </c>
      <c r="G241" s="209" t="s">
        <v>293</v>
      </c>
      <c r="H241" s="210">
        <v>147.07</v>
      </c>
      <c r="I241" s="211"/>
      <c r="J241" s="212">
        <f>ROUND(I241*H241,2)</f>
        <v>0</v>
      </c>
      <c r="K241" s="208" t="s">
        <v>142</v>
      </c>
      <c r="L241" s="46"/>
      <c r="M241" s="213" t="s">
        <v>19</v>
      </c>
      <c r="N241" s="214" t="s">
        <v>43</v>
      </c>
      <c r="O241" s="86"/>
      <c r="P241" s="215">
        <f>O241*H241</f>
        <v>0</v>
      </c>
      <c r="Q241" s="215">
        <v>0</v>
      </c>
      <c r="R241" s="215">
        <f>Q241*H241</f>
        <v>0</v>
      </c>
      <c r="S241" s="215">
        <v>0</v>
      </c>
      <c r="T241" s="216">
        <f>S241*H241</f>
        <v>0</v>
      </c>
      <c r="U241" s="40"/>
      <c r="V241" s="40"/>
      <c r="W241" s="40"/>
      <c r="X241" s="40"/>
      <c r="Y241" s="40"/>
      <c r="Z241" s="40"/>
      <c r="AA241" s="40"/>
      <c r="AB241" s="40"/>
      <c r="AC241" s="40"/>
      <c r="AD241" s="40"/>
      <c r="AE241" s="40"/>
      <c r="AR241" s="217" t="s">
        <v>143</v>
      </c>
      <c r="AT241" s="217" t="s">
        <v>138</v>
      </c>
      <c r="AU241" s="217" t="s">
        <v>143</v>
      </c>
      <c r="AY241" s="19" t="s">
        <v>134</v>
      </c>
      <c r="BE241" s="218">
        <f>IF(N241="základní",J241,0)</f>
        <v>0</v>
      </c>
      <c r="BF241" s="218">
        <f>IF(N241="snížená",J241,0)</f>
        <v>0</v>
      </c>
      <c r="BG241" s="218">
        <f>IF(N241="zákl. přenesená",J241,0)</f>
        <v>0</v>
      </c>
      <c r="BH241" s="218">
        <f>IF(N241="sníž. přenesená",J241,0)</f>
        <v>0</v>
      </c>
      <c r="BI241" s="218">
        <f>IF(N241="nulová",J241,0)</f>
        <v>0</v>
      </c>
      <c r="BJ241" s="19" t="s">
        <v>14</v>
      </c>
      <c r="BK241" s="218">
        <f>ROUND(I241*H241,2)</f>
        <v>0</v>
      </c>
      <c r="BL241" s="19" t="s">
        <v>143</v>
      </c>
      <c r="BM241" s="217" t="s">
        <v>328</v>
      </c>
    </row>
    <row r="242" spans="1:47" s="2" customFormat="1" ht="12">
      <c r="A242" s="40"/>
      <c r="B242" s="41"/>
      <c r="C242" s="42"/>
      <c r="D242" s="219" t="s">
        <v>146</v>
      </c>
      <c r="E242" s="42"/>
      <c r="F242" s="220" t="s">
        <v>329</v>
      </c>
      <c r="G242" s="42"/>
      <c r="H242" s="42"/>
      <c r="I242" s="221"/>
      <c r="J242" s="42"/>
      <c r="K242" s="42"/>
      <c r="L242" s="46"/>
      <c r="M242" s="222"/>
      <c r="N242" s="223"/>
      <c r="O242" s="86"/>
      <c r="P242" s="86"/>
      <c r="Q242" s="86"/>
      <c r="R242" s="86"/>
      <c r="S242" s="86"/>
      <c r="T242" s="87"/>
      <c r="U242" s="40"/>
      <c r="V242" s="40"/>
      <c r="W242" s="40"/>
      <c r="X242" s="40"/>
      <c r="Y242" s="40"/>
      <c r="Z242" s="40"/>
      <c r="AA242" s="40"/>
      <c r="AB242" s="40"/>
      <c r="AC242" s="40"/>
      <c r="AD242" s="40"/>
      <c r="AE242" s="40"/>
      <c r="AT242" s="19" t="s">
        <v>146</v>
      </c>
      <c r="AU242" s="19" t="s">
        <v>143</v>
      </c>
    </row>
    <row r="243" spans="1:51" s="13" customFormat="1" ht="12">
      <c r="A243" s="13"/>
      <c r="B243" s="224"/>
      <c r="C243" s="225"/>
      <c r="D243" s="226" t="s">
        <v>148</v>
      </c>
      <c r="E243" s="227" t="s">
        <v>19</v>
      </c>
      <c r="F243" s="228" t="s">
        <v>323</v>
      </c>
      <c r="G243" s="225"/>
      <c r="H243" s="227" t="s">
        <v>19</v>
      </c>
      <c r="I243" s="229"/>
      <c r="J243" s="225"/>
      <c r="K243" s="225"/>
      <c r="L243" s="230"/>
      <c r="M243" s="231"/>
      <c r="N243" s="232"/>
      <c r="O243" s="232"/>
      <c r="P243" s="232"/>
      <c r="Q243" s="232"/>
      <c r="R243" s="232"/>
      <c r="S243" s="232"/>
      <c r="T243" s="233"/>
      <c r="U243" s="13"/>
      <c r="V243" s="13"/>
      <c r="W243" s="13"/>
      <c r="X243" s="13"/>
      <c r="Y243" s="13"/>
      <c r="Z243" s="13"/>
      <c r="AA243" s="13"/>
      <c r="AB243" s="13"/>
      <c r="AC243" s="13"/>
      <c r="AD243" s="13"/>
      <c r="AE243" s="13"/>
      <c r="AT243" s="234" t="s">
        <v>148</v>
      </c>
      <c r="AU243" s="234" t="s">
        <v>143</v>
      </c>
      <c r="AV243" s="13" t="s">
        <v>14</v>
      </c>
      <c r="AW243" s="13" t="s">
        <v>33</v>
      </c>
      <c r="AX243" s="13" t="s">
        <v>72</v>
      </c>
      <c r="AY243" s="234" t="s">
        <v>134</v>
      </c>
    </row>
    <row r="244" spans="1:51" s="14" customFormat="1" ht="12">
      <c r="A244" s="14"/>
      <c r="B244" s="235"/>
      <c r="C244" s="236"/>
      <c r="D244" s="226" t="s">
        <v>148</v>
      </c>
      <c r="E244" s="237" t="s">
        <v>19</v>
      </c>
      <c r="F244" s="238" t="s">
        <v>330</v>
      </c>
      <c r="G244" s="236"/>
      <c r="H244" s="239">
        <v>147.07</v>
      </c>
      <c r="I244" s="240"/>
      <c r="J244" s="236"/>
      <c r="K244" s="236"/>
      <c r="L244" s="241"/>
      <c r="M244" s="242"/>
      <c r="N244" s="243"/>
      <c r="O244" s="243"/>
      <c r="P244" s="243"/>
      <c r="Q244" s="243"/>
      <c r="R244" s="243"/>
      <c r="S244" s="243"/>
      <c r="T244" s="244"/>
      <c r="U244" s="14"/>
      <c r="V244" s="14"/>
      <c r="W244" s="14"/>
      <c r="X244" s="14"/>
      <c r="Y244" s="14"/>
      <c r="Z244" s="14"/>
      <c r="AA244" s="14"/>
      <c r="AB244" s="14"/>
      <c r="AC244" s="14"/>
      <c r="AD244" s="14"/>
      <c r="AE244" s="14"/>
      <c r="AT244" s="245" t="s">
        <v>148</v>
      </c>
      <c r="AU244" s="245" t="s">
        <v>143</v>
      </c>
      <c r="AV244" s="14" t="s">
        <v>81</v>
      </c>
      <c r="AW244" s="14" t="s">
        <v>33</v>
      </c>
      <c r="AX244" s="14" t="s">
        <v>72</v>
      </c>
      <c r="AY244" s="245" t="s">
        <v>134</v>
      </c>
    </row>
    <row r="245" spans="1:51" s="15" customFormat="1" ht="12">
      <c r="A245" s="15"/>
      <c r="B245" s="246"/>
      <c r="C245" s="247"/>
      <c r="D245" s="226" t="s">
        <v>148</v>
      </c>
      <c r="E245" s="248" t="s">
        <v>19</v>
      </c>
      <c r="F245" s="249" t="s">
        <v>152</v>
      </c>
      <c r="G245" s="247"/>
      <c r="H245" s="250">
        <v>147.07</v>
      </c>
      <c r="I245" s="251"/>
      <c r="J245" s="247"/>
      <c r="K245" s="247"/>
      <c r="L245" s="252"/>
      <c r="M245" s="253"/>
      <c r="N245" s="254"/>
      <c r="O245" s="254"/>
      <c r="P245" s="254"/>
      <c r="Q245" s="254"/>
      <c r="R245" s="254"/>
      <c r="S245" s="254"/>
      <c r="T245" s="255"/>
      <c r="U245" s="15"/>
      <c r="V245" s="15"/>
      <c r="W245" s="15"/>
      <c r="X245" s="15"/>
      <c r="Y245" s="15"/>
      <c r="Z245" s="15"/>
      <c r="AA245" s="15"/>
      <c r="AB245" s="15"/>
      <c r="AC245" s="15"/>
      <c r="AD245" s="15"/>
      <c r="AE245" s="15"/>
      <c r="AT245" s="256" t="s">
        <v>148</v>
      </c>
      <c r="AU245" s="256" t="s">
        <v>143</v>
      </c>
      <c r="AV245" s="15" t="s">
        <v>143</v>
      </c>
      <c r="AW245" s="15" t="s">
        <v>33</v>
      </c>
      <c r="AX245" s="15" t="s">
        <v>14</v>
      </c>
      <c r="AY245" s="256" t="s">
        <v>134</v>
      </c>
    </row>
    <row r="246" spans="1:65" s="2" customFormat="1" ht="24.15" customHeight="1">
      <c r="A246" s="40"/>
      <c r="B246" s="41"/>
      <c r="C246" s="206" t="s">
        <v>331</v>
      </c>
      <c r="D246" s="206" t="s">
        <v>138</v>
      </c>
      <c r="E246" s="207" t="s">
        <v>332</v>
      </c>
      <c r="F246" s="208" t="s">
        <v>333</v>
      </c>
      <c r="G246" s="209" t="s">
        <v>293</v>
      </c>
      <c r="H246" s="210">
        <v>33.72</v>
      </c>
      <c r="I246" s="211"/>
      <c r="J246" s="212">
        <f>ROUND(I246*H246,2)</f>
        <v>0</v>
      </c>
      <c r="K246" s="208" t="s">
        <v>142</v>
      </c>
      <c r="L246" s="46"/>
      <c r="M246" s="213" t="s">
        <v>19</v>
      </c>
      <c r="N246" s="214" t="s">
        <v>43</v>
      </c>
      <c r="O246" s="86"/>
      <c r="P246" s="215">
        <f>O246*H246</f>
        <v>0</v>
      </c>
      <c r="Q246" s="215">
        <v>0</v>
      </c>
      <c r="R246" s="215">
        <f>Q246*H246</f>
        <v>0</v>
      </c>
      <c r="S246" s="215">
        <v>0</v>
      </c>
      <c r="T246" s="216">
        <f>S246*H246</f>
        <v>0</v>
      </c>
      <c r="U246" s="40"/>
      <c r="V246" s="40"/>
      <c r="W246" s="40"/>
      <c r="X246" s="40"/>
      <c r="Y246" s="40"/>
      <c r="Z246" s="40"/>
      <c r="AA246" s="40"/>
      <c r="AB246" s="40"/>
      <c r="AC246" s="40"/>
      <c r="AD246" s="40"/>
      <c r="AE246" s="40"/>
      <c r="AR246" s="217" t="s">
        <v>143</v>
      </c>
      <c r="AT246" s="217" t="s">
        <v>138</v>
      </c>
      <c r="AU246" s="217" t="s">
        <v>143</v>
      </c>
      <c r="AY246" s="19" t="s">
        <v>134</v>
      </c>
      <c r="BE246" s="218">
        <f>IF(N246="základní",J246,0)</f>
        <v>0</v>
      </c>
      <c r="BF246" s="218">
        <f>IF(N246="snížená",J246,0)</f>
        <v>0</v>
      </c>
      <c r="BG246" s="218">
        <f>IF(N246="zákl. přenesená",J246,0)</f>
        <v>0</v>
      </c>
      <c r="BH246" s="218">
        <f>IF(N246="sníž. přenesená",J246,0)</f>
        <v>0</v>
      </c>
      <c r="BI246" s="218">
        <f>IF(N246="nulová",J246,0)</f>
        <v>0</v>
      </c>
      <c r="BJ246" s="19" t="s">
        <v>14</v>
      </c>
      <c r="BK246" s="218">
        <f>ROUND(I246*H246,2)</f>
        <v>0</v>
      </c>
      <c r="BL246" s="19" t="s">
        <v>143</v>
      </c>
      <c r="BM246" s="217" t="s">
        <v>334</v>
      </c>
    </row>
    <row r="247" spans="1:47" s="2" customFormat="1" ht="12">
      <c r="A247" s="40"/>
      <c r="B247" s="41"/>
      <c r="C247" s="42"/>
      <c r="D247" s="219" t="s">
        <v>146</v>
      </c>
      <c r="E247" s="42"/>
      <c r="F247" s="220" t="s">
        <v>335</v>
      </c>
      <c r="G247" s="42"/>
      <c r="H247" s="42"/>
      <c r="I247" s="221"/>
      <c r="J247" s="42"/>
      <c r="K247" s="42"/>
      <c r="L247" s="46"/>
      <c r="M247" s="222"/>
      <c r="N247" s="223"/>
      <c r="O247" s="86"/>
      <c r="P247" s="86"/>
      <c r="Q247" s="86"/>
      <c r="R247" s="86"/>
      <c r="S247" s="86"/>
      <c r="T247" s="87"/>
      <c r="U247" s="40"/>
      <c r="V247" s="40"/>
      <c r="W247" s="40"/>
      <c r="X247" s="40"/>
      <c r="Y247" s="40"/>
      <c r="Z247" s="40"/>
      <c r="AA247" s="40"/>
      <c r="AB247" s="40"/>
      <c r="AC247" s="40"/>
      <c r="AD247" s="40"/>
      <c r="AE247" s="40"/>
      <c r="AT247" s="19" t="s">
        <v>146</v>
      </c>
      <c r="AU247" s="19" t="s">
        <v>143</v>
      </c>
    </row>
    <row r="248" spans="1:51" s="13" customFormat="1" ht="12">
      <c r="A248" s="13"/>
      <c r="B248" s="224"/>
      <c r="C248" s="225"/>
      <c r="D248" s="226" t="s">
        <v>148</v>
      </c>
      <c r="E248" s="227" t="s">
        <v>19</v>
      </c>
      <c r="F248" s="228" t="s">
        <v>323</v>
      </c>
      <c r="G248" s="225"/>
      <c r="H248" s="227" t="s">
        <v>19</v>
      </c>
      <c r="I248" s="229"/>
      <c r="J248" s="225"/>
      <c r="K248" s="225"/>
      <c r="L248" s="230"/>
      <c r="M248" s="231"/>
      <c r="N248" s="232"/>
      <c r="O248" s="232"/>
      <c r="P248" s="232"/>
      <c r="Q248" s="232"/>
      <c r="R248" s="232"/>
      <c r="S248" s="232"/>
      <c r="T248" s="233"/>
      <c r="U248" s="13"/>
      <c r="V248" s="13"/>
      <c r="W248" s="13"/>
      <c r="X248" s="13"/>
      <c r="Y248" s="13"/>
      <c r="Z248" s="13"/>
      <c r="AA248" s="13"/>
      <c r="AB248" s="13"/>
      <c r="AC248" s="13"/>
      <c r="AD248" s="13"/>
      <c r="AE248" s="13"/>
      <c r="AT248" s="234" t="s">
        <v>148</v>
      </c>
      <c r="AU248" s="234" t="s">
        <v>143</v>
      </c>
      <c r="AV248" s="13" t="s">
        <v>14</v>
      </c>
      <c r="AW248" s="13" t="s">
        <v>33</v>
      </c>
      <c r="AX248" s="13" t="s">
        <v>72</v>
      </c>
      <c r="AY248" s="234" t="s">
        <v>134</v>
      </c>
    </row>
    <row r="249" spans="1:51" s="14" customFormat="1" ht="12">
      <c r="A249" s="14"/>
      <c r="B249" s="235"/>
      <c r="C249" s="236"/>
      <c r="D249" s="226" t="s">
        <v>148</v>
      </c>
      <c r="E249" s="237" t="s">
        <v>19</v>
      </c>
      <c r="F249" s="238" t="s">
        <v>336</v>
      </c>
      <c r="G249" s="236"/>
      <c r="H249" s="239">
        <v>33.72</v>
      </c>
      <c r="I249" s="240"/>
      <c r="J249" s="236"/>
      <c r="K249" s="236"/>
      <c r="L249" s="241"/>
      <c r="M249" s="242"/>
      <c r="N249" s="243"/>
      <c r="O249" s="243"/>
      <c r="P249" s="243"/>
      <c r="Q249" s="243"/>
      <c r="R249" s="243"/>
      <c r="S249" s="243"/>
      <c r="T249" s="244"/>
      <c r="U249" s="14"/>
      <c r="V249" s="14"/>
      <c r="W249" s="14"/>
      <c r="X249" s="14"/>
      <c r="Y249" s="14"/>
      <c r="Z249" s="14"/>
      <c r="AA249" s="14"/>
      <c r="AB249" s="14"/>
      <c r="AC249" s="14"/>
      <c r="AD249" s="14"/>
      <c r="AE249" s="14"/>
      <c r="AT249" s="245" t="s">
        <v>148</v>
      </c>
      <c r="AU249" s="245" t="s">
        <v>143</v>
      </c>
      <c r="AV249" s="14" t="s">
        <v>81</v>
      </c>
      <c r="AW249" s="14" t="s">
        <v>33</v>
      </c>
      <c r="AX249" s="14" t="s">
        <v>72</v>
      </c>
      <c r="AY249" s="245" t="s">
        <v>134</v>
      </c>
    </row>
    <row r="250" spans="1:51" s="15" customFormat="1" ht="12">
      <c r="A250" s="15"/>
      <c r="B250" s="246"/>
      <c r="C250" s="247"/>
      <c r="D250" s="226" t="s">
        <v>148</v>
      </c>
      <c r="E250" s="248" t="s">
        <v>19</v>
      </c>
      <c r="F250" s="249" t="s">
        <v>152</v>
      </c>
      <c r="G250" s="247"/>
      <c r="H250" s="250">
        <v>33.72</v>
      </c>
      <c r="I250" s="251"/>
      <c r="J250" s="247"/>
      <c r="K250" s="247"/>
      <c r="L250" s="252"/>
      <c r="M250" s="253"/>
      <c r="N250" s="254"/>
      <c r="O250" s="254"/>
      <c r="P250" s="254"/>
      <c r="Q250" s="254"/>
      <c r="R250" s="254"/>
      <c r="S250" s="254"/>
      <c r="T250" s="255"/>
      <c r="U250" s="15"/>
      <c r="V250" s="15"/>
      <c r="W250" s="15"/>
      <c r="X250" s="15"/>
      <c r="Y250" s="15"/>
      <c r="Z250" s="15"/>
      <c r="AA250" s="15"/>
      <c r="AB250" s="15"/>
      <c r="AC250" s="15"/>
      <c r="AD250" s="15"/>
      <c r="AE250" s="15"/>
      <c r="AT250" s="256" t="s">
        <v>148</v>
      </c>
      <c r="AU250" s="256" t="s">
        <v>143</v>
      </c>
      <c r="AV250" s="15" t="s">
        <v>143</v>
      </c>
      <c r="AW250" s="15" t="s">
        <v>33</v>
      </c>
      <c r="AX250" s="15" t="s">
        <v>14</v>
      </c>
      <c r="AY250" s="256" t="s">
        <v>134</v>
      </c>
    </row>
    <row r="251" spans="1:65" s="2" customFormat="1" ht="24.15" customHeight="1">
      <c r="A251" s="40"/>
      <c r="B251" s="41"/>
      <c r="C251" s="206" t="s">
        <v>337</v>
      </c>
      <c r="D251" s="206" t="s">
        <v>138</v>
      </c>
      <c r="E251" s="207" t="s">
        <v>338</v>
      </c>
      <c r="F251" s="208" t="s">
        <v>339</v>
      </c>
      <c r="G251" s="209" t="s">
        <v>293</v>
      </c>
      <c r="H251" s="210">
        <v>1268.856</v>
      </c>
      <c r="I251" s="211"/>
      <c r="J251" s="212">
        <f>ROUND(I251*H251,2)</f>
        <v>0</v>
      </c>
      <c r="K251" s="208" t="s">
        <v>142</v>
      </c>
      <c r="L251" s="46"/>
      <c r="M251" s="213" t="s">
        <v>19</v>
      </c>
      <c r="N251" s="214" t="s">
        <v>43</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143</v>
      </c>
      <c r="AT251" s="217" t="s">
        <v>138</v>
      </c>
      <c r="AU251" s="217" t="s">
        <v>143</v>
      </c>
      <c r="AY251" s="19" t="s">
        <v>134</v>
      </c>
      <c r="BE251" s="218">
        <f>IF(N251="základní",J251,0)</f>
        <v>0</v>
      </c>
      <c r="BF251" s="218">
        <f>IF(N251="snížená",J251,0)</f>
        <v>0</v>
      </c>
      <c r="BG251" s="218">
        <f>IF(N251="zákl. přenesená",J251,0)</f>
        <v>0</v>
      </c>
      <c r="BH251" s="218">
        <f>IF(N251="sníž. přenesená",J251,0)</f>
        <v>0</v>
      </c>
      <c r="BI251" s="218">
        <f>IF(N251="nulová",J251,0)</f>
        <v>0</v>
      </c>
      <c r="BJ251" s="19" t="s">
        <v>14</v>
      </c>
      <c r="BK251" s="218">
        <f>ROUND(I251*H251,2)</f>
        <v>0</v>
      </c>
      <c r="BL251" s="19" t="s">
        <v>143</v>
      </c>
      <c r="BM251" s="217" t="s">
        <v>340</v>
      </c>
    </row>
    <row r="252" spans="1:47" s="2" customFormat="1" ht="12">
      <c r="A252" s="40"/>
      <c r="B252" s="41"/>
      <c r="C252" s="42"/>
      <c r="D252" s="219" t="s">
        <v>146</v>
      </c>
      <c r="E252" s="42"/>
      <c r="F252" s="220" t="s">
        <v>341</v>
      </c>
      <c r="G252" s="42"/>
      <c r="H252" s="42"/>
      <c r="I252" s="221"/>
      <c r="J252" s="42"/>
      <c r="K252" s="42"/>
      <c r="L252" s="46"/>
      <c r="M252" s="222"/>
      <c r="N252" s="223"/>
      <c r="O252" s="86"/>
      <c r="P252" s="86"/>
      <c r="Q252" s="86"/>
      <c r="R252" s="86"/>
      <c r="S252" s="86"/>
      <c r="T252" s="87"/>
      <c r="U252" s="40"/>
      <c r="V252" s="40"/>
      <c r="W252" s="40"/>
      <c r="X252" s="40"/>
      <c r="Y252" s="40"/>
      <c r="Z252" s="40"/>
      <c r="AA252" s="40"/>
      <c r="AB252" s="40"/>
      <c r="AC252" s="40"/>
      <c r="AD252" s="40"/>
      <c r="AE252" s="40"/>
      <c r="AT252" s="19" t="s">
        <v>146</v>
      </c>
      <c r="AU252" s="19" t="s">
        <v>143</v>
      </c>
    </row>
    <row r="253" spans="1:51" s="13" customFormat="1" ht="12">
      <c r="A253" s="13"/>
      <c r="B253" s="224"/>
      <c r="C253" s="225"/>
      <c r="D253" s="226" t="s">
        <v>148</v>
      </c>
      <c r="E253" s="227" t="s">
        <v>19</v>
      </c>
      <c r="F253" s="228" t="s">
        <v>323</v>
      </c>
      <c r="G253" s="225"/>
      <c r="H253" s="227" t="s">
        <v>19</v>
      </c>
      <c r="I253" s="229"/>
      <c r="J253" s="225"/>
      <c r="K253" s="225"/>
      <c r="L253" s="230"/>
      <c r="M253" s="231"/>
      <c r="N253" s="232"/>
      <c r="O253" s="232"/>
      <c r="P253" s="232"/>
      <c r="Q253" s="232"/>
      <c r="R253" s="232"/>
      <c r="S253" s="232"/>
      <c r="T253" s="233"/>
      <c r="U253" s="13"/>
      <c r="V253" s="13"/>
      <c r="W253" s="13"/>
      <c r="X253" s="13"/>
      <c r="Y253" s="13"/>
      <c r="Z253" s="13"/>
      <c r="AA253" s="13"/>
      <c r="AB253" s="13"/>
      <c r="AC253" s="13"/>
      <c r="AD253" s="13"/>
      <c r="AE253" s="13"/>
      <c r="AT253" s="234" t="s">
        <v>148</v>
      </c>
      <c r="AU253" s="234" t="s">
        <v>143</v>
      </c>
      <c r="AV253" s="13" t="s">
        <v>14</v>
      </c>
      <c r="AW253" s="13" t="s">
        <v>33</v>
      </c>
      <c r="AX253" s="13" t="s">
        <v>72</v>
      </c>
      <c r="AY253" s="234" t="s">
        <v>134</v>
      </c>
    </row>
    <row r="254" spans="1:51" s="14" customFormat="1" ht="12">
      <c r="A254" s="14"/>
      <c r="B254" s="235"/>
      <c r="C254" s="236"/>
      <c r="D254" s="226" t="s">
        <v>148</v>
      </c>
      <c r="E254" s="237" t="s">
        <v>19</v>
      </c>
      <c r="F254" s="238" t="s">
        <v>342</v>
      </c>
      <c r="G254" s="236"/>
      <c r="H254" s="239">
        <v>1268.856</v>
      </c>
      <c r="I254" s="240"/>
      <c r="J254" s="236"/>
      <c r="K254" s="236"/>
      <c r="L254" s="241"/>
      <c r="M254" s="242"/>
      <c r="N254" s="243"/>
      <c r="O254" s="243"/>
      <c r="P254" s="243"/>
      <c r="Q254" s="243"/>
      <c r="R254" s="243"/>
      <c r="S254" s="243"/>
      <c r="T254" s="244"/>
      <c r="U254" s="14"/>
      <c r="V254" s="14"/>
      <c r="W254" s="14"/>
      <c r="X254" s="14"/>
      <c r="Y254" s="14"/>
      <c r="Z254" s="14"/>
      <c r="AA254" s="14"/>
      <c r="AB254" s="14"/>
      <c r="AC254" s="14"/>
      <c r="AD254" s="14"/>
      <c r="AE254" s="14"/>
      <c r="AT254" s="245" t="s">
        <v>148</v>
      </c>
      <c r="AU254" s="245" t="s">
        <v>143</v>
      </c>
      <c r="AV254" s="14" t="s">
        <v>81</v>
      </c>
      <c r="AW254" s="14" t="s">
        <v>33</v>
      </c>
      <c r="AX254" s="14" t="s">
        <v>72</v>
      </c>
      <c r="AY254" s="245" t="s">
        <v>134</v>
      </c>
    </row>
    <row r="255" spans="1:51" s="15" customFormat="1" ht="12">
      <c r="A255" s="15"/>
      <c r="B255" s="246"/>
      <c r="C255" s="247"/>
      <c r="D255" s="226" t="s">
        <v>148</v>
      </c>
      <c r="E255" s="248" t="s">
        <v>19</v>
      </c>
      <c r="F255" s="249" t="s">
        <v>152</v>
      </c>
      <c r="G255" s="247"/>
      <c r="H255" s="250">
        <v>1268.856</v>
      </c>
      <c r="I255" s="251"/>
      <c r="J255" s="247"/>
      <c r="K255" s="247"/>
      <c r="L255" s="252"/>
      <c r="M255" s="253"/>
      <c r="N255" s="254"/>
      <c r="O255" s="254"/>
      <c r="P255" s="254"/>
      <c r="Q255" s="254"/>
      <c r="R255" s="254"/>
      <c r="S255" s="254"/>
      <c r="T255" s="255"/>
      <c r="U255" s="15"/>
      <c r="V255" s="15"/>
      <c r="W255" s="15"/>
      <c r="X255" s="15"/>
      <c r="Y255" s="15"/>
      <c r="Z255" s="15"/>
      <c r="AA255" s="15"/>
      <c r="AB255" s="15"/>
      <c r="AC255" s="15"/>
      <c r="AD255" s="15"/>
      <c r="AE255" s="15"/>
      <c r="AT255" s="256" t="s">
        <v>148</v>
      </c>
      <c r="AU255" s="256" t="s">
        <v>143</v>
      </c>
      <c r="AV255" s="15" t="s">
        <v>143</v>
      </c>
      <c r="AW255" s="15" t="s">
        <v>33</v>
      </c>
      <c r="AX255" s="15" t="s">
        <v>14</v>
      </c>
      <c r="AY255" s="256" t="s">
        <v>134</v>
      </c>
    </row>
    <row r="256" spans="1:65" s="2" customFormat="1" ht="24.15" customHeight="1">
      <c r="A256" s="40"/>
      <c r="B256" s="41"/>
      <c r="C256" s="206" t="s">
        <v>343</v>
      </c>
      <c r="D256" s="206" t="s">
        <v>138</v>
      </c>
      <c r="E256" s="207" t="s">
        <v>344</v>
      </c>
      <c r="F256" s="208" t="s">
        <v>345</v>
      </c>
      <c r="G256" s="209" t="s">
        <v>293</v>
      </c>
      <c r="H256" s="210">
        <v>258.801</v>
      </c>
      <c r="I256" s="211"/>
      <c r="J256" s="212">
        <f>ROUND(I256*H256,2)</f>
        <v>0</v>
      </c>
      <c r="K256" s="208" t="s">
        <v>142</v>
      </c>
      <c r="L256" s="46"/>
      <c r="M256" s="213" t="s">
        <v>19</v>
      </c>
      <c r="N256" s="214" t="s">
        <v>43</v>
      </c>
      <c r="O256" s="86"/>
      <c r="P256" s="215">
        <f>O256*H256</f>
        <v>0</v>
      </c>
      <c r="Q256" s="215">
        <v>0</v>
      </c>
      <c r="R256" s="215">
        <f>Q256*H256</f>
        <v>0</v>
      </c>
      <c r="S256" s="215">
        <v>0</v>
      </c>
      <c r="T256" s="216">
        <f>S256*H256</f>
        <v>0</v>
      </c>
      <c r="U256" s="40"/>
      <c r="V256" s="40"/>
      <c r="W256" s="40"/>
      <c r="X256" s="40"/>
      <c r="Y256" s="40"/>
      <c r="Z256" s="40"/>
      <c r="AA256" s="40"/>
      <c r="AB256" s="40"/>
      <c r="AC256" s="40"/>
      <c r="AD256" s="40"/>
      <c r="AE256" s="40"/>
      <c r="AR256" s="217" t="s">
        <v>143</v>
      </c>
      <c r="AT256" s="217" t="s">
        <v>138</v>
      </c>
      <c r="AU256" s="217" t="s">
        <v>143</v>
      </c>
      <c r="AY256" s="19" t="s">
        <v>134</v>
      </c>
      <c r="BE256" s="218">
        <f>IF(N256="základní",J256,0)</f>
        <v>0</v>
      </c>
      <c r="BF256" s="218">
        <f>IF(N256="snížená",J256,0)</f>
        <v>0</v>
      </c>
      <c r="BG256" s="218">
        <f>IF(N256="zákl. přenesená",J256,0)</f>
        <v>0</v>
      </c>
      <c r="BH256" s="218">
        <f>IF(N256="sníž. přenesená",J256,0)</f>
        <v>0</v>
      </c>
      <c r="BI256" s="218">
        <f>IF(N256="nulová",J256,0)</f>
        <v>0</v>
      </c>
      <c r="BJ256" s="19" t="s">
        <v>14</v>
      </c>
      <c r="BK256" s="218">
        <f>ROUND(I256*H256,2)</f>
        <v>0</v>
      </c>
      <c r="BL256" s="19" t="s">
        <v>143</v>
      </c>
      <c r="BM256" s="217" t="s">
        <v>346</v>
      </c>
    </row>
    <row r="257" spans="1:47" s="2" customFormat="1" ht="12">
      <c r="A257" s="40"/>
      <c r="B257" s="41"/>
      <c r="C257" s="42"/>
      <c r="D257" s="219" t="s">
        <v>146</v>
      </c>
      <c r="E257" s="42"/>
      <c r="F257" s="220" t="s">
        <v>347</v>
      </c>
      <c r="G257" s="42"/>
      <c r="H257" s="42"/>
      <c r="I257" s="221"/>
      <c r="J257" s="42"/>
      <c r="K257" s="42"/>
      <c r="L257" s="46"/>
      <c r="M257" s="222"/>
      <c r="N257" s="223"/>
      <c r="O257" s="86"/>
      <c r="P257" s="86"/>
      <c r="Q257" s="86"/>
      <c r="R257" s="86"/>
      <c r="S257" s="86"/>
      <c r="T257" s="87"/>
      <c r="U257" s="40"/>
      <c r="V257" s="40"/>
      <c r="W257" s="40"/>
      <c r="X257" s="40"/>
      <c r="Y257" s="40"/>
      <c r="Z257" s="40"/>
      <c r="AA257" s="40"/>
      <c r="AB257" s="40"/>
      <c r="AC257" s="40"/>
      <c r="AD257" s="40"/>
      <c r="AE257" s="40"/>
      <c r="AT257" s="19" t="s">
        <v>146</v>
      </c>
      <c r="AU257" s="19" t="s">
        <v>143</v>
      </c>
    </row>
    <row r="258" spans="1:51" s="13" customFormat="1" ht="12">
      <c r="A258" s="13"/>
      <c r="B258" s="224"/>
      <c r="C258" s="225"/>
      <c r="D258" s="226" t="s">
        <v>148</v>
      </c>
      <c r="E258" s="227" t="s">
        <v>19</v>
      </c>
      <c r="F258" s="228" t="s">
        <v>323</v>
      </c>
      <c r="G258" s="225"/>
      <c r="H258" s="227" t="s">
        <v>19</v>
      </c>
      <c r="I258" s="229"/>
      <c r="J258" s="225"/>
      <c r="K258" s="225"/>
      <c r="L258" s="230"/>
      <c r="M258" s="231"/>
      <c r="N258" s="232"/>
      <c r="O258" s="232"/>
      <c r="P258" s="232"/>
      <c r="Q258" s="232"/>
      <c r="R258" s="232"/>
      <c r="S258" s="232"/>
      <c r="T258" s="233"/>
      <c r="U258" s="13"/>
      <c r="V258" s="13"/>
      <c r="W258" s="13"/>
      <c r="X258" s="13"/>
      <c r="Y258" s="13"/>
      <c r="Z258" s="13"/>
      <c r="AA258" s="13"/>
      <c r="AB258" s="13"/>
      <c r="AC258" s="13"/>
      <c r="AD258" s="13"/>
      <c r="AE258" s="13"/>
      <c r="AT258" s="234" t="s">
        <v>148</v>
      </c>
      <c r="AU258" s="234" t="s">
        <v>143</v>
      </c>
      <c r="AV258" s="13" t="s">
        <v>14</v>
      </c>
      <c r="AW258" s="13" t="s">
        <v>33</v>
      </c>
      <c r="AX258" s="13" t="s">
        <v>72</v>
      </c>
      <c r="AY258" s="234" t="s">
        <v>134</v>
      </c>
    </row>
    <row r="259" spans="1:51" s="14" customFormat="1" ht="12">
      <c r="A259" s="14"/>
      <c r="B259" s="235"/>
      <c r="C259" s="236"/>
      <c r="D259" s="226" t="s">
        <v>148</v>
      </c>
      <c r="E259" s="237" t="s">
        <v>19</v>
      </c>
      <c r="F259" s="238" t="s">
        <v>348</v>
      </c>
      <c r="G259" s="236"/>
      <c r="H259" s="239">
        <v>258.801</v>
      </c>
      <c r="I259" s="240"/>
      <c r="J259" s="236"/>
      <c r="K259" s="236"/>
      <c r="L259" s="241"/>
      <c r="M259" s="242"/>
      <c r="N259" s="243"/>
      <c r="O259" s="243"/>
      <c r="P259" s="243"/>
      <c r="Q259" s="243"/>
      <c r="R259" s="243"/>
      <c r="S259" s="243"/>
      <c r="T259" s="244"/>
      <c r="U259" s="14"/>
      <c r="V259" s="14"/>
      <c r="W259" s="14"/>
      <c r="X259" s="14"/>
      <c r="Y259" s="14"/>
      <c r="Z259" s="14"/>
      <c r="AA259" s="14"/>
      <c r="AB259" s="14"/>
      <c r="AC259" s="14"/>
      <c r="AD259" s="14"/>
      <c r="AE259" s="14"/>
      <c r="AT259" s="245" t="s">
        <v>148</v>
      </c>
      <c r="AU259" s="245" t="s">
        <v>143</v>
      </c>
      <c r="AV259" s="14" t="s">
        <v>81</v>
      </c>
      <c r="AW259" s="14" t="s">
        <v>33</v>
      </c>
      <c r="AX259" s="14" t="s">
        <v>72</v>
      </c>
      <c r="AY259" s="245" t="s">
        <v>134</v>
      </c>
    </row>
    <row r="260" spans="1:51" s="15" customFormat="1" ht="12">
      <c r="A260" s="15"/>
      <c r="B260" s="246"/>
      <c r="C260" s="247"/>
      <c r="D260" s="226" t="s">
        <v>148</v>
      </c>
      <c r="E260" s="248" t="s">
        <v>19</v>
      </c>
      <c r="F260" s="249" t="s">
        <v>152</v>
      </c>
      <c r="G260" s="247"/>
      <c r="H260" s="250">
        <v>258.801</v>
      </c>
      <c r="I260" s="251"/>
      <c r="J260" s="247"/>
      <c r="K260" s="247"/>
      <c r="L260" s="252"/>
      <c r="M260" s="253"/>
      <c r="N260" s="254"/>
      <c r="O260" s="254"/>
      <c r="P260" s="254"/>
      <c r="Q260" s="254"/>
      <c r="R260" s="254"/>
      <c r="S260" s="254"/>
      <c r="T260" s="255"/>
      <c r="U260" s="15"/>
      <c r="V260" s="15"/>
      <c r="W260" s="15"/>
      <c r="X260" s="15"/>
      <c r="Y260" s="15"/>
      <c r="Z260" s="15"/>
      <c r="AA260" s="15"/>
      <c r="AB260" s="15"/>
      <c r="AC260" s="15"/>
      <c r="AD260" s="15"/>
      <c r="AE260" s="15"/>
      <c r="AT260" s="256" t="s">
        <v>148</v>
      </c>
      <c r="AU260" s="256" t="s">
        <v>143</v>
      </c>
      <c r="AV260" s="15" t="s">
        <v>143</v>
      </c>
      <c r="AW260" s="15" t="s">
        <v>33</v>
      </c>
      <c r="AX260" s="15" t="s">
        <v>14</v>
      </c>
      <c r="AY260" s="256" t="s">
        <v>134</v>
      </c>
    </row>
    <row r="261" spans="1:65" s="2" customFormat="1" ht="24.15" customHeight="1">
      <c r="A261" s="40"/>
      <c r="B261" s="41"/>
      <c r="C261" s="206" t="s">
        <v>349</v>
      </c>
      <c r="D261" s="206" t="s">
        <v>138</v>
      </c>
      <c r="E261" s="207" t="s">
        <v>350</v>
      </c>
      <c r="F261" s="208" t="s">
        <v>351</v>
      </c>
      <c r="G261" s="209" t="s">
        <v>293</v>
      </c>
      <c r="H261" s="210">
        <v>828.2</v>
      </c>
      <c r="I261" s="211"/>
      <c r="J261" s="212">
        <f>ROUND(I261*H261,2)</f>
        <v>0</v>
      </c>
      <c r="K261" s="208" t="s">
        <v>142</v>
      </c>
      <c r="L261" s="46"/>
      <c r="M261" s="213" t="s">
        <v>19</v>
      </c>
      <c r="N261" s="214" t="s">
        <v>43</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143</v>
      </c>
      <c r="AT261" s="217" t="s">
        <v>138</v>
      </c>
      <c r="AU261" s="217" t="s">
        <v>143</v>
      </c>
      <c r="AY261" s="19" t="s">
        <v>134</v>
      </c>
      <c r="BE261" s="218">
        <f>IF(N261="základní",J261,0)</f>
        <v>0</v>
      </c>
      <c r="BF261" s="218">
        <f>IF(N261="snížená",J261,0)</f>
        <v>0</v>
      </c>
      <c r="BG261" s="218">
        <f>IF(N261="zákl. přenesená",J261,0)</f>
        <v>0</v>
      </c>
      <c r="BH261" s="218">
        <f>IF(N261="sníž. přenesená",J261,0)</f>
        <v>0</v>
      </c>
      <c r="BI261" s="218">
        <f>IF(N261="nulová",J261,0)</f>
        <v>0</v>
      </c>
      <c r="BJ261" s="19" t="s">
        <v>14</v>
      </c>
      <c r="BK261" s="218">
        <f>ROUND(I261*H261,2)</f>
        <v>0</v>
      </c>
      <c r="BL261" s="19" t="s">
        <v>143</v>
      </c>
      <c r="BM261" s="217" t="s">
        <v>352</v>
      </c>
    </row>
    <row r="262" spans="1:47" s="2" customFormat="1" ht="12">
      <c r="A262" s="40"/>
      <c r="B262" s="41"/>
      <c r="C262" s="42"/>
      <c r="D262" s="219" t="s">
        <v>146</v>
      </c>
      <c r="E262" s="42"/>
      <c r="F262" s="220" t="s">
        <v>353</v>
      </c>
      <c r="G262" s="42"/>
      <c r="H262" s="42"/>
      <c r="I262" s="221"/>
      <c r="J262" s="42"/>
      <c r="K262" s="42"/>
      <c r="L262" s="46"/>
      <c r="M262" s="222"/>
      <c r="N262" s="223"/>
      <c r="O262" s="86"/>
      <c r="P262" s="86"/>
      <c r="Q262" s="86"/>
      <c r="R262" s="86"/>
      <c r="S262" s="86"/>
      <c r="T262" s="87"/>
      <c r="U262" s="40"/>
      <c r="V262" s="40"/>
      <c r="W262" s="40"/>
      <c r="X262" s="40"/>
      <c r="Y262" s="40"/>
      <c r="Z262" s="40"/>
      <c r="AA262" s="40"/>
      <c r="AB262" s="40"/>
      <c r="AC262" s="40"/>
      <c r="AD262" s="40"/>
      <c r="AE262" s="40"/>
      <c r="AT262" s="19" t="s">
        <v>146</v>
      </c>
      <c r="AU262" s="19" t="s">
        <v>143</v>
      </c>
    </row>
    <row r="263" spans="1:51" s="13" customFormat="1" ht="12">
      <c r="A263" s="13"/>
      <c r="B263" s="224"/>
      <c r="C263" s="225"/>
      <c r="D263" s="226" t="s">
        <v>148</v>
      </c>
      <c r="E263" s="227" t="s">
        <v>19</v>
      </c>
      <c r="F263" s="228" t="s">
        <v>323</v>
      </c>
      <c r="G263" s="225"/>
      <c r="H263" s="227" t="s">
        <v>19</v>
      </c>
      <c r="I263" s="229"/>
      <c r="J263" s="225"/>
      <c r="K263" s="225"/>
      <c r="L263" s="230"/>
      <c r="M263" s="231"/>
      <c r="N263" s="232"/>
      <c r="O263" s="232"/>
      <c r="P263" s="232"/>
      <c r="Q263" s="232"/>
      <c r="R263" s="232"/>
      <c r="S263" s="232"/>
      <c r="T263" s="233"/>
      <c r="U263" s="13"/>
      <c r="V263" s="13"/>
      <c r="W263" s="13"/>
      <c r="X263" s="13"/>
      <c r="Y263" s="13"/>
      <c r="Z263" s="13"/>
      <c r="AA263" s="13"/>
      <c r="AB263" s="13"/>
      <c r="AC263" s="13"/>
      <c r="AD263" s="13"/>
      <c r="AE263" s="13"/>
      <c r="AT263" s="234" t="s">
        <v>148</v>
      </c>
      <c r="AU263" s="234" t="s">
        <v>143</v>
      </c>
      <c r="AV263" s="13" t="s">
        <v>14</v>
      </c>
      <c r="AW263" s="13" t="s">
        <v>33</v>
      </c>
      <c r="AX263" s="13" t="s">
        <v>72</v>
      </c>
      <c r="AY263" s="234" t="s">
        <v>134</v>
      </c>
    </row>
    <row r="264" spans="1:51" s="14" customFormat="1" ht="12">
      <c r="A264" s="14"/>
      <c r="B264" s="235"/>
      <c r="C264" s="236"/>
      <c r="D264" s="226" t="s">
        <v>148</v>
      </c>
      <c r="E264" s="237" t="s">
        <v>19</v>
      </c>
      <c r="F264" s="238" t="s">
        <v>354</v>
      </c>
      <c r="G264" s="236"/>
      <c r="H264" s="239">
        <v>828.2</v>
      </c>
      <c r="I264" s="240"/>
      <c r="J264" s="236"/>
      <c r="K264" s="236"/>
      <c r="L264" s="241"/>
      <c r="M264" s="242"/>
      <c r="N264" s="243"/>
      <c r="O264" s="243"/>
      <c r="P264" s="243"/>
      <c r="Q264" s="243"/>
      <c r="R264" s="243"/>
      <c r="S264" s="243"/>
      <c r="T264" s="244"/>
      <c r="U264" s="14"/>
      <c r="V264" s="14"/>
      <c r="W264" s="14"/>
      <c r="X264" s="14"/>
      <c r="Y264" s="14"/>
      <c r="Z264" s="14"/>
      <c r="AA264" s="14"/>
      <c r="AB264" s="14"/>
      <c r="AC264" s="14"/>
      <c r="AD264" s="14"/>
      <c r="AE264" s="14"/>
      <c r="AT264" s="245" t="s">
        <v>148</v>
      </c>
      <c r="AU264" s="245" t="s">
        <v>143</v>
      </c>
      <c r="AV264" s="14" t="s">
        <v>81</v>
      </c>
      <c r="AW264" s="14" t="s">
        <v>33</v>
      </c>
      <c r="AX264" s="14" t="s">
        <v>72</v>
      </c>
      <c r="AY264" s="245" t="s">
        <v>134</v>
      </c>
    </row>
    <row r="265" spans="1:51" s="15" customFormat="1" ht="12">
      <c r="A265" s="15"/>
      <c r="B265" s="246"/>
      <c r="C265" s="247"/>
      <c r="D265" s="226" t="s">
        <v>148</v>
      </c>
      <c r="E265" s="248" t="s">
        <v>19</v>
      </c>
      <c r="F265" s="249" t="s">
        <v>152</v>
      </c>
      <c r="G265" s="247"/>
      <c r="H265" s="250">
        <v>828.2</v>
      </c>
      <c r="I265" s="251"/>
      <c r="J265" s="247"/>
      <c r="K265" s="247"/>
      <c r="L265" s="252"/>
      <c r="M265" s="253"/>
      <c r="N265" s="254"/>
      <c r="O265" s="254"/>
      <c r="P265" s="254"/>
      <c r="Q265" s="254"/>
      <c r="R265" s="254"/>
      <c r="S265" s="254"/>
      <c r="T265" s="255"/>
      <c r="U265" s="15"/>
      <c r="V265" s="15"/>
      <c r="W265" s="15"/>
      <c r="X265" s="15"/>
      <c r="Y265" s="15"/>
      <c r="Z265" s="15"/>
      <c r="AA265" s="15"/>
      <c r="AB265" s="15"/>
      <c r="AC265" s="15"/>
      <c r="AD265" s="15"/>
      <c r="AE265" s="15"/>
      <c r="AT265" s="256" t="s">
        <v>148</v>
      </c>
      <c r="AU265" s="256" t="s">
        <v>143</v>
      </c>
      <c r="AV265" s="15" t="s">
        <v>143</v>
      </c>
      <c r="AW265" s="15" t="s">
        <v>33</v>
      </c>
      <c r="AX265" s="15" t="s">
        <v>14</v>
      </c>
      <c r="AY265" s="256" t="s">
        <v>134</v>
      </c>
    </row>
    <row r="266" spans="1:65" s="2" customFormat="1" ht="33" customHeight="1">
      <c r="A266" s="40"/>
      <c r="B266" s="41"/>
      <c r="C266" s="206" t="s">
        <v>355</v>
      </c>
      <c r="D266" s="206" t="s">
        <v>138</v>
      </c>
      <c r="E266" s="207" t="s">
        <v>356</v>
      </c>
      <c r="F266" s="208" t="s">
        <v>357</v>
      </c>
      <c r="G266" s="209" t="s">
        <v>293</v>
      </c>
      <c r="H266" s="210">
        <v>1417.058</v>
      </c>
      <c r="I266" s="211"/>
      <c r="J266" s="212">
        <f>ROUND(I266*H266,2)</f>
        <v>0</v>
      </c>
      <c r="K266" s="208" t="s">
        <v>142</v>
      </c>
      <c r="L266" s="46"/>
      <c r="M266" s="213" t="s">
        <v>19</v>
      </c>
      <c r="N266" s="214" t="s">
        <v>43</v>
      </c>
      <c r="O266" s="86"/>
      <c r="P266" s="215">
        <f>O266*H266</f>
        <v>0</v>
      </c>
      <c r="Q266" s="215">
        <v>0</v>
      </c>
      <c r="R266" s="215">
        <f>Q266*H266</f>
        <v>0</v>
      </c>
      <c r="S266" s="215">
        <v>0</v>
      </c>
      <c r="T266" s="216">
        <f>S266*H266</f>
        <v>0</v>
      </c>
      <c r="U266" s="40"/>
      <c r="V266" s="40"/>
      <c r="W266" s="40"/>
      <c r="X266" s="40"/>
      <c r="Y266" s="40"/>
      <c r="Z266" s="40"/>
      <c r="AA266" s="40"/>
      <c r="AB266" s="40"/>
      <c r="AC266" s="40"/>
      <c r="AD266" s="40"/>
      <c r="AE266" s="40"/>
      <c r="AR266" s="217" t="s">
        <v>143</v>
      </c>
      <c r="AT266" s="217" t="s">
        <v>138</v>
      </c>
      <c r="AU266" s="217" t="s">
        <v>143</v>
      </c>
      <c r="AY266" s="19" t="s">
        <v>134</v>
      </c>
      <c r="BE266" s="218">
        <f>IF(N266="základní",J266,0)</f>
        <v>0</v>
      </c>
      <c r="BF266" s="218">
        <f>IF(N266="snížená",J266,0)</f>
        <v>0</v>
      </c>
      <c r="BG266" s="218">
        <f>IF(N266="zákl. přenesená",J266,0)</f>
        <v>0</v>
      </c>
      <c r="BH266" s="218">
        <f>IF(N266="sníž. přenesená",J266,0)</f>
        <v>0</v>
      </c>
      <c r="BI266" s="218">
        <f>IF(N266="nulová",J266,0)</f>
        <v>0</v>
      </c>
      <c r="BJ266" s="19" t="s">
        <v>14</v>
      </c>
      <c r="BK266" s="218">
        <f>ROUND(I266*H266,2)</f>
        <v>0</v>
      </c>
      <c r="BL266" s="19" t="s">
        <v>143</v>
      </c>
      <c r="BM266" s="217" t="s">
        <v>358</v>
      </c>
    </row>
    <row r="267" spans="1:47" s="2" customFormat="1" ht="12">
      <c r="A267" s="40"/>
      <c r="B267" s="41"/>
      <c r="C267" s="42"/>
      <c r="D267" s="219" t="s">
        <v>146</v>
      </c>
      <c r="E267" s="42"/>
      <c r="F267" s="220" t="s">
        <v>359</v>
      </c>
      <c r="G267" s="42"/>
      <c r="H267" s="42"/>
      <c r="I267" s="221"/>
      <c r="J267" s="42"/>
      <c r="K267" s="42"/>
      <c r="L267" s="46"/>
      <c r="M267" s="222"/>
      <c r="N267" s="223"/>
      <c r="O267" s="86"/>
      <c r="P267" s="86"/>
      <c r="Q267" s="86"/>
      <c r="R267" s="86"/>
      <c r="S267" s="86"/>
      <c r="T267" s="87"/>
      <c r="U267" s="40"/>
      <c r="V267" s="40"/>
      <c r="W267" s="40"/>
      <c r="X267" s="40"/>
      <c r="Y267" s="40"/>
      <c r="Z267" s="40"/>
      <c r="AA267" s="40"/>
      <c r="AB267" s="40"/>
      <c r="AC267" s="40"/>
      <c r="AD267" s="40"/>
      <c r="AE267" s="40"/>
      <c r="AT267" s="19" t="s">
        <v>146</v>
      </c>
      <c r="AU267" s="19" t="s">
        <v>143</v>
      </c>
    </row>
    <row r="268" spans="1:51" s="13" customFormat="1" ht="12">
      <c r="A268" s="13"/>
      <c r="B268" s="224"/>
      <c r="C268" s="225"/>
      <c r="D268" s="226" t="s">
        <v>148</v>
      </c>
      <c r="E268" s="227" t="s">
        <v>19</v>
      </c>
      <c r="F268" s="228" t="s">
        <v>323</v>
      </c>
      <c r="G268" s="225"/>
      <c r="H268" s="227" t="s">
        <v>19</v>
      </c>
      <c r="I268" s="229"/>
      <c r="J268" s="225"/>
      <c r="K268" s="225"/>
      <c r="L268" s="230"/>
      <c r="M268" s="231"/>
      <c r="N268" s="232"/>
      <c r="O268" s="232"/>
      <c r="P268" s="232"/>
      <c r="Q268" s="232"/>
      <c r="R268" s="232"/>
      <c r="S268" s="232"/>
      <c r="T268" s="233"/>
      <c r="U268" s="13"/>
      <c r="V268" s="13"/>
      <c r="W268" s="13"/>
      <c r="X268" s="13"/>
      <c r="Y268" s="13"/>
      <c r="Z268" s="13"/>
      <c r="AA268" s="13"/>
      <c r="AB268" s="13"/>
      <c r="AC268" s="13"/>
      <c r="AD268" s="13"/>
      <c r="AE268" s="13"/>
      <c r="AT268" s="234" t="s">
        <v>148</v>
      </c>
      <c r="AU268" s="234" t="s">
        <v>143</v>
      </c>
      <c r="AV268" s="13" t="s">
        <v>14</v>
      </c>
      <c r="AW268" s="13" t="s">
        <v>33</v>
      </c>
      <c r="AX268" s="13" t="s">
        <v>72</v>
      </c>
      <c r="AY268" s="234" t="s">
        <v>134</v>
      </c>
    </row>
    <row r="269" spans="1:51" s="14" customFormat="1" ht="12">
      <c r="A269" s="14"/>
      <c r="B269" s="235"/>
      <c r="C269" s="236"/>
      <c r="D269" s="226" t="s">
        <v>148</v>
      </c>
      <c r="E269" s="237" t="s">
        <v>19</v>
      </c>
      <c r="F269" s="238" t="s">
        <v>360</v>
      </c>
      <c r="G269" s="236"/>
      <c r="H269" s="239">
        <v>1417.058</v>
      </c>
      <c r="I269" s="240"/>
      <c r="J269" s="236"/>
      <c r="K269" s="236"/>
      <c r="L269" s="241"/>
      <c r="M269" s="242"/>
      <c r="N269" s="243"/>
      <c r="O269" s="243"/>
      <c r="P269" s="243"/>
      <c r="Q269" s="243"/>
      <c r="R269" s="243"/>
      <c r="S269" s="243"/>
      <c r="T269" s="244"/>
      <c r="U269" s="14"/>
      <c r="V269" s="14"/>
      <c r="W269" s="14"/>
      <c r="X269" s="14"/>
      <c r="Y269" s="14"/>
      <c r="Z269" s="14"/>
      <c r="AA269" s="14"/>
      <c r="AB269" s="14"/>
      <c r="AC269" s="14"/>
      <c r="AD269" s="14"/>
      <c r="AE269" s="14"/>
      <c r="AT269" s="245" t="s">
        <v>148</v>
      </c>
      <c r="AU269" s="245" t="s">
        <v>143</v>
      </c>
      <c r="AV269" s="14" t="s">
        <v>81</v>
      </c>
      <c r="AW269" s="14" t="s">
        <v>33</v>
      </c>
      <c r="AX269" s="14" t="s">
        <v>72</v>
      </c>
      <c r="AY269" s="245" t="s">
        <v>134</v>
      </c>
    </row>
    <row r="270" spans="1:51" s="15" customFormat="1" ht="12">
      <c r="A270" s="15"/>
      <c r="B270" s="246"/>
      <c r="C270" s="247"/>
      <c r="D270" s="226" t="s">
        <v>148</v>
      </c>
      <c r="E270" s="248" t="s">
        <v>19</v>
      </c>
      <c r="F270" s="249" t="s">
        <v>152</v>
      </c>
      <c r="G270" s="247"/>
      <c r="H270" s="250">
        <v>1417.058</v>
      </c>
      <c r="I270" s="251"/>
      <c r="J270" s="247"/>
      <c r="K270" s="247"/>
      <c r="L270" s="252"/>
      <c r="M270" s="253"/>
      <c r="N270" s="254"/>
      <c r="O270" s="254"/>
      <c r="P270" s="254"/>
      <c r="Q270" s="254"/>
      <c r="R270" s="254"/>
      <c r="S270" s="254"/>
      <c r="T270" s="255"/>
      <c r="U270" s="15"/>
      <c r="V270" s="15"/>
      <c r="W270" s="15"/>
      <c r="X270" s="15"/>
      <c r="Y270" s="15"/>
      <c r="Z270" s="15"/>
      <c r="AA270" s="15"/>
      <c r="AB270" s="15"/>
      <c r="AC270" s="15"/>
      <c r="AD270" s="15"/>
      <c r="AE270" s="15"/>
      <c r="AT270" s="256" t="s">
        <v>148</v>
      </c>
      <c r="AU270" s="256" t="s">
        <v>143</v>
      </c>
      <c r="AV270" s="15" t="s">
        <v>143</v>
      </c>
      <c r="AW270" s="15" t="s">
        <v>33</v>
      </c>
      <c r="AX270" s="15" t="s">
        <v>14</v>
      </c>
      <c r="AY270" s="256" t="s">
        <v>134</v>
      </c>
    </row>
    <row r="271" spans="1:63" s="12" customFormat="1" ht="25.9" customHeight="1">
      <c r="A271" s="12"/>
      <c r="B271" s="190"/>
      <c r="C271" s="191"/>
      <c r="D271" s="192" t="s">
        <v>71</v>
      </c>
      <c r="E271" s="193" t="s">
        <v>361</v>
      </c>
      <c r="F271" s="193" t="s">
        <v>362</v>
      </c>
      <c r="G271" s="191"/>
      <c r="H271" s="191"/>
      <c r="I271" s="194"/>
      <c r="J271" s="195">
        <f>BK271</f>
        <v>0</v>
      </c>
      <c r="K271" s="191"/>
      <c r="L271" s="196"/>
      <c r="M271" s="197"/>
      <c r="N271" s="198"/>
      <c r="O271" s="198"/>
      <c r="P271" s="199">
        <f>P272+P344</f>
        <v>0</v>
      </c>
      <c r="Q271" s="198"/>
      <c r="R271" s="199">
        <f>R272+R344</f>
        <v>0.00864</v>
      </c>
      <c r="S271" s="198"/>
      <c r="T271" s="200">
        <f>T272+T344</f>
        <v>0.8520000000000001</v>
      </c>
      <c r="U271" s="12"/>
      <c r="V271" s="12"/>
      <c r="W271" s="12"/>
      <c r="X271" s="12"/>
      <c r="Y271" s="12"/>
      <c r="Z271" s="12"/>
      <c r="AA271" s="12"/>
      <c r="AB271" s="12"/>
      <c r="AC271" s="12"/>
      <c r="AD271" s="12"/>
      <c r="AE271" s="12"/>
      <c r="AR271" s="201" t="s">
        <v>81</v>
      </c>
      <c r="AT271" s="202" t="s">
        <v>71</v>
      </c>
      <c r="AU271" s="202" t="s">
        <v>72</v>
      </c>
      <c r="AY271" s="201" t="s">
        <v>134</v>
      </c>
      <c r="BK271" s="203">
        <f>BK272+BK344</f>
        <v>0</v>
      </c>
    </row>
    <row r="272" spans="1:63" s="12" customFormat="1" ht="22.8" customHeight="1">
      <c r="A272" s="12"/>
      <c r="B272" s="190"/>
      <c r="C272" s="191"/>
      <c r="D272" s="192" t="s">
        <v>71</v>
      </c>
      <c r="E272" s="204" t="s">
        <v>363</v>
      </c>
      <c r="F272" s="204" t="s">
        <v>364</v>
      </c>
      <c r="G272" s="191"/>
      <c r="H272" s="191"/>
      <c r="I272" s="194"/>
      <c r="J272" s="205">
        <f>BK272</f>
        <v>0</v>
      </c>
      <c r="K272" s="191"/>
      <c r="L272" s="196"/>
      <c r="M272" s="197"/>
      <c r="N272" s="198"/>
      <c r="O272" s="198"/>
      <c r="P272" s="199">
        <f>SUM(P273:P343)</f>
        <v>0</v>
      </c>
      <c r="Q272" s="198"/>
      <c r="R272" s="199">
        <f>SUM(R273:R343)</f>
        <v>0</v>
      </c>
      <c r="S272" s="198"/>
      <c r="T272" s="200">
        <f>SUM(T273:T343)</f>
        <v>0.8520000000000001</v>
      </c>
      <c r="U272" s="12"/>
      <c r="V272" s="12"/>
      <c r="W272" s="12"/>
      <c r="X272" s="12"/>
      <c r="Y272" s="12"/>
      <c r="Z272" s="12"/>
      <c r="AA272" s="12"/>
      <c r="AB272" s="12"/>
      <c r="AC272" s="12"/>
      <c r="AD272" s="12"/>
      <c r="AE272" s="12"/>
      <c r="AR272" s="201" t="s">
        <v>81</v>
      </c>
      <c r="AT272" s="202" t="s">
        <v>71</v>
      </c>
      <c r="AU272" s="202" t="s">
        <v>14</v>
      </c>
      <c r="AY272" s="201" t="s">
        <v>134</v>
      </c>
      <c r="BK272" s="203">
        <f>SUM(BK273:BK343)</f>
        <v>0</v>
      </c>
    </row>
    <row r="273" spans="1:65" s="2" customFormat="1" ht="16.5" customHeight="1">
      <c r="A273" s="40"/>
      <c r="B273" s="41"/>
      <c r="C273" s="206" t="s">
        <v>365</v>
      </c>
      <c r="D273" s="206" t="s">
        <v>138</v>
      </c>
      <c r="E273" s="207" t="s">
        <v>366</v>
      </c>
      <c r="F273" s="208" t="s">
        <v>367</v>
      </c>
      <c r="G273" s="209" t="s">
        <v>200</v>
      </c>
      <c r="H273" s="210">
        <v>26</v>
      </c>
      <c r="I273" s="211"/>
      <c r="J273" s="212">
        <f>ROUND(I273*H273,2)</f>
        <v>0</v>
      </c>
      <c r="K273" s="208" t="s">
        <v>142</v>
      </c>
      <c r="L273" s="46"/>
      <c r="M273" s="213" t="s">
        <v>19</v>
      </c>
      <c r="N273" s="214" t="s">
        <v>43</v>
      </c>
      <c r="O273" s="86"/>
      <c r="P273" s="215">
        <f>O273*H273</f>
        <v>0</v>
      </c>
      <c r="Q273" s="215">
        <v>0</v>
      </c>
      <c r="R273" s="215">
        <f>Q273*H273</f>
        <v>0</v>
      </c>
      <c r="S273" s="215">
        <v>0</v>
      </c>
      <c r="T273" s="216">
        <f>S273*H273</f>
        <v>0</v>
      </c>
      <c r="U273" s="40"/>
      <c r="V273" s="40"/>
      <c r="W273" s="40"/>
      <c r="X273" s="40"/>
      <c r="Y273" s="40"/>
      <c r="Z273" s="40"/>
      <c r="AA273" s="40"/>
      <c r="AB273" s="40"/>
      <c r="AC273" s="40"/>
      <c r="AD273" s="40"/>
      <c r="AE273" s="40"/>
      <c r="AR273" s="217" t="s">
        <v>136</v>
      </c>
      <c r="AT273" s="217" t="s">
        <v>138</v>
      </c>
      <c r="AU273" s="217" t="s">
        <v>81</v>
      </c>
      <c r="AY273" s="19" t="s">
        <v>134</v>
      </c>
      <c r="BE273" s="218">
        <f>IF(N273="základní",J273,0)</f>
        <v>0</v>
      </c>
      <c r="BF273" s="218">
        <f>IF(N273="snížená",J273,0)</f>
        <v>0</v>
      </c>
      <c r="BG273" s="218">
        <f>IF(N273="zákl. přenesená",J273,0)</f>
        <v>0</v>
      </c>
      <c r="BH273" s="218">
        <f>IF(N273="sníž. přenesená",J273,0)</f>
        <v>0</v>
      </c>
      <c r="BI273" s="218">
        <f>IF(N273="nulová",J273,0)</f>
        <v>0</v>
      </c>
      <c r="BJ273" s="19" t="s">
        <v>14</v>
      </c>
      <c r="BK273" s="218">
        <f>ROUND(I273*H273,2)</f>
        <v>0</v>
      </c>
      <c r="BL273" s="19" t="s">
        <v>136</v>
      </c>
      <c r="BM273" s="217" t="s">
        <v>368</v>
      </c>
    </row>
    <row r="274" spans="1:47" s="2" customFormat="1" ht="12">
      <c r="A274" s="40"/>
      <c r="B274" s="41"/>
      <c r="C274" s="42"/>
      <c r="D274" s="219" t="s">
        <v>146</v>
      </c>
      <c r="E274" s="42"/>
      <c r="F274" s="220" t="s">
        <v>369</v>
      </c>
      <c r="G274" s="42"/>
      <c r="H274" s="42"/>
      <c r="I274" s="221"/>
      <c r="J274" s="42"/>
      <c r="K274" s="42"/>
      <c r="L274" s="46"/>
      <c r="M274" s="222"/>
      <c r="N274" s="223"/>
      <c r="O274" s="86"/>
      <c r="P274" s="86"/>
      <c r="Q274" s="86"/>
      <c r="R274" s="86"/>
      <c r="S274" s="86"/>
      <c r="T274" s="87"/>
      <c r="U274" s="40"/>
      <c r="V274" s="40"/>
      <c r="W274" s="40"/>
      <c r="X274" s="40"/>
      <c r="Y274" s="40"/>
      <c r="Z274" s="40"/>
      <c r="AA274" s="40"/>
      <c r="AB274" s="40"/>
      <c r="AC274" s="40"/>
      <c r="AD274" s="40"/>
      <c r="AE274" s="40"/>
      <c r="AT274" s="19" t="s">
        <v>146</v>
      </c>
      <c r="AU274" s="19" t="s">
        <v>81</v>
      </c>
    </row>
    <row r="275" spans="1:47" s="2" customFormat="1" ht="12">
      <c r="A275" s="40"/>
      <c r="B275" s="41"/>
      <c r="C275" s="42"/>
      <c r="D275" s="226" t="s">
        <v>203</v>
      </c>
      <c r="E275" s="42"/>
      <c r="F275" s="257" t="s">
        <v>370</v>
      </c>
      <c r="G275" s="42"/>
      <c r="H275" s="42"/>
      <c r="I275" s="221"/>
      <c r="J275" s="42"/>
      <c r="K275" s="42"/>
      <c r="L275" s="46"/>
      <c r="M275" s="222"/>
      <c r="N275" s="223"/>
      <c r="O275" s="86"/>
      <c r="P275" s="86"/>
      <c r="Q275" s="86"/>
      <c r="R275" s="86"/>
      <c r="S275" s="86"/>
      <c r="T275" s="87"/>
      <c r="U275" s="40"/>
      <c r="V275" s="40"/>
      <c r="W275" s="40"/>
      <c r="X275" s="40"/>
      <c r="Y275" s="40"/>
      <c r="Z275" s="40"/>
      <c r="AA275" s="40"/>
      <c r="AB275" s="40"/>
      <c r="AC275" s="40"/>
      <c r="AD275" s="40"/>
      <c r="AE275" s="40"/>
      <c r="AT275" s="19" t="s">
        <v>203</v>
      </c>
      <c r="AU275" s="19" t="s">
        <v>81</v>
      </c>
    </row>
    <row r="276" spans="1:51" s="14" customFormat="1" ht="12">
      <c r="A276" s="14"/>
      <c r="B276" s="235"/>
      <c r="C276" s="236"/>
      <c r="D276" s="226" t="s">
        <v>148</v>
      </c>
      <c r="E276" s="237" t="s">
        <v>19</v>
      </c>
      <c r="F276" s="238" t="s">
        <v>371</v>
      </c>
      <c r="G276" s="236"/>
      <c r="H276" s="239">
        <v>26</v>
      </c>
      <c r="I276" s="240"/>
      <c r="J276" s="236"/>
      <c r="K276" s="236"/>
      <c r="L276" s="241"/>
      <c r="M276" s="242"/>
      <c r="N276" s="243"/>
      <c r="O276" s="243"/>
      <c r="P276" s="243"/>
      <c r="Q276" s="243"/>
      <c r="R276" s="243"/>
      <c r="S276" s="243"/>
      <c r="T276" s="244"/>
      <c r="U276" s="14"/>
      <c r="V276" s="14"/>
      <c r="W276" s="14"/>
      <c r="X276" s="14"/>
      <c r="Y276" s="14"/>
      <c r="Z276" s="14"/>
      <c r="AA276" s="14"/>
      <c r="AB276" s="14"/>
      <c r="AC276" s="14"/>
      <c r="AD276" s="14"/>
      <c r="AE276" s="14"/>
      <c r="AT276" s="245" t="s">
        <v>148</v>
      </c>
      <c r="AU276" s="245" t="s">
        <v>81</v>
      </c>
      <c r="AV276" s="14" t="s">
        <v>81</v>
      </c>
      <c r="AW276" s="14" t="s">
        <v>33</v>
      </c>
      <c r="AX276" s="14" t="s">
        <v>72</v>
      </c>
      <c r="AY276" s="245" t="s">
        <v>134</v>
      </c>
    </row>
    <row r="277" spans="1:51" s="15" customFormat="1" ht="12">
      <c r="A277" s="15"/>
      <c r="B277" s="246"/>
      <c r="C277" s="247"/>
      <c r="D277" s="226" t="s">
        <v>148</v>
      </c>
      <c r="E277" s="248" t="s">
        <v>19</v>
      </c>
      <c r="F277" s="249" t="s">
        <v>152</v>
      </c>
      <c r="G277" s="247"/>
      <c r="H277" s="250">
        <v>26</v>
      </c>
      <c r="I277" s="251"/>
      <c r="J277" s="247"/>
      <c r="K277" s="247"/>
      <c r="L277" s="252"/>
      <c r="M277" s="253"/>
      <c r="N277" s="254"/>
      <c r="O277" s="254"/>
      <c r="P277" s="254"/>
      <c r="Q277" s="254"/>
      <c r="R277" s="254"/>
      <c r="S277" s="254"/>
      <c r="T277" s="255"/>
      <c r="U277" s="15"/>
      <c r="V277" s="15"/>
      <c r="W277" s="15"/>
      <c r="X277" s="15"/>
      <c r="Y277" s="15"/>
      <c r="Z277" s="15"/>
      <c r="AA277" s="15"/>
      <c r="AB277" s="15"/>
      <c r="AC277" s="15"/>
      <c r="AD277" s="15"/>
      <c r="AE277" s="15"/>
      <c r="AT277" s="256" t="s">
        <v>148</v>
      </c>
      <c r="AU277" s="256" t="s">
        <v>81</v>
      </c>
      <c r="AV277" s="15" t="s">
        <v>143</v>
      </c>
      <c r="AW277" s="15" t="s">
        <v>33</v>
      </c>
      <c r="AX277" s="15" t="s">
        <v>14</v>
      </c>
      <c r="AY277" s="256" t="s">
        <v>134</v>
      </c>
    </row>
    <row r="278" spans="1:65" s="2" customFormat="1" ht="16.5" customHeight="1">
      <c r="A278" s="40"/>
      <c r="B278" s="41"/>
      <c r="C278" s="206" t="s">
        <v>372</v>
      </c>
      <c r="D278" s="206" t="s">
        <v>138</v>
      </c>
      <c r="E278" s="207" t="s">
        <v>373</v>
      </c>
      <c r="F278" s="208" t="s">
        <v>374</v>
      </c>
      <c r="G278" s="209" t="s">
        <v>200</v>
      </c>
      <c r="H278" s="210">
        <v>36</v>
      </c>
      <c r="I278" s="211"/>
      <c r="J278" s="212">
        <f>ROUND(I278*H278,2)</f>
        <v>0</v>
      </c>
      <c r="K278" s="208" t="s">
        <v>142</v>
      </c>
      <c r="L278" s="46"/>
      <c r="M278" s="213" t="s">
        <v>19</v>
      </c>
      <c r="N278" s="214" t="s">
        <v>43</v>
      </c>
      <c r="O278" s="86"/>
      <c r="P278" s="215">
        <f>O278*H278</f>
        <v>0</v>
      </c>
      <c r="Q278" s="215">
        <v>0</v>
      </c>
      <c r="R278" s="215">
        <f>Q278*H278</f>
        <v>0</v>
      </c>
      <c r="S278" s="215">
        <v>0</v>
      </c>
      <c r="T278" s="216">
        <f>S278*H278</f>
        <v>0</v>
      </c>
      <c r="U278" s="40"/>
      <c r="V278" s="40"/>
      <c r="W278" s="40"/>
      <c r="X278" s="40"/>
      <c r="Y278" s="40"/>
      <c r="Z278" s="40"/>
      <c r="AA278" s="40"/>
      <c r="AB278" s="40"/>
      <c r="AC278" s="40"/>
      <c r="AD278" s="40"/>
      <c r="AE278" s="40"/>
      <c r="AR278" s="217" t="s">
        <v>136</v>
      </c>
      <c r="AT278" s="217" t="s">
        <v>138</v>
      </c>
      <c r="AU278" s="217" t="s">
        <v>81</v>
      </c>
      <c r="AY278" s="19" t="s">
        <v>134</v>
      </c>
      <c r="BE278" s="218">
        <f>IF(N278="základní",J278,0)</f>
        <v>0</v>
      </c>
      <c r="BF278" s="218">
        <f>IF(N278="snížená",J278,0)</f>
        <v>0</v>
      </c>
      <c r="BG278" s="218">
        <f>IF(N278="zákl. přenesená",J278,0)</f>
        <v>0</v>
      </c>
      <c r="BH278" s="218">
        <f>IF(N278="sníž. přenesená",J278,0)</f>
        <v>0</v>
      </c>
      <c r="BI278" s="218">
        <f>IF(N278="nulová",J278,0)</f>
        <v>0</v>
      </c>
      <c r="BJ278" s="19" t="s">
        <v>14</v>
      </c>
      <c r="BK278" s="218">
        <f>ROUND(I278*H278,2)</f>
        <v>0</v>
      </c>
      <c r="BL278" s="19" t="s">
        <v>136</v>
      </c>
      <c r="BM278" s="217" t="s">
        <v>375</v>
      </c>
    </row>
    <row r="279" spans="1:47" s="2" customFormat="1" ht="12">
      <c r="A279" s="40"/>
      <c r="B279" s="41"/>
      <c r="C279" s="42"/>
      <c r="D279" s="219" t="s">
        <v>146</v>
      </c>
      <c r="E279" s="42"/>
      <c r="F279" s="220" t="s">
        <v>376</v>
      </c>
      <c r="G279" s="42"/>
      <c r="H279" s="42"/>
      <c r="I279" s="221"/>
      <c r="J279" s="42"/>
      <c r="K279" s="42"/>
      <c r="L279" s="46"/>
      <c r="M279" s="222"/>
      <c r="N279" s="223"/>
      <c r="O279" s="86"/>
      <c r="P279" s="86"/>
      <c r="Q279" s="86"/>
      <c r="R279" s="86"/>
      <c r="S279" s="86"/>
      <c r="T279" s="87"/>
      <c r="U279" s="40"/>
      <c r="V279" s="40"/>
      <c r="W279" s="40"/>
      <c r="X279" s="40"/>
      <c r="Y279" s="40"/>
      <c r="Z279" s="40"/>
      <c r="AA279" s="40"/>
      <c r="AB279" s="40"/>
      <c r="AC279" s="40"/>
      <c r="AD279" s="40"/>
      <c r="AE279" s="40"/>
      <c r="AT279" s="19" t="s">
        <v>146</v>
      </c>
      <c r="AU279" s="19" t="s">
        <v>81</v>
      </c>
    </row>
    <row r="280" spans="1:47" s="2" customFormat="1" ht="12">
      <c r="A280" s="40"/>
      <c r="B280" s="41"/>
      <c r="C280" s="42"/>
      <c r="D280" s="226" t="s">
        <v>203</v>
      </c>
      <c r="E280" s="42"/>
      <c r="F280" s="257" t="s">
        <v>377</v>
      </c>
      <c r="G280" s="42"/>
      <c r="H280" s="42"/>
      <c r="I280" s="221"/>
      <c r="J280" s="42"/>
      <c r="K280" s="42"/>
      <c r="L280" s="46"/>
      <c r="M280" s="222"/>
      <c r="N280" s="223"/>
      <c r="O280" s="86"/>
      <c r="P280" s="86"/>
      <c r="Q280" s="86"/>
      <c r="R280" s="86"/>
      <c r="S280" s="86"/>
      <c r="T280" s="87"/>
      <c r="U280" s="40"/>
      <c r="V280" s="40"/>
      <c r="W280" s="40"/>
      <c r="X280" s="40"/>
      <c r="Y280" s="40"/>
      <c r="Z280" s="40"/>
      <c r="AA280" s="40"/>
      <c r="AB280" s="40"/>
      <c r="AC280" s="40"/>
      <c r="AD280" s="40"/>
      <c r="AE280" s="40"/>
      <c r="AT280" s="19" t="s">
        <v>203</v>
      </c>
      <c r="AU280" s="19" t="s">
        <v>81</v>
      </c>
    </row>
    <row r="281" spans="1:51" s="14" customFormat="1" ht="12">
      <c r="A281" s="14"/>
      <c r="B281" s="235"/>
      <c r="C281" s="236"/>
      <c r="D281" s="226" t="s">
        <v>148</v>
      </c>
      <c r="E281" s="237" t="s">
        <v>19</v>
      </c>
      <c r="F281" s="238" t="s">
        <v>378</v>
      </c>
      <c r="G281" s="236"/>
      <c r="H281" s="239">
        <v>36</v>
      </c>
      <c r="I281" s="240"/>
      <c r="J281" s="236"/>
      <c r="K281" s="236"/>
      <c r="L281" s="241"/>
      <c r="M281" s="242"/>
      <c r="N281" s="243"/>
      <c r="O281" s="243"/>
      <c r="P281" s="243"/>
      <c r="Q281" s="243"/>
      <c r="R281" s="243"/>
      <c r="S281" s="243"/>
      <c r="T281" s="244"/>
      <c r="U281" s="14"/>
      <c r="V281" s="14"/>
      <c r="W281" s="14"/>
      <c r="X281" s="14"/>
      <c r="Y281" s="14"/>
      <c r="Z281" s="14"/>
      <c r="AA281" s="14"/>
      <c r="AB281" s="14"/>
      <c r="AC281" s="14"/>
      <c r="AD281" s="14"/>
      <c r="AE281" s="14"/>
      <c r="AT281" s="245" t="s">
        <v>148</v>
      </c>
      <c r="AU281" s="245" t="s">
        <v>81</v>
      </c>
      <c r="AV281" s="14" t="s">
        <v>81</v>
      </c>
      <c r="AW281" s="14" t="s">
        <v>33</v>
      </c>
      <c r="AX281" s="14" t="s">
        <v>72</v>
      </c>
      <c r="AY281" s="245" t="s">
        <v>134</v>
      </c>
    </row>
    <row r="282" spans="1:51" s="15" customFormat="1" ht="12">
      <c r="A282" s="15"/>
      <c r="B282" s="246"/>
      <c r="C282" s="247"/>
      <c r="D282" s="226" t="s">
        <v>148</v>
      </c>
      <c r="E282" s="248" t="s">
        <v>19</v>
      </c>
      <c r="F282" s="249" t="s">
        <v>152</v>
      </c>
      <c r="G282" s="247"/>
      <c r="H282" s="250">
        <v>36</v>
      </c>
      <c r="I282" s="251"/>
      <c r="J282" s="247"/>
      <c r="K282" s="247"/>
      <c r="L282" s="252"/>
      <c r="M282" s="253"/>
      <c r="N282" s="254"/>
      <c r="O282" s="254"/>
      <c r="P282" s="254"/>
      <c r="Q282" s="254"/>
      <c r="R282" s="254"/>
      <c r="S282" s="254"/>
      <c r="T282" s="255"/>
      <c r="U282" s="15"/>
      <c r="V282" s="15"/>
      <c r="W282" s="15"/>
      <c r="X282" s="15"/>
      <c r="Y282" s="15"/>
      <c r="Z282" s="15"/>
      <c r="AA282" s="15"/>
      <c r="AB282" s="15"/>
      <c r="AC282" s="15"/>
      <c r="AD282" s="15"/>
      <c r="AE282" s="15"/>
      <c r="AT282" s="256" t="s">
        <v>148</v>
      </c>
      <c r="AU282" s="256" t="s">
        <v>81</v>
      </c>
      <c r="AV282" s="15" t="s">
        <v>143</v>
      </c>
      <c r="AW282" s="15" t="s">
        <v>33</v>
      </c>
      <c r="AX282" s="15" t="s">
        <v>14</v>
      </c>
      <c r="AY282" s="256" t="s">
        <v>134</v>
      </c>
    </row>
    <row r="283" spans="1:65" s="2" customFormat="1" ht="16.5" customHeight="1">
      <c r="A283" s="40"/>
      <c r="B283" s="41"/>
      <c r="C283" s="258" t="s">
        <v>186</v>
      </c>
      <c r="D283" s="258" t="s">
        <v>228</v>
      </c>
      <c r="E283" s="259" t="s">
        <v>379</v>
      </c>
      <c r="F283" s="260" t="s">
        <v>380</v>
      </c>
      <c r="G283" s="261" t="s">
        <v>200</v>
      </c>
      <c r="H283" s="262">
        <v>15</v>
      </c>
      <c r="I283" s="263"/>
      <c r="J283" s="264">
        <f>ROUND(I283*H283,2)</f>
        <v>0</v>
      </c>
      <c r="K283" s="260" t="s">
        <v>201</v>
      </c>
      <c r="L283" s="265"/>
      <c r="M283" s="266" t="s">
        <v>19</v>
      </c>
      <c r="N283" s="267" t="s">
        <v>43</v>
      </c>
      <c r="O283" s="86"/>
      <c r="P283" s="215">
        <f>O283*H283</f>
        <v>0</v>
      </c>
      <c r="Q283" s="215">
        <v>0</v>
      </c>
      <c r="R283" s="215">
        <f>Q283*H283</f>
        <v>0</v>
      </c>
      <c r="S283" s="215">
        <v>0</v>
      </c>
      <c r="T283" s="216">
        <f>S283*H283</f>
        <v>0</v>
      </c>
      <c r="U283" s="40"/>
      <c r="V283" s="40"/>
      <c r="W283" s="40"/>
      <c r="X283" s="40"/>
      <c r="Y283" s="40"/>
      <c r="Z283" s="40"/>
      <c r="AA283" s="40"/>
      <c r="AB283" s="40"/>
      <c r="AC283" s="40"/>
      <c r="AD283" s="40"/>
      <c r="AE283" s="40"/>
      <c r="AR283" s="217" t="s">
        <v>381</v>
      </c>
      <c r="AT283" s="217" t="s">
        <v>228</v>
      </c>
      <c r="AU283" s="217" t="s">
        <v>81</v>
      </c>
      <c r="AY283" s="19" t="s">
        <v>134</v>
      </c>
      <c r="BE283" s="218">
        <f>IF(N283="základní",J283,0)</f>
        <v>0</v>
      </c>
      <c r="BF283" s="218">
        <f>IF(N283="snížená",J283,0)</f>
        <v>0</v>
      </c>
      <c r="BG283" s="218">
        <f>IF(N283="zákl. přenesená",J283,0)</f>
        <v>0</v>
      </c>
      <c r="BH283" s="218">
        <f>IF(N283="sníž. přenesená",J283,0)</f>
        <v>0</v>
      </c>
      <c r="BI283" s="218">
        <f>IF(N283="nulová",J283,0)</f>
        <v>0</v>
      </c>
      <c r="BJ283" s="19" t="s">
        <v>14</v>
      </c>
      <c r="BK283" s="218">
        <f>ROUND(I283*H283,2)</f>
        <v>0</v>
      </c>
      <c r="BL283" s="19" t="s">
        <v>136</v>
      </c>
      <c r="BM283" s="217" t="s">
        <v>382</v>
      </c>
    </row>
    <row r="284" spans="1:51" s="13" customFormat="1" ht="12">
      <c r="A284" s="13"/>
      <c r="B284" s="224"/>
      <c r="C284" s="225"/>
      <c r="D284" s="226" t="s">
        <v>148</v>
      </c>
      <c r="E284" s="227" t="s">
        <v>19</v>
      </c>
      <c r="F284" s="228" t="s">
        <v>383</v>
      </c>
      <c r="G284" s="225"/>
      <c r="H284" s="227" t="s">
        <v>19</v>
      </c>
      <c r="I284" s="229"/>
      <c r="J284" s="225"/>
      <c r="K284" s="225"/>
      <c r="L284" s="230"/>
      <c r="M284" s="231"/>
      <c r="N284" s="232"/>
      <c r="O284" s="232"/>
      <c r="P284" s="232"/>
      <c r="Q284" s="232"/>
      <c r="R284" s="232"/>
      <c r="S284" s="232"/>
      <c r="T284" s="233"/>
      <c r="U284" s="13"/>
      <c r="V284" s="13"/>
      <c r="W284" s="13"/>
      <c r="X284" s="13"/>
      <c r="Y284" s="13"/>
      <c r="Z284" s="13"/>
      <c r="AA284" s="13"/>
      <c r="AB284" s="13"/>
      <c r="AC284" s="13"/>
      <c r="AD284" s="13"/>
      <c r="AE284" s="13"/>
      <c r="AT284" s="234" t="s">
        <v>148</v>
      </c>
      <c r="AU284" s="234" t="s">
        <v>81</v>
      </c>
      <c r="AV284" s="13" t="s">
        <v>14</v>
      </c>
      <c r="AW284" s="13" t="s">
        <v>33</v>
      </c>
      <c r="AX284" s="13" t="s">
        <v>72</v>
      </c>
      <c r="AY284" s="234" t="s">
        <v>134</v>
      </c>
    </row>
    <row r="285" spans="1:51" s="13" customFormat="1" ht="12">
      <c r="A285" s="13"/>
      <c r="B285" s="224"/>
      <c r="C285" s="225"/>
      <c r="D285" s="226" t="s">
        <v>148</v>
      </c>
      <c r="E285" s="227" t="s">
        <v>19</v>
      </c>
      <c r="F285" s="228" t="s">
        <v>384</v>
      </c>
      <c r="G285" s="225"/>
      <c r="H285" s="227" t="s">
        <v>19</v>
      </c>
      <c r="I285" s="229"/>
      <c r="J285" s="225"/>
      <c r="K285" s="225"/>
      <c r="L285" s="230"/>
      <c r="M285" s="231"/>
      <c r="N285" s="232"/>
      <c r="O285" s="232"/>
      <c r="P285" s="232"/>
      <c r="Q285" s="232"/>
      <c r="R285" s="232"/>
      <c r="S285" s="232"/>
      <c r="T285" s="233"/>
      <c r="U285" s="13"/>
      <c r="V285" s="13"/>
      <c r="W285" s="13"/>
      <c r="X285" s="13"/>
      <c r="Y285" s="13"/>
      <c r="Z285" s="13"/>
      <c r="AA285" s="13"/>
      <c r="AB285" s="13"/>
      <c r="AC285" s="13"/>
      <c r="AD285" s="13"/>
      <c r="AE285" s="13"/>
      <c r="AT285" s="234" t="s">
        <v>148</v>
      </c>
      <c r="AU285" s="234" t="s">
        <v>81</v>
      </c>
      <c r="AV285" s="13" t="s">
        <v>14</v>
      </c>
      <c r="AW285" s="13" t="s">
        <v>33</v>
      </c>
      <c r="AX285" s="13" t="s">
        <v>72</v>
      </c>
      <c r="AY285" s="234" t="s">
        <v>134</v>
      </c>
    </row>
    <row r="286" spans="1:51" s="14" customFormat="1" ht="12">
      <c r="A286" s="14"/>
      <c r="B286" s="235"/>
      <c r="C286" s="236"/>
      <c r="D286" s="226" t="s">
        <v>148</v>
      </c>
      <c r="E286" s="237" t="s">
        <v>19</v>
      </c>
      <c r="F286" s="238" t="s">
        <v>385</v>
      </c>
      <c r="G286" s="236"/>
      <c r="H286" s="239">
        <v>15</v>
      </c>
      <c r="I286" s="240"/>
      <c r="J286" s="236"/>
      <c r="K286" s="236"/>
      <c r="L286" s="241"/>
      <c r="M286" s="242"/>
      <c r="N286" s="243"/>
      <c r="O286" s="243"/>
      <c r="P286" s="243"/>
      <c r="Q286" s="243"/>
      <c r="R286" s="243"/>
      <c r="S286" s="243"/>
      <c r="T286" s="244"/>
      <c r="U286" s="14"/>
      <c r="V286" s="14"/>
      <c r="W286" s="14"/>
      <c r="X286" s="14"/>
      <c r="Y286" s="14"/>
      <c r="Z286" s="14"/>
      <c r="AA286" s="14"/>
      <c r="AB286" s="14"/>
      <c r="AC286" s="14"/>
      <c r="AD286" s="14"/>
      <c r="AE286" s="14"/>
      <c r="AT286" s="245" t="s">
        <v>148</v>
      </c>
      <c r="AU286" s="245" t="s">
        <v>81</v>
      </c>
      <c r="AV286" s="14" t="s">
        <v>81</v>
      </c>
      <c r="AW286" s="14" t="s">
        <v>33</v>
      </c>
      <c r="AX286" s="14" t="s">
        <v>72</v>
      </c>
      <c r="AY286" s="245" t="s">
        <v>134</v>
      </c>
    </row>
    <row r="287" spans="1:51" s="15" customFormat="1" ht="12">
      <c r="A287" s="15"/>
      <c r="B287" s="246"/>
      <c r="C287" s="247"/>
      <c r="D287" s="226" t="s">
        <v>148</v>
      </c>
      <c r="E287" s="248" t="s">
        <v>19</v>
      </c>
      <c r="F287" s="249" t="s">
        <v>152</v>
      </c>
      <c r="G287" s="247"/>
      <c r="H287" s="250">
        <v>15</v>
      </c>
      <c r="I287" s="251"/>
      <c r="J287" s="247"/>
      <c r="K287" s="247"/>
      <c r="L287" s="252"/>
      <c r="M287" s="253"/>
      <c r="N287" s="254"/>
      <c r="O287" s="254"/>
      <c r="P287" s="254"/>
      <c r="Q287" s="254"/>
      <c r="R287" s="254"/>
      <c r="S287" s="254"/>
      <c r="T287" s="255"/>
      <c r="U287" s="15"/>
      <c r="V287" s="15"/>
      <c r="W287" s="15"/>
      <c r="X287" s="15"/>
      <c r="Y287" s="15"/>
      <c r="Z287" s="15"/>
      <c r="AA287" s="15"/>
      <c r="AB287" s="15"/>
      <c r="AC287" s="15"/>
      <c r="AD287" s="15"/>
      <c r="AE287" s="15"/>
      <c r="AT287" s="256" t="s">
        <v>148</v>
      </c>
      <c r="AU287" s="256" t="s">
        <v>81</v>
      </c>
      <c r="AV287" s="15" t="s">
        <v>143</v>
      </c>
      <c r="AW287" s="15" t="s">
        <v>33</v>
      </c>
      <c r="AX287" s="15" t="s">
        <v>14</v>
      </c>
      <c r="AY287" s="256" t="s">
        <v>134</v>
      </c>
    </row>
    <row r="288" spans="1:65" s="2" customFormat="1" ht="16.5" customHeight="1">
      <c r="A288" s="40"/>
      <c r="B288" s="41"/>
      <c r="C288" s="258" t="s">
        <v>381</v>
      </c>
      <c r="D288" s="258" t="s">
        <v>228</v>
      </c>
      <c r="E288" s="259" t="s">
        <v>386</v>
      </c>
      <c r="F288" s="260" t="s">
        <v>387</v>
      </c>
      <c r="G288" s="261" t="s">
        <v>200</v>
      </c>
      <c r="H288" s="262">
        <v>28</v>
      </c>
      <c r="I288" s="263"/>
      <c r="J288" s="264">
        <f>ROUND(I288*H288,2)</f>
        <v>0</v>
      </c>
      <c r="K288" s="260" t="s">
        <v>201</v>
      </c>
      <c r="L288" s="265"/>
      <c r="M288" s="266" t="s">
        <v>19</v>
      </c>
      <c r="N288" s="267" t="s">
        <v>43</v>
      </c>
      <c r="O288" s="86"/>
      <c r="P288" s="215">
        <f>O288*H288</f>
        <v>0</v>
      </c>
      <c r="Q288" s="215">
        <v>0</v>
      </c>
      <c r="R288" s="215">
        <f>Q288*H288</f>
        <v>0</v>
      </c>
      <c r="S288" s="215">
        <v>0</v>
      </c>
      <c r="T288" s="216">
        <f>S288*H288</f>
        <v>0</v>
      </c>
      <c r="U288" s="40"/>
      <c r="V288" s="40"/>
      <c r="W288" s="40"/>
      <c r="X288" s="40"/>
      <c r="Y288" s="40"/>
      <c r="Z288" s="40"/>
      <c r="AA288" s="40"/>
      <c r="AB288" s="40"/>
      <c r="AC288" s="40"/>
      <c r="AD288" s="40"/>
      <c r="AE288" s="40"/>
      <c r="AR288" s="217" t="s">
        <v>381</v>
      </c>
      <c r="AT288" s="217" t="s">
        <v>228</v>
      </c>
      <c r="AU288" s="217" t="s">
        <v>81</v>
      </c>
      <c r="AY288" s="19" t="s">
        <v>134</v>
      </c>
      <c r="BE288" s="218">
        <f>IF(N288="základní",J288,0)</f>
        <v>0</v>
      </c>
      <c r="BF288" s="218">
        <f>IF(N288="snížená",J288,0)</f>
        <v>0</v>
      </c>
      <c r="BG288" s="218">
        <f>IF(N288="zákl. přenesená",J288,0)</f>
        <v>0</v>
      </c>
      <c r="BH288" s="218">
        <f>IF(N288="sníž. přenesená",J288,0)</f>
        <v>0</v>
      </c>
      <c r="BI288" s="218">
        <f>IF(N288="nulová",J288,0)</f>
        <v>0</v>
      </c>
      <c r="BJ288" s="19" t="s">
        <v>14</v>
      </c>
      <c r="BK288" s="218">
        <f>ROUND(I288*H288,2)</f>
        <v>0</v>
      </c>
      <c r="BL288" s="19" t="s">
        <v>136</v>
      </c>
      <c r="BM288" s="217" t="s">
        <v>388</v>
      </c>
    </row>
    <row r="289" spans="1:51" s="13" customFormat="1" ht="12">
      <c r="A289" s="13"/>
      <c r="B289" s="224"/>
      <c r="C289" s="225"/>
      <c r="D289" s="226" t="s">
        <v>148</v>
      </c>
      <c r="E289" s="227" t="s">
        <v>19</v>
      </c>
      <c r="F289" s="228" t="s">
        <v>383</v>
      </c>
      <c r="G289" s="225"/>
      <c r="H289" s="227" t="s">
        <v>19</v>
      </c>
      <c r="I289" s="229"/>
      <c r="J289" s="225"/>
      <c r="K289" s="225"/>
      <c r="L289" s="230"/>
      <c r="M289" s="231"/>
      <c r="N289" s="232"/>
      <c r="O289" s="232"/>
      <c r="P289" s="232"/>
      <c r="Q289" s="232"/>
      <c r="R289" s="232"/>
      <c r="S289" s="232"/>
      <c r="T289" s="233"/>
      <c r="U289" s="13"/>
      <c r="V289" s="13"/>
      <c r="W289" s="13"/>
      <c r="X289" s="13"/>
      <c r="Y289" s="13"/>
      <c r="Z289" s="13"/>
      <c r="AA289" s="13"/>
      <c r="AB289" s="13"/>
      <c r="AC289" s="13"/>
      <c r="AD289" s="13"/>
      <c r="AE289" s="13"/>
      <c r="AT289" s="234" t="s">
        <v>148</v>
      </c>
      <c r="AU289" s="234" t="s">
        <v>81</v>
      </c>
      <c r="AV289" s="13" t="s">
        <v>14</v>
      </c>
      <c r="AW289" s="13" t="s">
        <v>33</v>
      </c>
      <c r="AX289" s="13" t="s">
        <v>72</v>
      </c>
      <c r="AY289" s="234" t="s">
        <v>134</v>
      </c>
    </row>
    <row r="290" spans="1:51" s="13" customFormat="1" ht="12">
      <c r="A290" s="13"/>
      <c r="B290" s="224"/>
      <c r="C290" s="225"/>
      <c r="D290" s="226" t="s">
        <v>148</v>
      </c>
      <c r="E290" s="227" t="s">
        <v>19</v>
      </c>
      <c r="F290" s="228" t="s">
        <v>389</v>
      </c>
      <c r="G290" s="225"/>
      <c r="H290" s="227" t="s">
        <v>19</v>
      </c>
      <c r="I290" s="229"/>
      <c r="J290" s="225"/>
      <c r="K290" s="225"/>
      <c r="L290" s="230"/>
      <c r="M290" s="231"/>
      <c r="N290" s="232"/>
      <c r="O290" s="232"/>
      <c r="P290" s="232"/>
      <c r="Q290" s="232"/>
      <c r="R290" s="232"/>
      <c r="S290" s="232"/>
      <c r="T290" s="233"/>
      <c r="U290" s="13"/>
      <c r="V290" s="13"/>
      <c r="W290" s="13"/>
      <c r="X290" s="13"/>
      <c r="Y290" s="13"/>
      <c r="Z290" s="13"/>
      <c r="AA290" s="13"/>
      <c r="AB290" s="13"/>
      <c r="AC290" s="13"/>
      <c r="AD290" s="13"/>
      <c r="AE290" s="13"/>
      <c r="AT290" s="234" t="s">
        <v>148</v>
      </c>
      <c r="AU290" s="234" t="s">
        <v>81</v>
      </c>
      <c r="AV290" s="13" t="s">
        <v>14</v>
      </c>
      <c r="AW290" s="13" t="s">
        <v>33</v>
      </c>
      <c r="AX290" s="13" t="s">
        <v>72</v>
      </c>
      <c r="AY290" s="234" t="s">
        <v>134</v>
      </c>
    </row>
    <row r="291" spans="1:51" s="14" customFormat="1" ht="12">
      <c r="A291" s="14"/>
      <c r="B291" s="235"/>
      <c r="C291" s="236"/>
      <c r="D291" s="226" t="s">
        <v>148</v>
      </c>
      <c r="E291" s="237" t="s">
        <v>19</v>
      </c>
      <c r="F291" s="238" t="s">
        <v>390</v>
      </c>
      <c r="G291" s="236"/>
      <c r="H291" s="239">
        <v>10</v>
      </c>
      <c r="I291" s="240"/>
      <c r="J291" s="236"/>
      <c r="K291" s="236"/>
      <c r="L291" s="241"/>
      <c r="M291" s="242"/>
      <c r="N291" s="243"/>
      <c r="O291" s="243"/>
      <c r="P291" s="243"/>
      <c r="Q291" s="243"/>
      <c r="R291" s="243"/>
      <c r="S291" s="243"/>
      <c r="T291" s="244"/>
      <c r="U291" s="14"/>
      <c r="V291" s="14"/>
      <c r="W291" s="14"/>
      <c r="X291" s="14"/>
      <c r="Y291" s="14"/>
      <c r="Z291" s="14"/>
      <c r="AA291" s="14"/>
      <c r="AB291" s="14"/>
      <c r="AC291" s="14"/>
      <c r="AD291" s="14"/>
      <c r="AE291" s="14"/>
      <c r="AT291" s="245" t="s">
        <v>148</v>
      </c>
      <c r="AU291" s="245" t="s">
        <v>81</v>
      </c>
      <c r="AV291" s="14" t="s">
        <v>81</v>
      </c>
      <c r="AW291" s="14" t="s">
        <v>33</v>
      </c>
      <c r="AX291" s="14" t="s">
        <v>72</v>
      </c>
      <c r="AY291" s="245" t="s">
        <v>134</v>
      </c>
    </row>
    <row r="292" spans="1:51" s="13" customFormat="1" ht="12">
      <c r="A292" s="13"/>
      <c r="B292" s="224"/>
      <c r="C292" s="225"/>
      <c r="D292" s="226" t="s">
        <v>148</v>
      </c>
      <c r="E292" s="227" t="s">
        <v>19</v>
      </c>
      <c r="F292" s="228" t="s">
        <v>306</v>
      </c>
      <c r="G292" s="225"/>
      <c r="H292" s="227" t="s">
        <v>19</v>
      </c>
      <c r="I292" s="229"/>
      <c r="J292" s="225"/>
      <c r="K292" s="225"/>
      <c r="L292" s="230"/>
      <c r="M292" s="231"/>
      <c r="N292" s="232"/>
      <c r="O292" s="232"/>
      <c r="P292" s="232"/>
      <c r="Q292" s="232"/>
      <c r="R292" s="232"/>
      <c r="S292" s="232"/>
      <c r="T292" s="233"/>
      <c r="U292" s="13"/>
      <c r="V292" s="13"/>
      <c r="W292" s="13"/>
      <c r="X292" s="13"/>
      <c r="Y292" s="13"/>
      <c r="Z292" s="13"/>
      <c r="AA292" s="13"/>
      <c r="AB292" s="13"/>
      <c r="AC292" s="13"/>
      <c r="AD292" s="13"/>
      <c r="AE292" s="13"/>
      <c r="AT292" s="234" t="s">
        <v>148</v>
      </c>
      <c r="AU292" s="234" t="s">
        <v>81</v>
      </c>
      <c r="AV292" s="13" t="s">
        <v>14</v>
      </c>
      <c r="AW292" s="13" t="s">
        <v>33</v>
      </c>
      <c r="AX292" s="13" t="s">
        <v>72</v>
      </c>
      <c r="AY292" s="234" t="s">
        <v>134</v>
      </c>
    </row>
    <row r="293" spans="1:51" s="13" customFormat="1" ht="12">
      <c r="A293" s="13"/>
      <c r="B293" s="224"/>
      <c r="C293" s="225"/>
      <c r="D293" s="226" t="s">
        <v>148</v>
      </c>
      <c r="E293" s="227" t="s">
        <v>19</v>
      </c>
      <c r="F293" s="228" t="s">
        <v>391</v>
      </c>
      <c r="G293" s="225"/>
      <c r="H293" s="227" t="s">
        <v>19</v>
      </c>
      <c r="I293" s="229"/>
      <c r="J293" s="225"/>
      <c r="K293" s="225"/>
      <c r="L293" s="230"/>
      <c r="M293" s="231"/>
      <c r="N293" s="232"/>
      <c r="O293" s="232"/>
      <c r="P293" s="232"/>
      <c r="Q293" s="232"/>
      <c r="R293" s="232"/>
      <c r="S293" s="232"/>
      <c r="T293" s="233"/>
      <c r="U293" s="13"/>
      <c r="V293" s="13"/>
      <c r="W293" s="13"/>
      <c r="X293" s="13"/>
      <c r="Y293" s="13"/>
      <c r="Z293" s="13"/>
      <c r="AA293" s="13"/>
      <c r="AB293" s="13"/>
      <c r="AC293" s="13"/>
      <c r="AD293" s="13"/>
      <c r="AE293" s="13"/>
      <c r="AT293" s="234" t="s">
        <v>148</v>
      </c>
      <c r="AU293" s="234" t="s">
        <v>81</v>
      </c>
      <c r="AV293" s="13" t="s">
        <v>14</v>
      </c>
      <c r="AW293" s="13" t="s">
        <v>33</v>
      </c>
      <c r="AX293" s="13" t="s">
        <v>72</v>
      </c>
      <c r="AY293" s="234" t="s">
        <v>134</v>
      </c>
    </row>
    <row r="294" spans="1:51" s="13" customFormat="1" ht="12">
      <c r="A294" s="13"/>
      <c r="B294" s="224"/>
      <c r="C294" s="225"/>
      <c r="D294" s="226" t="s">
        <v>148</v>
      </c>
      <c r="E294" s="227" t="s">
        <v>19</v>
      </c>
      <c r="F294" s="228" t="s">
        <v>392</v>
      </c>
      <c r="G294" s="225"/>
      <c r="H294" s="227" t="s">
        <v>19</v>
      </c>
      <c r="I294" s="229"/>
      <c r="J294" s="225"/>
      <c r="K294" s="225"/>
      <c r="L294" s="230"/>
      <c r="M294" s="231"/>
      <c r="N294" s="232"/>
      <c r="O294" s="232"/>
      <c r="P294" s="232"/>
      <c r="Q294" s="232"/>
      <c r="R294" s="232"/>
      <c r="S294" s="232"/>
      <c r="T294" s="233"/>
      <c r="U294" s="13"/>
      <c r="V294" s="13"/>
      <c r="W294" s="13"/>
      <c r="X294" s="13"/>
      <c r="Y294" s="13"/>
      <c r="Z294" s="13"/>
      <c r="AA294" s="13"/>
      <c r="AB294" s="13"/>
      <c r="AC294" s="13"/>
      <c r="AD294" s="13"/>
      <c r="AE294" s="13"/>
      <c r="AT294" s="234" t="s">
        <v>148</v>
      </c>
      <c r="AU294" s="234" t="s">
        <v>81</v>
      </c>
      <c r="AV294" s="13" t="s">
        <v>14</v>
      </c>
      <c r="AW294" s="13" t="s">
        <v>33</v>
      </c>
      <c r="AX294" s="13" t="s">
        <v>72</v>
      </c>
      <c r="AY294" s="234" t="s">
        <v>134</v>
      </c>
    </row>
    <row r="295" spans="1:51" s="14" customFormat="1" ht="12">
      <c r="A295" s="14"/>
      <c r="B295" s="235"/>
      <c r="C295" s="236"/>
      <c r="D295" s="226" t="s">
        <v>148</v>
      </c>
      <c r="E295" s="237" t="s">
        <v>19</v>
      </c>
      <c r="F295" s="238" t="s">
        <v>393</v>
      </c>
      <c r="G295" s="236"/>
      <c r="H295" s="239">
        <v>18</v>
      </c>
      <c r="I295" s="240"/>
      <c r="J295" s="236"/>
      <c r="K295" s="236"/>
      <c r="L295" s="241"/>
      <c r="M295" s="242"/>
      <c r="N295" s="243"/>
      <c r="O295" s="243"/>
      <c r="P295" s="243"/>
      <c r="Q295" s="243"/>
      <c r="R295" s="243"/>
      <c r="S295" s="243"/>
      <c r="T295" s="244"/>
      <c r="U295" s="14"/>
      <c r="V295" s="14"/>
      <c r="W295" s="14"/>
      <c r="X295" s="14"/>
      <c r="Y295" s="14"/>
      <c r="Z295" s="14"/>
      <c r="AA295" s="14"/>
      <c r="AB295" s="14"/>
      <c r="AC295" s="14"/>
      <c r="AD295" s="14"/>
      <c r="AE295" s="14"/>
      <c r="AT295" s="245" t="s">
        <v>148</v>
      </c>
      <c r="AU295" s="245" t="s">
        <v>81</v>
      </c>
      <c r="AV295" s="14" t="s">
        <v>81</v>
      </c>
      <c r="AW295" s="14" t="s">
        <v>33</v>
      </c>
      <c r="AX295" s="14" t="s">
        <v>72</v>
      </c>
      <c r="AY295" s="245" t="s">
        <v>134</v>
      </c>
    </row>
    <row r="296" spans="1:51" s="15" customFormat="1" ht="12">
      <c r="A296" s="15"/>
      <c r="B296" s="246"/>
      <c r="C296" s="247"/>
      <c r="D296" s="226" t="s">
        <v>148</v>
      </c>
      <c r="E296" s="248" t="s">
        <v>19</v>
      </c>
      <c r="F296" s="249" t="s">
        <v>152</v>
      </c>
      <c r="G296" s="247"/>
      <c r="H296" s="250">
        <v>28</v>
      </c>
      <c r="I296" s="251"/>
      <c r="J296" s="247"/>
      <c r="K296" s="247"/>
      <c r="L296" s="252"/>
      <c r="M296" s="253"/>
      <c r="N296" s="254"/>
      <c r="O296" s="254"/>
      <c r="P296" s="254"/>
      <c r="Q296" s="254"/>
      <c r="R296" s="254"/>
      <c r="S296" s="254"/>
      <c r="T296" s="255"/>
      <c r="U296" s="15"/>
      <c r="V296" s="15"/>
      <c r="W296" s="15"/>
      <c r="X296" s="15"/>
      <c r="Y296" s="15"/>
      <c r="Z296" s="15"/>
      <c r="AA296" s="15"/>
      <c r="AB296" s="15"/>
      <c r="AC296" s="15"/>
      <c r="AD296" s="15"/>
      <c r="AE296" s="15"/>
      <c r="AT296" s="256" t="s">
        <v>148</v>
      </c>
      <c r="AU296" s="256" t="s">
        <v>81</v>
      </c>
      <c r="AV296" s="15" t="s">
        <v>143</v>
      </c>
      <c r="AW296" s="15" t="s">
        <v>33</v>
      </c>
      <c r="AX296" s="15" t="s">
        <v>14</v>
      </c>
      <c r="AY296" s="256" t="s">
        <v>134</v>
      </c>
    </row>
    <row r="297" spans="1:65" s="2" customFormat="1" ht="16.5" customHeight="1">
      <c r="A297" s="40"/>
      <c r="B297" s="41"/>
      <c r="C297" s="258" t="s">
        <v>394</v>
      </c>
      <c r="D297" s="258" t="s">
        <v>228</v>
      </c>
      <c r="E297" s="259" t="s">
        <v>395</v>
      </c>
      <c r="F297" s="260" t="s">
        <v>396</v>
      </c>
      <c r="G297" s="261" t="s">
        <v>200</v>
      </c>
      <c r="H297" s="262">
        <v>2</v>
      </c>
      <c r="I297" s="263"/>
      <c r="J297" s="264">
        <f>ROUND(I297*H297,2)</f>
        <v>0</v>
      </c>
      <c r="K297" s="260" t="s">
        <v>201</v>
      </c>
      <c r="L297" s="265"/>
      <c r="M297" s="266" t="s">
        <v>19</v>
      </c>
      <c r="N297" s="267" t="s">
        <v>43</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381</v>
      </c>
      <c r="AT297" s="217" t="s">
        <v>228</v>
      </c>
      <c r="AU297" s="217" t="s">
        <v>81</v>
      </c>
      <c r="AY297" s="19" t="s">
        <v>134</v>
      </c>
      <c r="BE297" s="218">
        <f>IF(N297="základní",J297,0)</f>
        <v>0</v>
      </c>
      <c r="BF297" s="218">
        <f>IF(N297="snížená",J297,0)</f>
        <v>0</v>
      </c>
      <c r="BG297" s="218">
        <f>IF(N297="zákl. přenesená",J297,0)</f>
        <v>0</v>
      </c>
      <c r="BH297" s="218">
        <f>IF(N297="sníž. přenesená",J297,0)</f>
        <v>0</v>
      </c>
      <c r="BI297" s="218">
        <f>IF(N297="nulová",J297,0)</f>
        <v>0</v>
      </c>
      <c r="BJ297" s="19" t="s">
        <v>14</v>
      </c>
      <c r="BK297" s="218">
        <f>ROUND(I297*H297,2)</f>
        <v>0</v>
      </c>
      <c r="BL297" s="19" t="s">
        <v>136</v>
      </c>
      <c r="BM297" s="217" t="s">
        <v>397</v>
      </c>
    </row>
    <row r="298" spans="1:51" s="13" customFormat="1" ht="12">
      <c r="A298" s="13"/>
      <c r="B298" s="224"/>
      <c r="C298" s="225"/>
      <c r="D298" s="226" t="s">
        <v>148</v>
      </c>
      <c r="E298" s="227" t="s">
        <v>19</v>
      </c>
      <c r="F298" s="228" t="s">
        <v>398</v>
      </c>
      <c r="G298" s="225"/>
      <c r="H298" s="227" t="s">
        <v>19</v>
      </c>
      <c r="I298" s="229"/>
      <c r="J298" s="225"/>
      <c r="K298" s="225"/>
      <c r="L298" s="230"/>
      <c r="M298" s="231"/>
      <c r="N298" s="232"/>
      <c r="O298" s="232"/>
      <c r="P298" s="232"/>
      <c r="Q298" s="232"/>
      <c r="R298" s="232"/>
      <c r="S298" s="232"/>
      <c r="T298" s="233"/>
      <c r="U298" s="13"/>
      <c r="V298" s="13"/>
      <c r="W298" s="13"/>
      <c r="X298" s="13"/>
      <c r="Y298" s="13"/>
      <c r="Z298" s="13"/>
      <c r="AA298" s="13"/>
      <c r="AB298" s="13"/>
      <c r="AC298" s="13"/>
      <c r="AD298" s="13"/>
      <c r="AE298" s="13"/>
      <c r="AT298" s="234" t="s">
        <v>148</v>
      </c>
      <c r="AU298" s="234" t="s">
        <v>81</v>
      </c>
      <c r="AV298" s="13" t="s">
        <v>14</v>
      </c>
      <c r="AW298" s="13" t="s">
        <v>33</v>
      </c>
      <c r="AX298" s="13" t="s">
        <v>72</v>
      </c>
      <c r="AY298" s="234" t="s">
        <v>134</v>
      </c>
    </row>
    <row r="299" spans="1:51" s="13" customFormat="1" ht="12">
      <c r="A299" s="13"/>
      <c r="B299" s="224"/>
      <c r="C299" s="225"/>
      <c r="D299" s="226" t="s">
        <v>148</v>
      </c>
      <c r="E299" s="227" t="s">
        <v>19</v>
      </c>
      <c r="F299" s="228" t="s">
        <v>399</v>
      </c>
      <c r="G299" s="225"/>
      <c r="H299" s="227" t="s">
        <v>19</v>
      </c>
      <c r="I299" s="229"/>
      <c r="J299" s="225"/>
      <c r="K299" s="225"/>
      <c r="L299" s="230"/>
      <c r="M299" s="231"/>
      <c r="N299" s="232"/>
      <c r="O299" s="232"/>
      <c r="P299" s="232"/>
      <c r="Q299" s="232"/>
      <c r="R299" s="232"/>
      <c r="S299" s="232"/>
      <c r="T299" s="233"/>
      <c r="U299" s="13"/>
      <c r="V299" s="13"/>
      <c r="W299" s="13"/>
      <c r="X299" s="13"/>
      <c r="Y299" s="13"/>
      <c r="Z299" s="13"/>
      <c r="AA299" s="13"/>
      <c r="AB299" s="13"/>
      <c r="AC299" s="13"/>
      <c r="AD299" s="13"/>
      <c r="AE299" s="13"/>
      <c r="AT299" s="234" t="s">
        <v>148</v>
      </c>
      <c r="AU299" s="234" t="s">
        <v>81</v>
      </c>
      <c r="AV299" s="13" t="s">
        <v>14</v>
      </c>
      <c r="AW299" s="13" t="s">
        <v>33</v>
      </c>
      <c r="AX299" s="13" t="s">
        <v>72</v>
      </c>
      <c r="AY299" s="234" t="s">
        <v>134</v>
      </c>
    </row>
    <row r="300" spans="1:51" s="14" customFormat="1" ht="12">
      <c r="A300" s="14"/>
      <c r="B300" s="235"/>
      <c r="C300" s="236"/>
      <c r="D300" s="226" t="s">
        <v>148</v>
      </c>
      <c r="E300" s="237" t="s">
        <v>19</v>
      </c>
      <c r="F300" s="238" t="s">
        <v>237</v>
      </c>
      <c r="G300" s="236"/>
      <c r="H300" s="239">
        <v>2</v>
      </c>
      <c r="I300" s="240"/>
      <c r="J300" s="236"/>
      <c r="K300" s="236"/>
      <c r="L300" s="241"/>
      <c r="M300" s="242"/>
      <c r="N300" s="243"/>
      <c r="O300" s="243"/>
      <c r="P300" s="243"/>
      <c r="Q300" s="243"/>
      <c r="R300" s="243"/>
      <c r="S300" s="243"/>
      <c r="T300" s="244"/>
      <c r="U300" s="14"/>
      <c r="V300" s="14"/>
      <c r="W300" s="14"/>
      <c r="X300" s="14"/>
      <c r="Y300" s="14"/>
      <c r="Z300" s="14"/>
      <c r="AA300" s="14"/>
      <c r="AB300" s="14"/>
      <c r="AC300" s="14"/>
      <c r="AD300" s="14"/>
      <c r="AE300" s="14"/>
      <c r="AT300" s="245" t="s">
        <v>148</v>
      </c>
      <c r="AU300" s="245" t="s">
        <v>81</v>
      </c>
      <c r="AV300" s="14" t="s">
        <v>81</v>
      </c>
      <c r="AW300" s="14" t="s">
        <v>33</v>
      </c>
      <c r="AX300" s="14" t="s">
        <v>72</v>
      </c>
      <c r="AY300" s="245" t="s">
        <v>134</v>
      </c>
    </row>
    <row r="301" spans="1:51" s="15" customFormat="1" ht="12">
      <c r="A301" s="15"/>
      <c r="B301" s="246"/>
      <c r="C301" s="247"/>
      <c r="D301" s="226" t="s">
        <v>148</v>
      </c>
      <c r="E301" s="248" t="s">
        <v>19</v>
      </c>
      <c r="F301" s="249" t="s">
        <v>152</v>
      </c>
      <c r="G301" s="247"/>
      <c r="H301" s="250">
        <v>2</v>
      </c>
      <c r="I301" s="251"/>
      <c r="J301" s="247"/>
      <c r="K301" s="247"/>
      <c r="L301" s="252"/>
      <c r="M301" s="253"/>
      <c r="N301" s="254"/>
      <c r="O301" s="254"/>
      <c r="P301" s="254"/>
      <c r="Q301" s="254"/>
      <c r="R301" s="254"/>
      <c r="S301" s="254"/>
      <c r="T301" s="255"/>
      <c r="U301" s="15"/>
      <c r="V301" s="15"/>
      <c r="W301" s="15"/>
      <c r="X301" s="15"/>
      <c r="Y301" s="15"/>
      <c r="Z301" s="15"/>
      <c r="AA301" s="15"/>
      <c r="AB301" s="15"/>
      <c r="AC301" s="15"/>
      <c r="AD301" s="15"/>
      <c r="AE301" s="15"/>
      <c r="AT301" s="256" t="s">
        <v>148</v>
      </c>
      <c r="AU301" s="256" t="s">
        <v>81</v>
      </c>
      <c r="AV301" s="15" t="s">
        <v>143</v>
      </c>
      <c r="AW301" s="15" t="s">
        <v>33</v>
      </c>
      <c r="AX301" s="15" t="s">
        <v>14</v>
      </c>
      <c r="AY301" s="256" t="s">
        <v>134</v>
      </c>
    </row>
    <row r="302" spans="1:65" s="2" customFormat="1" ht="16.5" customHeight="1">
      <c r="A302" s="40"/>
      <c r="B302" s="41"/>
      <c r="C302" s="258" t="s">
        <v>400</v>
      </c>
      <c r="D302" s="258" t="s">
        <v>228</v>
      </c>
      <c r="E302" s="259" t="s">
        <v>401</v>
      </c>
      <c r="F302" s="260" t="s">
        <v>402</v>
      </c>
      <c r="G302" s="261" t="s">
        <v>200</v>
      </c>
      <c r="H302" s="262">
        <v>1</v>
      </c>
      <c r="I302" s="263"/>
      <c r="J302" s="264">
        <f>ROUND(I302*H302,2)</f>
        <v>0</v>
      </c>
      <c r="K302" s="260" t="s">
        <v>201</v>
      </c>
      <c r="L302" s="265"/>
      <c r="M302" s="266" t="s">
        <v>19</v>
      </c>
      <c r="N302" s="267" t="s">
        <v>43</v>
      </c>
      <c r="O302" s="86"/>
      <c r="P302" s="215">
        <f>O302*H302</f>
        <v>0</v>
      </c>
      <c r="Q302" s="215">
        <v>0</v>
      </c>
      <c r="R302" s="215">
        <f>Q302*H302</f>
        <v>0</v>
      </c>
      <c r="S302" s="215">
        <v>0</v>
      </c>
      <c r="T302" s="216">
        <f>S302*H302</f>
        <v>0</v>
      </c>
      <c r="U302" s="40"/>
      <c r="V302" s="40"/>
      <c r="W302" s="40"/>
      <c r="X302" s="40"/>
      <c r="Y302" s="40"/>
      <c r="Z302" s="40"/>
      <c r="AA302" s="40"/>
      <c r="AB302" s="40"/>
      <c r="AC302" s="40"/>
      <c r="AD302" s="40"/>
      <c r="AE302" s="40"/>
      <c r="AR302" s="217" t="s">
        <v>381</v>
      </c>
      <c r="AT302" s="217" t="s">
        <v>228</v>
      </c>
      <c r="AU302" s="217" t="s">
        <v>81</v>
      </c>
      <c r="AY302" s="19" t="s">
        <v>134</v>
      </c>
      <c r="BE302" s="218">
        <f>IF(N302="základní",J302,0)</f>
        <v>0</v>
      </c>
      <c r="BF302" s="218">
        <f>IF(N302="snížená",J302,0)</f>
        <v>0</v>
      </c>
      <c r="BG302" s="218">
        <f>IF(N302="zákl. přenesená",J302,0)</f>
        <v>0</v>
      </c>
      <c r="BH302" s="218">
        <f>IF(N302="sníž. přenesená",J302,0)</f>
        <v>0</v>
      </c>
      <c r="BI302" s="218">
        <f>IF(N302="nulová",J302,0)</f>
        <v>0</v>
      </c>
      <c r="BJ302" s="19" t="s">
        <v>14</v>
      </c>
      <c r="BK302" s="218">
        <f>ROUND(I302*H302,2)</f>
        <v>0</v>
      </c>
      <c r="BL302" s="19" t="s">
        <v>136</v>
      </c>
      <c r="BM302" s="217" t="s">
        <v>403</v>
      </c>
    </row>
    <row r="303" spans="1:51" s="13" customFormat="1" ht="12">
      <c r="A303" s="13"/>
      <c r="B303" s="224"/>
      <c r="C303" s="225"/>
      <c r="D303" s="226" t="s">
        <v>148</v>
      </c>
      <c r="E303" s="227" t="s">
        <v>19</v>
      </c>
      <c r="F303" s="228" t="s">
        <v>398</v>
      </c>
      <c r="G303" s="225"/>
      <c r="H303" s="227" t="s">
        <v>19</v>
      </c>
      <c r="I303" s="229"/>
      <c r="J303" s="225"/>
      <c r="K303" s="225"/>
      <c r="L303" s="230"/>
      <c r="M303" s="231"/>
      <c r="N303" s="232"/>
      <c r="O303" s="232"/>
      <c r="P303" s="232"/>
      <c r="Q303" s="232"/>
      <c r="R303" s="232"/>
      <c r="S303" s="232"/>
      <c r="T303" s="233"/>
      <c r="U303" s="13"/>
      <c r="V303" s="13"/>
      <c r="W303" s="13"/>
      <c r="X303" s="13"/>
      <c r="Y303" s="13"/>
      <c r="Z303" s="13"/>
      <c r="AA303" s="13"/>
      <c r="AB303" s="13"/>
      <c r="AC303" s="13"/>
      <c r="AD303" s="13"/>
      <c r="AE303" s="13"/>
      <c r="AT303" s="234" t="s">
        <v>148</v>
      </c>
      <c r="AU303" s="234" t="s">
        <v>81</v>
      </c>
      <c r="AV303" s="13" t="s">
        <v>14</v>
      </c>
      <c r="AW303" s="13" t="s">
        <v>33</v>
      </c>
      <c r="AX303" s="13" t="s">
        <v>72</v>
      </c>
      <c r="AY303" s="234" t="s">
        <v>134</v>
      </c>
    </row>
    <row r="304" spans="1:51" s="13" customFormat="1" ht="12">
      <c r="A304" s="13"/>
      <c r="B304" s="224"/>
      <c r="C304" s="225"/>
      <c r="D304" s="226" t="s">
        <v>148</v>
      </c>
      <c r="E304" s="227" t="s">
        <v>19</v>
      </c>
      <c r="F304" s="228" t="s">
        <v>404</v>
      </c>
      <c r="G304" s="225"/>
      <c r="H304" s="227" t="s">
        <v>19</v>
      </c>
      <c r="I304" s="229"/>
      <c r="J304" s="225"/>
      <c r="K304" s="225"/>
      <c r="L304" s="230"/>
      <c r="M304" s="231"/>
      <c r="N304" s="232"/>
      <c r="O304" s="232"/>
      <c r="P304" s="232"/>
      <c r="Q304" s="232"/>
      <c r="R304" s="232"/>
      <c r="S304" s="232"/>
      <c r="T304" s="233"/>
      <c r="U304" s="13"/>
      <c r="V304" s="13"/>
      <c r="W304" s="13"/>
      <c r="X304" s="13"/>
      <c r="Y304" s="13"/>
      <c r="Z304" s="13"/>
      <c r="AA304" s="13"/>
      <c r="AB304" s="13"/>
      <c r="AC304" s="13"/>
      <c r="AD304" s="13"/>
      <c r="AE304" s="13"/>
      <c r="AT304" s="234" t="s">
        <v>148</v>
      </c>
      <c r="AU304" s="234" t="s">
        <v>81</v>
      </c>
      <c r="AV304" s="13" t="s">
        <v>14</v>
      </c>
      <c r="AW304" s="13" t="s">
        <v>33</v>
      </c>
      <c r="AX304" s="13" t="s">
        <v>72</v>
      </c>
      <c r="AY304" s="234" t="s">
        <v>134</v>
      </c>
    </row>
    <row r="305" spans="1:51" s="14" customFormat="1" ht="12">
      <c r="A305" s="14"/>
      <c r="B305" s="235"/>
      <c r="C305" s="236"/>
      <c r="D305" s="226" t="s">
        <v>148</v>
      </c>
      <c r="E305" s="237" t="s">
        <v>19</v>
      </c>
      <c r="F305" s="238" t="s">
        <v>205</v>
      </c>
      <c r="G305" s="236"/>
      <c r="H305" s="239">
        <v>1</v>
      </c>
      <c r="I305" s="240"/>
      <c r="J305" s="236"/>
      <c r="K305" s="236"/>
      <c r="L305" s="241"/>
      <c r="M305" s="242"/>
      <c r="N305" s="243"/>
      <c r="O305" s="243"/>
      <c r="P305" s="243"/>
      <c r="Q305" s="243"/>
      <c r="R305" s="243"/>
      <c r="S305" s="243"/>
      <c r="T305" s="244"/>
      <c r="U305" s="14"/>
      <c r="V305" s="14"/>
      <c r="W305" s="14"/>
      <c r="X305" s="14"/>
      <c r="Y305" s="14"/>
      <c r="Z305" s="14"/>
      <c r="AA305" s="14"/>
      <c r="AB305" s="14"/>
      <c r="AC305" s="14"/>
      <c r="AD305" s="14"/>
      <c r="AE305" s="14"/>
      <c r="AT305" s="245" t="s">
        <v>148</v>
      </c>
      <c r="AU305" s="245" t="s">
        <v>81</v>
      </c>
      <c r="AV305" s="14" t="s">
        <v>81</v>
      </c>
      <c r="AW305" s="14" t="s">
        <v>33</v>
      </c>
      <c r="AX305" s="14" t="s">
        <v>72</v>
      </c>
      <c r="AY305" s="245" t="s">
        <v>134</v>
      </c>
    </row>
    <row r="306" spans="1:51" s="15" customFormat="1" ht="12">
      <c r="A306" s="15"/>
      <c r="B306" s="246"/>
      <c r="C306" s="247"/>
      <c r="D306" s="226" t="s">
        <v>148</v>
      </c>
      <c r="E306" s="248" t="s">
        <v>19</v>
      </c>
      <c r="F306" s="249" t="s">
        <v>152</v>
      </c>
      <c r="G306" s="247"/>
      <c r="H306" s="250">
        <v>1</v>
      </c>
      <c r="I306" s="251"/>
      <c r="J306" s="247"/>
      <c r="K306" s="247"/>
      <c r="L306" s="252"/>
      <c r="M306" s="253"/>
      <c r="N306" s="254"/>
      <c r="O306" s="254"/>
      <c r="P306" s="254"/>
      <c r="Q306" s="254"/>
      <c r="R306" s="254"/>
      <c r="S306" s="254"/>
      <c r="T306" s="255"/>
      <c r="U306" s="15"/>
      <c r="V306" s="15"/>
      <c r="W306" s="15"/>
      <c r="X306" s="15"/>
      <c r="Y306" s="15"/>
      <c r="Z306" s="15"/>
      <c r="AA306" s="15"/>
      <c r="AB306" s="15"/>
      <c r="AC306" s="15"/>
      <c r="AD306" s="15"/>
      <c r="AE306" s="15"/>
      <c r="AT306" s="256" t="s">
        <v>148</v>
      </c>
      <c r="AU306" s="256" t="s">
        <v>81</v>
      </c>
      <c r="AV306" s="15" t="s">
        <v>143</v>
      </c>
      <c r="AW306" s="15" t="s">
        <v>33</v>
      </c>
      <c r="AX306" s="15" t="s">
        <v>14</v>
      </c>
      <c r="AY306" s="256" t="s">
        <v>134</v>
      </c>
    </row>
    <row r="307" spans="1:65" s="2" customFormat="1" ht="16.5" customHeight="1">
      <c r="A307" s="40"/>
      <c r="B307" s="41"/>
      <c r="C307" s="258" t="s">
        <v>405</v>
      </c>
      <c r="D307" s="258" t="s">
        <v>228</v>
      </c>
      <c r="E307" s="259" t="s">
        <v>406</v>
      </c>
      <c r="F307" s="260" t="s">
        <v>407</v>
      </c>
      <c r="G307" s="261" t="s">
        <v>200</v>
      </c>
      <c r="H307" s="262">
        <v>4</v>
      </c>
      <c r="I307" s="263"/>
      <c r="J307" s="264">
        <f>ROUND(I307*H307,2)</f>
        <v>0</v>
      </c>
      <c r="K307" s="260" t="s">
        <v>201</v>
      </c>
      <c r="L307" s="265"/>
      <c r="M307" s="266" t="s">
        <v>19</v>
      </c>
      <c r="N307" s="267" t="s">
        <v>43</v>
      </c>
      <c r="O307" s="86"/>
      <c r="P307" s="215">
        <f>O307*H307</f>
        <v>0</v>
      </c>
      <c r="Q307" s="215">
        <v>0</v>
      </c>
      <c r="R307" s="215">
        <f>Q307*H307</f>
        <v>0</v>
      </c>
      <c r="S307" s="215">
        <v>0</v>
      </c>
      <c r="T307" s="216">
        <f>S307*H307</f>
        <v>0</v>
      </c>
      <c r="U307" s="40"/>
      <c r="V307" s="40"/>
      <c r="W307" s="40"/>
      <c r="X307" s="40"/>
      <c r="Y307" s="40"/>
      <c r="Z307" s="40"/>
      <c r="AA307" s="40"/>
      <c r="AB307" s="40"/>
      <c r="AC307" s="40"/>
      <c r="AD307" s="40"/>
      <c r="AE307" s="40"/>
      <c r="AR307" s="217" t="s">
        <v>381</v>
      </c>
      <c r="AT307" s="217" t="s">
        <v>228</v>
      </c>
      <c r="AU307" s="217" t="s">
        <v>81</v>
      </c>
      <c r="AY307" s="19" t="s">
        <v>134</v>
      </c>
      <c r="BE307" s="218">
        <f>IF(N307="základní",J307,0)</f>
        <v>0</v>
      </c>
      <c r="BF307" s="218">
        <f>IF(N307="snížená",J307,0)</f>
        <v>0</v>
      </c>
      <c r="BG307" s="218">
        <f>IF(N307="zákl. přenesená",J307,0)</f>
        <v>0</v>
      </c>
      <c r="BH307" s="218">
        <f>IF(N307="sníž. přenesená",J307,0)</f>
        <v>0</v>
      </c>
      <c r="BI307" s="218">
        <f>IF(N307="nulová",J307,0)</f>
        <v>0</v>
      </c>
      <c r="BJ307" s="19" t="s">
        <v>14</v>
      </c>
      <c r="BK307" s="218">
        <f>ROUND(I307*H307,2)</f>
        <v>0</v>
      </c>
      <c r="BL307" s="19" t="s">
        <v>136</v>
      </c>
      <c r="BM307" s="217" t="s">
        <v>408</v>
      </c>
    </row>
    <row r="308" spans="1:51" s="13" customFormat="1" ht="12">
      <c r="A308" s="13"/>
      <c r="B308" s="224"/>
      <c r="C308" s="225"/>
      <c r="D308" s="226" t="s">
        <v>148</v>
      </c>
      <c r="E308" s="227" t="s">
        <v>19</v>
      </c>
      <c r="F308" s="228" t="s">
        <v>409</v>
      </c>
      <c r="G308" s="225"/>
      <c r="H308" s="227" t="s">
        <v>19</v>
      </c>
      <c r="I308" s="229"/>
      <c r="J308" s="225"/>
      <c r="K308" s="225"/>
      <c r="L308" s="230"/>
      <c r="M308" s="231"/>
      <c r="N308" s="232"/>
      <c r="O308" s="232"/>
      <c r="P308" s="232"/>
      <c r="Q308" s="232"/>
      <c r="R308" s="232"/>
      <c r="S308" s="232"/>
      <c r="T308" s="233"/>
      <c r="U308" s="13"/>
      <c r="V308" s="13"/>
      <c r="W308" s="13"/>
      <c r="X308" s="13"/>
      <c r="Y308" s="13"/>
      <c r="Z308" s="13"/>
      <c r="AA308" s="13"/>
      <c r="AB308" s="13"/>
      <c r="AC308" s="13"/>
      <c r="AD308" s="13"/>
      <c r="AE308" s="13"/>
      <c r="AT308" s="234" t="s">
        <v>148</v>
      </c>
      <c r="AU308" s="234" t="s">
        <v>81</v>
      </c>
      <c r="AV308" s="13" t="s">
        <v>14</v>
      </c>
      <c r="AW308" s="13" t="s">
        <v>33</v>
      </c>
      <c r="AX308" s="13" t="s">
        <v>72</v>
      </c>
      <c r="AY308" s="234" t="s">
        <v>134</v>
      </c>
    </row>
    <row r="309" spans="1:51" s="13" customFormat="1" ht="12">
      <c r="A309" s="13"/>
      <c r="B309" s="224"/>
      <c r="C309" s="225"/>
      <c r="D309" s="226" t="s">
        <v>148</v>
      </c>
      <c r="E309" s="227" t="s">
        <v>19</v>
      </c>
      <c r="F309" s="228" t="s">
        <v>410</v>
      </c>
      <c r="G309" s="225"/>
      <c r="H309" s="227" t="s">
        <v>19</v>
      </c>
      <c r="I309" s="229"/>
      <c r="J309" s="225"/>
      <c r="K309" s="225"/>
      <c r="L309" s="230"/>
      <c r="M309" s="231"/>
      <c r="N309" s="232"/>
      <c r="O309" s="232"/>
      <c r="P309" s="232"/>
      <c r="Q309" s="232"/>
      <c r="R309" s="232"/>
      <c r="S309" s="232"/>
      <c r="T309" s="233"/>
      <c r="U309" s="13"/>
      <c r="V309" s="13"/>
      <c r="W309" s="13"/>
      <c r="X309" s="13"/>
      <c r="Y309" s="13"/>
      <c r="Z309" s="13"/>
      <c r="AA309" s="13"/>
      <c r="AB309" s="13"/>
      <c r="AC309" s="13"/>
      <c r="AD309" s="13"/>
      <c r="AE309" s="13"/>
      <c r="AT309" s="234" t="s">
        <v>148</v>
      </c>
      <c r="AU309" s="234" t="s">
        <v>81</v>
      </c>
      <c r="AV309" s="13" t="s">
        <v>14</v>
      </c>
      <c r="AW309" s="13" t="s">
        <v>33</v>
      </c>
      <c r="AX309" s="13" t="s">
        <v>72</v>
      </c>
      <c r="AY309" s="234" t="s">
        <v>134</v>
      </c>
    </row>
    <row r="310" spans="1:51" s="14" customFormat="1" ht="12">
      <c r="A310" s="14"/>
      <c r="B310" s="235"/>
      <c r="C310" s="236"/>
      <c r="D310" s="226" t="s">
        <v>148</v>
      </c>
      <c r="E310" s="237" t="s">
        <v>19</v>
      </c>
      <c r="F310" s="238" t="s">
        <v>237</v>
      </c>
      <c r="G310" s="236"/>
      <c r="H310" s="239">
        <v>2</v>
      </c>
      <c r="I310" s="240"/>
      <c r="J310" s="236"/>
      <c r="K310" s="236"/>
      <c r="L310" s="241"/>
      <c r="M310" s="242"/>
      <c r="N310" s="243"/>
      <c r="O310" s="243"/>
      <c r="P310" s="243"/>
      <c r="Q310" s="243"/>
      <c r="R310" s="243"/>
      <c r="S310" s="243"/>
      <c r="T310" s="244"/>
      <c r="U310" s="14"/>
      <c r="V310" s="14"/>
      <c r="W310" s="14"/>
      <c r="X310" s="14"/>
      <c r="Y310" s="14"/>
      <c r="Z310" s="14"/>
      <c r="AA310" s="14"/>
      <c r="AB310" s="14"/>
      <c r="AC310" s="14"/>
      <c r="AD310" s="14"/>
      <c r="AE310" s="14"/>
      <c r="AT310" s="245" t="s">
        <v>148</v>
      </c>
      <c r="AU310" s="245" t="s">
        <v>81</v>
      </c>
      <c r="AV310" s="14" t="s">
        <v>81</v>
      </c>
      <c r="AW310" s="14" t="s">
        <v>33</v>
      </c>
      <c r="AX310" s="14" t="s">
        <v>72</v>
      </c>
      <c r="AY310" s="245" t="s">
        <v>134</v>
      </c>
    </row>
    <row r="311" spans="1:51" s="13" customFormat="1" ht="12">
      <c r="A311" s="13"/>
      <c r="B311" s="224"/>
      <c r="C311" s="225"/>
      <c r="D311" s="226" t="s">
        <v>148</v>
      </c>
      <c r="E311" s="227" t="s">
        <v>19</v>
      </c>
      <c r="F311" s="228" t="s">
        <v>411</v>
      </c>
      <c r="G311" s="225"/>
      <c r="H311" s="227" t="s">
        <v>19</v>
      </c>
      <c r="I311" s="229"/>
      <c r="J311" s="225"/>
      <c r="K311" s="225"/>
      <c r="L311" s="230"/>
      <c r="M311" s="231"/>
      <c r="N311" s="232"/>
      <c r="O311" s="232"/>
      <c r="P311" s="232"/>
      <c r="Q311" s="232"/>
      <c r="R311" s="232"/>
      <c r="S311" s="232"/>
      <c r="T311" s="233"/>
      <c r="U311" s="13"/>
      <c r="V311" s="13"/>
      <c r="W311" s="13"/>
      <c r="X311" s="13"/>
      <c r="Y311" s="13"/>
      <c r="Z311" s="13"/>
      <c r="AA311" s="13"/>
      <c r="AB311" s="13"/>
      <c r="AC311" s="13"/>
      <c r="AD311" s="13"/>
      <c r="AE311" s="13"/>
      <c r="AT311" s="234" t="s">
        <v>148</v>
      </c>
      <c r="AU311" s="234" t="s">
        <v>81</v>
      </c>
      <c r="AV311" s="13" t="s">
        <v>14</v>
      </c>
      <c r="AW311" s="13" t="s">
        <v>33</v>
      </c>
      <c r="AX311" s="13" t="s">
        <v>72</v>
      </c>
      <c r="AY311" s="234" t="s">
        <v>134</v>
      </c>
    </row>
    <row r="312" spans="1:51" s="14" customFormat="1" ht="12">
      <c r="A312" s="14"/>
      <c r="B312" s="235"/>
      <c r="C312" s="236"/>
      <c r="D312" s="226" t="s">
        <v>148</v>
      </c>
      <c r="E312" s="237" t="s">
        <v>19</v>
      </c>
      <c r="F312" s="238" t="s">
        <v>237</v>
      </c>
      <c r="G312" s="236"/>
      <c r="H312" s="239">
        <v>2</v>
      </c>
      <c r="I312" s="240"/>
      <c r="J312" s="236"/>
      <c r="K312" s="236"/>
      <c r="L312" s="241"/>
      <c r="M312" s="242"/>
      <c r="N312" s="243"/>
      <c r="O312" s="243"/>
      <c r="P312" s="243"/>
      <c r="Q312" s="243"/>
      <c r="R312" s="243"/>
      <c r="S312" s="243"/>
      <c r="T312" s="244"/>
      <c r="U312" s="14"/>
      <c r="V312" s="14"/>
      <c r="W312" s="14"/>
      <c r="X312" s="14"/>
      <c r="Y312" s="14"/>
      <c r="Z312" s="14"/>
      <c r="AA312" s="14"/>
      <c r="AB312" s="14"/>
      <c r="AC312" s="14"/>
      <c r="AD312" s="14"/>
      <c r="AE312" s="14"/>
      <c r="AT312" s="245" t="s">
        <v>148</v>
      </c>
      <c r="AU312" s="245" t="s">
        <v>81</v>
      </c>
      <c r="AV312" s="14" t="s">
        <v>81</v>
      </c>
      <c r="AW312" s="14" t="s">
        <v>33</v>
      </c>
      <c r="AX312" s="14" t="s">
        <v>72</v>
      </c>
      <c r="AY312" s="245" t="s">
        <v>134</v>
      </c>
    </row>
    <row r="313" spans="1:51" s="15" customFormat="1" ht="12">
      <c r="A313" s="15"/>
      <c r="B313" s="246"/>
      <c r="C313" s="247"/>
      <c r="D313" s="226" t="s">
        <v>148</v>
      </c>
      <c r="E313" s="248" t="s">
        <v>19</v>
      </c>
      <c r="F313" s="249" t="s">
        <v>152</v>
      </c>
      <c r="G313" s="247"/>
      <c r="H313" s="250">
        <v>4</v>
      </c>
      <c r="I313" s="251"/>
      <c r="J313" s="247"/>
      <c r="K313" s="247"/>
      <c r="L313" s="252"/>
      <c r="M313" s="253"/>
      <c r="N313" s="254"/>
      <c r="O313" s="254"/>
      <c r="P313" s="254"/>
      <c r="Q313" s="254"/>
      <c r="R313" s="254"/>
      <c r="S313" s="254"/>
      <c r="T313" s="255"/>
      <c r="U313" s="15"/>
      <c r="V313" s="15"/>
      <c r="W313" s="15"/>
      <c r="X313" s="15"/>
      <c r="Y313" s="15"/>
      <c r="Z313" s="15"/>
      <c r="AA313" s="15"/>
      <c r="AB313" s="15"/>
      <c r="AC313" s="15"/>
      <c r="AD313" s="15"/>
      <c r="AE313" s="15"/>
      <c r="AT313" s="256" t="s">
        <v>148</v>
      </c>
      <c r="AU313" s="256" t="s">
        <v>81</v>
      </c>
      <c r="AV313" s="15" t="s">
        <v>143</v>
      </c>
      <c r="AW313" s="15" t="s">
        <v>33</v>
      </c>
      <c r="AX313" s="15" t="s">
        <v>14</v>
      </c>
      <c r="AY313" s="256" t="s">
        <v>134</v>
      </c>
    </row>
    <row r="314" spans="1:65" s="2" customFormat="1" ht="16.5" customHeight="1">
      <c r="A314" s="40"/>
      <c r="B314" s="41"/>
      <c r="C314" s="258" t="s">
        <v>412</v>
      </c>
      <c r="D314" s="258" t="s">
        <v>228</v>
      </c>
      <c r="E314" s="259" t="s">
        <v>413</v>
      </c>
      <c r="F314" s="260" t="s">
        <v>414</v>
      </c>
      <c r="G314" s="261" t="s">
        <v>200</v>
      </c>
      <c r="H314" s="262">
        <v>4</v>
      </c>
      <c r="I314" s="263"/>
      <c r="J314" s="264">
        <f>ROUND(I314*H314,2)</f>
        <v>0</v>
      </c>
      <c r="K314" s="260" t="s">
        <v>201</v>
      </c>
      <c r="L314" s="265"/>
      <c r="M314" s="266" t="s">
        <v>19</v>
      </c>
      <c r="N314" s="267" t="s">
        <v>43</v>
      </c>
      <c r="O314" s="86"/>
      <c r="P314" s="215">
        <f>O314*H314</f>
        <v>0</v>
      </c>
      <c r="Q314" s="215">
        <v>0</v>
      </c>
      <c r="R314" s="215">
        <f>Q314*H314</f>
        <v>0</v>
      </c>
      <c r="S314" s="215">
        <v>0</v>
      </c>
      <c r="T314" s="216">
        <f>S314*H314</f>
        <v>0</v>
      </c>
      <c r="U314" s="40"/>
      <c r="V314" s="40"/>
      <c r="W314" s="40"/>
      <c r="X314" s="40"/>
      <c r="Y314" s="40"/>
      <c r="Z314" s="40"/>
      <c r="AA314" s="40"/>
      <c r="AB314" s="40"/>
      <c r="AC314" s="40"/>
      <c r="AD314" s="40"/>
      <c r="AE314" s="40"/>
      <c r="AR314" s="217" t="s">
        <v>381</v>
      </c>
      <c r="AT314" s="217" t="s">
        <v>228</v>
      </c>
      <c r="AU314" s="217" t="s">
        <v>81</v>
      </c>
      <c r="AY314" s="19" t="s">
        <v>134</v>
      </c>
      <c r="BE314" s="218">
        <f>IF(N314="základní",J314,0)</f>
        <v>0</v>
      </c>
      <c r="BF314" s="218">
        <f>IF(N314="snížená",J314,0)</f>
        <v>0</v>
      </c>
      <c r="BG314" s="218">
        <f>IF(N314="zákl. přenesená",J314,0)</f>
        <v>0</v>
      </c>
      <c r="BH314" s="218">
        <f>IF(N314="sníž. přenesená",J314,0)</f>
        <v>0</v>
      </c>
      <c r="BI314" s="218">
        <f>IF(N314="nulová",J314,0)</f>
        <v>0</v>
      </c>
      <c r="BJ314" s="19" t="s">
        <v>14</v>
      </c>
      <c r="BK314" s="218">
        <f>ROUND(I314*H314,2)</f>
        <v>0</v>
      </c>
      <c r="BL314" s="19" t="s">
        <v>136</v>
      </c>
      <c r="BM314" s="217" t="s">
        <v>415</v>
      </c>
    </row>
    <row r="315" spans="1:51" s="13" customFormat="1" ht="12">
      <c r="A315" s="13"/>
      <c r="B315" s="224"/>
      <c r="C315" s="225"/>
      <c r="D315" s="226" t="s">
        <v>148</v>
      </c>
      <c r="E315" s="227" t="s">
        <v>19</v>
      </c>
      <c r="F315" s="228" t="s">
        <v>409</v>
      </c>
      <c r="G315" s="225"/>
      <c r="H315" s="227" t="s">
        <v>19</v>
      </c>
      <c r="I315" s="229"/>
      <c r="J315" s="225"/>
      <c r="K315" s="225"/>
      <c r="L315" s="230"/>
      <c r="M315" s="231"/>
      <c r="N315" s="232"/>
      <c r="O315" s="232"/>
      <c r="P315" s="232"/>
      <c r="Q315" s="232"/>
      <c r="R315" s="232"/>
      <c r="S315" s="232"/>
      <c r="T315" s="233"/>
      <c r="U315" s="13"/>
      <c r="V315" s="13"/>
      <c r="W315" s="13"/>
      <c r="X315" s="13"/>
      <c r="Y315" s="13"/>
      <c r="Z315" s="13"/>
      <c r="AA315" s="13"/>
      <c r="AB315" s="13"/>
      <c r="AC315" s="13"/>
      <c r="AD315" s="13"/>
      <c r="AE315" s="13"/>
      <c r="AT315" s="234" t="s">
        <v>148</v>
      </c>
      <c r="AU315" s="234" t="s">
        <v>81</v>
      </c>
      <c r="AV315" s="13" t="s">
        <v>14</v>
      </c>
      <c r="AW315" s="13" t="s">
        <v>33</v>
      </c>
      <c r="AX315" s="13" t="s">
        <v>72</v>
      </c>
      <c r="AY315" s="234" t="s">
        <v>134</v>
      </c>
    </row>
    <row r="316" spans="1:51" s="13" customFormat="1" ht="12">
      <c r="A316" s="13"/>
      <c r="B316" s="224"/>
      <c r="C316" s="225"/>
      <c r="D316" s="226" t="s">
        <v>148</v>
      </c>
      <c r="E316" s="227" t="s">
        <v>19</v>
      </c>
      <c r="F316" s="228" t="s">
        <v>416</v>
      </c>
      <c r="G316" s="225"/>
      <c r="H316" s="227" t="s">
        <v>19</v>
      </c>
      <c r="I316" s="229"/>
      <c r="J316" s="225"/>
      <c r="K316" s="225"/>
      <c r="L316" s="230"/>
      <c r="M316" s="231"/>
      <c r="N316" s="232"/>
      <c r="O316" s="232"/>
      <c r="P316" s="232"/>
      <c r="Q316" s="232"/>
      <c r="R316" s="232"/>
      <c r="S316" s="232"/>
      <c r="T316" s="233"/>
      <c r="U316" s="13"/>
      <c r="V316" s="13"/>
      <c r="W316" s="13"/>
      <c r="X316" s="13"/>
      <c r="Y316" s="13"/>
      <c r="Z316" s="13"/>
      <c r="AA316" s="13"/>
      <c r="AB316" s="13"/>
      <c r="AC316" s="13"/>
      <c r="AD316" s="13"/>
      <c r="AE316" s="13"/>
      <c r="AT316" s="234" t="s">
        <v>148</v>
      </c>
      <c r="AU316" s="234" t="s">
        <v>81</v>
      </c>
      <c r="AV316" s="13" t="s">
        <v>14</v>
      </c>
      <c r="AW316" s="13" t="s">
        <v>33</v>
      </c>
      <c r="AX316" s="13" t="s">
        <v>72</v>
      </c>
      <c r="AY316" s="234" t="s">
        <v>134</v>
      </c>
    </row>
    <row r="317" spans="1:51" s="14" customFormat="1" ht="12">
      <c r="A317" s="14"/>
      <c r="B317" s="235"/>
      <c r="C317" s="236"/>
      <c r="D317" s="226" t="s">
        <v>148</v>
      </c>
      <c r="E317" s="237" t="s">
        <v>19</v>
      </c>
      <c r="F317" s="238" t="s">
        <v>237</v>
      </c>
      <c r="G317" s="236"/>
      <c r="H317" s="239">
        <v>2</v>
      </c>
      <c r="I317" s="240"/>
      <c r="J317" s="236"/>
      <c r="K317" s="236"/>
      <c r="L317" s="241"/>
      <c r="M317" s="242"/>
      <c r="N317" s="243"/>
      <c r="O317" s="243"/>
      <c r="P317" s="243"/>
      <c r="Q317" s="243"/>
      <c r="R317" s="243"/>
      <c r="S317" s="243"/>
      <c r="T317" s="244"/>
      <c r="U317" s="14"/>
      <c r="V317" s="14"/>
      <c r="W317" s="14"/>
      <c r="X317" s="14"/>
      <c r="Y317" s="14"/>
      <c r="Z317" s="14"/>
      <c r="AA317" s="14"/>
      <c r="AB317" s="14"/>
      <c r="AC317" s="14"/>
      <c r="AD317" s="14"/>
      <c r="AE317" s="14"/>
      <c r="AT317" s="245" t="s">
        <v>148</v>
      </c>
      <c r="AU317" s="245" t="s">
        <v>81</v>
      </c>
      <c r="AV317" s="14" t="s">
        <v>81</v>
      </c>
      <c r="AW317" s="14" t="s">
        <v>33</v>
      </c>
      <c r="AX317" s="14" t="s">
        <v>72</v>
      </c>
      <c r="AY317" s="245" t="s">
        <v>134</v>
      </c>
    </row>
    <row r="318" spans="1:51" s="13" customFormat="1" ht="12">
      <c r="A318" s="13"/>
      <c r="B318" s="224"/>
      <c r="C318" s="225"/>
      <c r="D318" s="226" t="s">
        <v>148</v>
      </c>
      <c r="E318" s="227" t="s">
        <v>19</v>
      </c>
      <c r="F318" s="228" t="s">
        <v>417</v>
      </c>
      <c r="G318" s="225"/>
      <c r="H318" s="227" t="s">
        <v>19</v>
      </c>
      <c r="I318" s="229"/>
      <c r="J318" s="225"/>
      <c r="K318" s="225"/>
      <c r="L318" s="230"/>
      <c r="M318" s="231"/>
      <c r="N318" s="232"/>
      <c r="O318" s="232"/>
      <c r="P318" s="232"/>
      <c r="Q318" s="232"/>
      <c r="R318" s="232"/>
      <c r="S318" s="232"/>
      <c r="T318" s="233"/>
      <c r="U318" s="13"/>
      <c r="V318" s="13"/>
      <c r="W318" s="13"/>
      <c r="X318" s="13"/>
      <c r="Y318" s="13"/>
      <c r="Z318" s="13"/>
      <c r="AA318" s="13"/>
      <c r="AB318" s="13"/>
      <c r="AC318" s="13"/>
      <c r="AD318" s="13"/>
      <c r="AE318" s="13"/>
      <c r="AT318" s="234" t="s">
        <v>148</v>
      </c>
      <c r="AU318" s="234" t="s">
        <v>81</v>
      </c>
      <c r="AV318" s="13" t="s">
        <v>14</v>
      </c>
      <c r="AW318" s="13" t="s">
        <v>33</v>
      </c>
      <c r="AX318" s="13" t="s">
        <v>72</v>
      </c>
      <c r="AY318" s="234" t="s">
        <v>134</v>
      </c>
    </row>
    <row r="319" spans="1:51" s="14" customFormat="1" ht="12">
      <c r="A319" s="14"/>
      <c r="B319" s="235"/>
      <c r="C319" s="236"/>
      <c r="D319" s="226" t="s">
        <v>148</v>
      </c>
      <c r="E319" s="237" t="s">
        <v>19</v>
      </c>
      <c r="F319" s="238" t="s">
        <v>237</v>
      </c>
      <c r="G319" s="236"/>
      <c r="H319" s="239">
        <v>2</v>
      </c>
      <c r="I319" s="240"/>
      <c r="J319" s="236"/>
      <c r="K319" s="236"/>
      <c r="L319" s="241"/>
      <c r="M319" s="242"/>
      <c r="N319" s="243"/>
      <c r="O319" s="243"/>
      <c r="P319" s="243"/>
      <c r="Q319" s="243"/>
      <c r="R319" s="243"/>
      <c r="S319" s="243"/>
      <c r="T319" s="244"/>
      <c r="U319" s="14"/>
      <c r="V319" s="14"/>
      <c r="W319" s="14"/>
      <c r="X319" s="14"/>
      <c r="Y319" s="14"/>
      <c r="Z319" s="14"/>
      <c r="AA319" s="14"/>
      <c r="AB319" s="14"/>
      <c r="AC319" s="14"/>
      <c r="AD319" s="14"/>
      <c r="AE319" s="14"/>
      <c r="AT319" s="245" t="s">
        <v>148</v>
      </c>
      <c r="AU319" s="245" t="s">
        <v>81</v>
      </c>
      <c r="AV319" s="14" t="s">
        <v>81</v>
      </c>
      <c r="AW319" s="14" t="s">
        <v>33</v>
      </c>
      <c r="AX319" s="14" t="s">
        <v>72</v>
      </c>
      <c r="AY319" s="245" t="s">
        <v>134</v>
      </c>
    </row>
    <row r="320" spans="1:51" s="15" customFormat="1" ht="12">
      <c r="A320" s="15"/>
      <c r="B320" s="246"/>
      <c r="C320" s="247"/>
      <c r="D320" s="226" t="s">
        <v>148</v>
      </c>
      <c r="E320" s="248" t="s">
        <v>19</v>
      </c>
      <c r="F320" s="249" t="s">
        <v>152</v>
      </c>
      <c r="G320" s="247"/>
      <c r="H320" s="250">
        <v>4</v>
      </c>
      <c r="I320" s="251"/>
      <c r="J320" s="247"/>
      <c r="K320" s="247"/>
      <c r="L320" s="252"/>
      <c r="M320" s="253"/>
      <c r="N320" s="254"/>
      <c r="O320" s="254"/>
      <c r="P320" s="254"/>
      <c r="Q320" s="254"/>
      <c r="R320" s="254"/>
      <c r="S320" s="254"/>
      <c r="T320" s="255"/>
      <c r="U320" s="15"/>
      <c r="V320" s="15"/>
      <c r="W320" s="15"/>
      <c r="X320" s="15"/>
      <c r="Y320" s="15"/>
      <c r="Z320" s="15"/>
      <c r="AA320" s="15"/>
      <c r="AB320" s="15"/>
      <c r="AC320" s="15"/>
      <c r="AD320" s="15"/>
      <c r="AE320" s="15"/>
      <c r="AT320" s="256" t="s">
        <v>148</v>
      </c>
      <c r="AU320" s="256" t="s">
        <v>81</v>
      </c>
      <c r="AV320" s="15" t="s">
        <v>143</v>
      </c>
      <c r="AW320" s="15" t="s">
        <v>33</v>
      </c>
      <c r="AX320" s="15" t="s">
        <v>14</v>
      </c>
      <c r="AY320" s="256" t="s">
        <v>134</v>
      </c>
    </row>
    <row r="321" spans="1:65" s="2" customFormat="1" ht="16.5" customHeight="1">
      <c r="A321" s="40"/>
      <c r="B321" s="41"/>
      <c r="C321" s="258" t="s">
        <v>418</v>
      </c>
      <c r="D321" s="258" t="s">
        <v>228</v>
      </c>
      <c r="E321" s="259" t="s">
        <v>419</v>
      </c>
      <c r="F321" s="260" t="s">
        <v>420</v>
      </c>
      <c r="G321" s="261" t="s">
        <v>200</v>
      </c>
      <c r="H321" s="262">
        <v>4</v>
      </c>
      <c r="I321" s="263"/>
      <c r="J321" s="264">
        <f>ROUND(I321*H321,2)</f>
        <v>0</v>
      </c>
      <c r="K321" s="260" t="s">
        <v>201</v>
      </c>
      <c r="L321" s="265"/>
      <c r="M321" s="266" t="s">
        <v>19</v>
      </c>
      <c r="N321" s="267" t="s">
        <v>43</v>
      </c>
      <c r="O321" s="86"/>
      <c r="P321" s="215">
        <f>O321*H321</f>
        <v>0</v>
      </c>
      <c r="Q321" s="215">
        <v>0</v>
      </c>
      <c r="R321" s="215">
        <f>Q321*H321</f>
        <v>0</v>
      </c>
      <c r="S321" s="215">
        <v>0</v>
      </c>
      <c r="T321" s="216">
        <f>S321*H321</f>
        <v>0</v>
      </c>
      <c r="U321" s="40"/>
      <c r="V321" s="40"/>
      <c r="W321" s="40"/>
      <c r="X321" s="40"/>
      <c r="Y321" s="40"/>
      <c r="Z321" s="40"/>
      <c r="AA321" s="40"/>
      <c r="AB321" s="40"/>
      <c r="AC321" s="40"/>
      <c r="AD321" s="40"/>
      <c r="AE321" s="40"/>
      <c r="AR321" s="217" t="s">
        <v>381</v>
      </c>
      <c r="AT321" s="217" t="s">
        <v>228</v>
      </c>
      <c r="AU321" s="217" t="s">
        <v>81</v>
      </c>
      <c r="AY321" s="19" t="s">
        <v>134</v>
      </c>
      <c r="BE321" s="218">
        <f>IF(N321="základní",J321,0)</f>
        <v>0</v>
      </c>
      <c r="BF321" s="218">
        <f>IF(N321="snížená",J321,0)</f>
        <v>0</v>
      </c>
      <c r="BG321" s="218">
        <f>IF(N321="zákl. přenesená",J321,0)</f>
        <v>0</v>
      </c>
      <c r="BH321" s="218">
        <f>IF(N321="sníž. přenesená",J321,0)</f>
        <v>0</v>
      </c>
      <c r="BI321" s="218">
        <f>IF(N321="nulová",J321,0)</f>
        <v>0</v>
      </c>
      <c r="BJ321" s="19" t="s">
        <v>14</v>
      </c>
      <c r="BK321" s="218">
        <f>ROUND(I321*H321,2)</f>
        <v>0</v>
      </c>
      <c r="BL321" s="19" t="s">
        <v>136</v>
      </c>
      <c r="BM321" s="217" t="s">
        <v>421</v>
      </c>
    </row>
    <row r="322" spans="1:51" s="13" customFormat="1" ht="12">
      <c r="A322" s="13"/>
      <c r="B322" s="224"/>
      <c r="C322" s="225"/>
      <c r="D322" s="226" t="s">
        <v>148</v>
      </c>
      <c r="E322" s="227" t="s">
        <v>19</v>
      </c>
      <c r="F322" s="228" t="s">
        <v>409</v>
      </c>
      <c r="G322" s="225"/>
      <c r="H322" s="227" t="s">
        <v>19</v>
      </c>
      <c r="I322" s="229"/>
      <c r="J322" s="225"/>
      <c r="K322" s="225"/>
      <c r="L322" s="230"/>
      <c r="M322" s="231"/>
      <c r="N322" s="232"/>
      <c r="O322" s="232"/>
      <c r="P322" s="232"/>
      <c r="Q322" s="232"/>
      <c r="R322" s="232"/>
      <c r="S322" s="232"/>
      <c r="T322" s="233"/>
      <c r="U322" s="13"/>
      <c r="V322" s="13"/>
      <c r="W322" s="13"/>
      <c r="X322" s="13"/>
      <c r="Y322" s="13"/>
      <c r="Z322" s="13"/>
      <c r="AA322" s="13"/>
      <c r="AB322" s="13"/>
      <c r="AC322" s="13"/>
      <c r="AD322" s="13"/>
      <c r="AE322" s="13"/>
      <c r="AT322" s="234" t="s">
        <v>148</v>
      </c>
      <c r="AU322" s="234" t="s">
        <v>81</v>
      </c>
      <c r="AV322" s="13" t="s">
        <v>14</v>
      </c>
      <c r="AW322" s="13" t="s">
        <v>33</v>
      </c>
      <c r="AX322" s="13" t="s">
        <v>72</v>
      </c>
      <c r="AY322" s="234" t="s">
        <v>134</v>
      </c>
    </row>
    <row r="323" spans="1:51" s="13" customFormat="1" ht="12">
      <c r="A323" s="13"/>
      <c r="B323" s="224"/>
      <c r="C323" s="225"/>
      <c r="D323" s="226" t="s">
        <v>148</v>
      </c>
      <c r="E323" s="227" t="s">
        <v>19</v>
      </c>
      <c r="F323" s="228" t="s">
        <v>422</v>
      </c>
      <c r="G323" s="225"/>
      <c r="H323" s="227" t="s">
        <v>19</v>
      </c>
      <c r="I323" s="229"/>
      <c r="J323" s="225"/>
      <c r="K323" s="225"/>
      <c r="L323" s="230"/>
      <c r="M323" s="231"/>
      <c r="N323" s="232"/>
      <c r="O323" s="232"/>
      <c r="P323" s="232"/>
      <c r="Q323" s="232"/>
      <c r="R323" s="232"/>
      <c r="S323" s="232"/>
      <c r="T323" s="233"/>
      <c r="U323" s="13"/>
      <c r="V323" s="13"/>
      <c r="W323" s="13"/>
      <c r="X323" s="13"/>
      <c r="Y323" s="13"/>
      <c r="Z323" s="13"/>
      <c r="AA323" s="13"/>
      <c r="AB323" s="13"/>
      <c r="AC323" s="13"/>
      <c r="AD323" s="13"/>
      <c r="AE323" s="13"/>
      <c r="AT323" s="234" t="s">
        <v>148</v>
      </c>
      <c r="AU323" s="234" t="s">
        <v>81</v>
      </c>
      <c r="AV323" s="13" t="s">
        <v>14</v>
      </c>
      <c r="AW323" s="13" t="s">
        <v>33</v>
      </c>
      <c r="AX323" s="13" t="s">
        <v>72</v>
      </c>
      <c r="AY323" s="234" t="s">
        <v>134</v>
      </c>
    </row>
    <row r="324" spans="1:51" s="14" customFormat="1" ht="12">
      <c r="A324" s="14"/>
      <c r="B324" s="235"/>
      <c r="C324" s="236"/>
      <c r="D324" s="226" t="s">
        <v>148</v>
      </c>
      <c r="E324" s="237" t="s">
        <v>19</v>
      </c>
      <c r="F324" s="238" t="s">
        <v>237</v>
      </c>
      <c r="G324" s="236"/>
      <c r="H324" s="239">
        <v>2</v>
      </c>
      <c r="I324" s="240"/>
      <c r="J324" s="236"/>
      <c r="K324" s="236"/>
      <c r="L324" s="241"/>
      <c r="M324" s="242"/>
      <c r="N324" s="243"/>
      <c r="O324" s="243"/>
      <c r="P324" s="243"/>
      <c r="Q324" s="243"/>
      <c r="R324" s="243"/>
      <c r="S324" s="243"/>
      <c r="T324" s="244"/>
      <c r="U324" s="14"/>
      <c r="V324" s="14"/>
      <c r="W324" s="14"/>
      <c r="X324" s="14"/>
      <c r="Y324" s="14"/>
      <c r="Z324" s="14"/>
      <c r="AA324" s="14"/>
      <c r="AB324" s="14"/>
      <c r="AC324" s="14"/>
      <c r="AD324" s="14"/>
      <c r="AE324" s="14"/>
      <c r="AT324" s="245" t="s">
        <v>148</v>
      </c>
      <c r="AU324" s="245" t="s">
        <v>81</v>
      </c>
      <c r="AV324" s="14" t="s">
        <v>81</v>
      </c>
      <c r="AW324" s="14" t="s">
        <v>33</v>
      </c>
      <c r="AX324" s="14" t="s">
        <v>72</v>
      </c>
      <c r="AY324" s="245" t="s">
        <v>134</v>
      </c>
    </row>
    <row r="325" spans="1:51" s="13" customFormat="1" ht="12">
      <c r="A325" s="13"/>
      <c r="B325" s="224"/>
      <c r="C325" s="225"/>
      <c r="D325" s="226" t="s">
        <v>148</v>
      </c>
      <c r="E325" s="227" t="s">
        <v>19</v>
      </c>
      <c r="F325" s="228" t="s">
        <v>423</v>
      </c>
      <c r="G325" s="225"/>
      <c r="H325" s="227" t="s">
        <v>19</v>
      </c>
      <c r="I325" s="229"/>
      <c r="J325" s="225"/>
      <c r="K325" s="225"/>
      <c r="L325" s="230"/>
      <c r="M325" s="231"/>
      <c r="N325" s="232"/>
      <c r="O325" s="232"/>
      <c r="P325" s="232"/>
      <c r="Q325" s="232"/>
      <c r="R325" s="232"/>
      <c r="S325" s="232"/>
      <c r="T325" s="233"/>
      <c r="U325" s="13"/>
      <c r="V325" s="13"/>
      <c r="W325" s="13"/>
      <c r="X325" s="13"/>
      <c r="Y325" s="13"/>
      <c r="Z325" s="13"/>
      <c r="AA325" s="13"/>
      <c r="AB325" s="13"/>
      <c r="AC325" s="13"/>
      <c r="AD325" s="13"/>
      <c r="AE325" s="13"/>
      <c r="AT325" s="234" t="s">
        <v>148</v>
      </c>
      <c r="AU325" s="234" t="s">
        <v>81</v>
      </c>
      <c r="AV325" s="13" t="s">
        <v>14</v>
      </c>
      <c r="AW325" s="13" t="s">
        <v>33</v>
      </c>
      <c r="AX325" s="13" t="s">
        <v>72</v>
      </c>
      <c r="AY325" s="234" t="s">
        <v>134</v>
      </c>
    </row>
    <row r="326" spans="1:51" s="14" customFormat="1" ht="12">
      <c r="A326" s="14"/>
      <c r="B326" s="235"/>
      <c r="C326" s="236"/>
      <c r="D326" s="226" t="s">
        <v>148</v>
      </c>
      <c r="E326" s="237" t="s">
        <v>19</v>
      </c>
      <c r="F326" s="238" t="s">
        <v>237</v>
      </c>
      <c r="G326" s="236"/>
      <c r="H326" s="239">
        <v>2</v>
      </c>
      <c r="I326" s="240"/>
      <c r="J326" s="236"/>
      <c r="K326" s="236"/>
      <c r="L326" s="241"/>
      <c r="M326" s="242"/>
      <c r="N326" s="243"/>
      <c r="O326" s="243"/>
      <c r="P326" s="243"/>
      <c r="Q326" s="243"/>
      <c r="R326" s="243"/>
      <c r="S326" s="243"/>
      <c r="T326" s="244"/>
      <c r="U326" s="14"/>
      <c r="V326" s="14"/>
      <c r="W326" s="14"/>
      <c r="X326" s="14"/>
      <c r="Y326" s="14"/>
      <c r="Z326" s="14"/>
      <c r="AA326" s="14"/>
      <c r="AB326" s="14"/>
      <c r="AC326" s="14"/>
      <c r="AD326" s="14"/>
      <c r="AE326" s="14"/>
      <c r="AT326" s="245" t="s">
        <v>148</v>
      </c>
      <c r="AU326" s="245" t="s">
        <v>81</v>
      </c>
      <c r="AV326" s="14" t="s">
        <v>81</v>
      </c>
      <c r="AW326" s="14" t="s">
        <v>33</v>
      </c>
      <c r="AX326" s="14" t="s">
        <v>72</v>
      </c>
      <c r="AY326" s="245" t="s">
        <v>134</v>
      </c>
    </row>
    <row r="327" spans="1:51" s="15" customFormat="1" ht="12">
      <c r="A327" s="15"/>
      <c r="B327" s="246"/>
      <c r="C327" s="247"/>
      <c r="D327" s="226" t="s">
        <v>148</v>
      </c>
      <c r="E327" s="248" t="s">
        <v>19</v>
      </c>
      <c r="F327" s="249" t="s">
        <v>152</v>
      </c>
      <c r="G327" s="247"/>
      <c r="H327" s="250">
        <v>4</v>
      </c>
      <c r="I327" s="251"/>
      <c r="J327" s="247"/>
      <c r="K327" s="247"/>
      <c r="L327" s="252"/>
      <c r="M327" s="253"/>
      <c r="N327" s="254"/>
      <c r="O327" s="254"/>
      <c r="P327" s="254"/>
      <c r="Q327" s="254"/>
      <c r="R327" s="254"/>
      <c r="S327" s="254"/>
      <c r="T327" s="255"/>
      <c r="U327" s="15"/>
      <c r="V327" s="15"/>
      <c r="W327" s="15"/>
      <c r="X327" s="15"/>
      <c r="Y327" s="15"/>
      <c r="Z327" s="15"/>
      <c r="AA327" s="15"/>
      <c r="AB327" s="15"/>
      <c r="AC327" s="15"/>
      <c r="AD327" s="15"/>
      <c r="AE327" s="15"/>
      <c r="AT327" s="256" t="s">
        <v>148</v>
      </c>
      <c r="AU327" s="256" t="s">
        <v>81</v>
      </c>
      <c r="AV327" s="15" t="s">
        <v>143</v>
      </c>
      <c r="AW327" s="15" t="s">
        <v>33</v>
      </c>
      <c r="AX327" s="15" t="s">
        <v>14</v>
      </c>
      <c r="AY327" s="256" t="s">
        <v>134</v>
      </c>
    </row>
    <row r="328" spans="1:65" s="2" customFormat="1" ht="16.5" customHeight="1">
      <c r="A328" s="40"/>
      <c r="B328" s="41"/>
      <c r="C328" s="258" t="s">
        <v>195</v>
      </c>
      <c r="D328" s="258" t="s">
        <v>228</v>
      </c>
      <c r="E328" s="259" t="s">
        <v>424</v>
      </c>
      <c r="F328" s="260" t="s">
        <v>425</v>
      </c>
      <c r="G328" s="261" t="s">
        <v>200</v>
      </c>
      <c r="H328" s="262">
        <v>2</v>
      </c>
      <c r="I328" s="263"/>
      <c r="J328" s="264">
        <f>ROUND(I328*H328,2)</f>
        <v>0</v>
      </c>
      <c r="K328" s="260" t="s">
        <v>201</v>
      </c>
      <c r="L328" s="265"/>
      <c r="M328" s="266" t="s">
        <v>19</v>
      </c>
      <c r="N328" s="267" t="s">
        <v>43</v>
      </c>
      <c r="O328" s="86"/>
      <c r="P328" s="215">
        <f>O328*H328</f>
        <v>0</v>
      </c>
      <c r="Q328" s="215">
        <v>0</v>
      </c>
      <c r="R328" s="215">
        <f>Q328*H328</f>
        <v>0</v>
      </c>
      <c r="S328" s="215">
        <v>0</v>
      </c>
      <c r="T328" s="216">
        <f>S328*H328</f>
        <v>0</v>
      </c>
      <c r="U328" s="40"/>
      <c r="V328" s="40"/>
      <c r="W328" s="40"/>
      <c r="X328" s="40"/>
      <c r="Y328" s="40"/>
      <c r="Z328" s="40"/>
      <c r="AA328" s="40"/>
      <c r="AB328" s="40"/>
      <c r="AC328" s="40"/>
      <c r="AD328" s="40"/>
      <c r="AE328" s="40"/>
      <c r="AR328" s="217" t="s">
        <v>381</v>
      </c>
      <c r="AT328" s="217" t="s">
        <v>228</v>
      </c>
      <c r="AU328" s="217" t="s">
        <v>81</v>
      </c>
      <c r="AY328" s="19" t="s">
        <v>134</v>
      </c>
      <c r="BE328" s="218">
        <f>IF(N328="základní",J328,0)</f>
        <v>0</v>
      </c>
      <c r="BF328" s="218">
        <f>IF(N328="snížená",J328,0)</f>
        <v>0</v>
      </c>
      <c r="BG328" s="218">
        <f>IF(N328="zákl. přenesená",J328,0)</f>
        <v>0</v>
      </c>
      <c r="BH328" s="218">
        <f>IF(N328="sníž. přenesená",J328,0)</f>
        <v>0</v>
      </c>
      <c r="BI328" s="218">
        <f>IF(N328="nulová",J328,0)</f>
        <v>0</v>
      </c>
      <c r="BJ328" s="19" t="s">
        <v>14</v>
      </c>
      <c r="BK328" s="218">
        <f>ROUND(I328*H328,2)</f>
        <v>0</v>
      </c>
      <c r="BL328" s="19" t="s">
        <v>136</v>
      </c>
      <c r="BM328" s="217" t="s">
        <v>426</v>
      </c>
    </row>
    <row r="329" spans="1:51" s="13" customFormat="1" ht="12">
      <c r="A329" s="13"/>
      <c r="B329" s="224"/>
      <c r="C329" s="225"/>
      <c r="D329" s="226" t="s">
        <v>148</v>
      </c>
      <c r="E329" s="227" t="s">
        <v>19</v>
      </c>
      <c r="F329" s="228" t="s">
        <v>409</v>
      </c>
      <c r="G329" s="225"/>
      <c r="H329" s="227" t="s">
        <v>19</v>
      </c>
      <c r="I329" s="229"/>
      <c r="J329" s="225"/>
      <c r="K329" s="225"/>
      <c r="L329" s="230"/>
      <c r="M329" s="231"/>
      <c r="N329" s="232"/>
      <c r="O329" s="232"/>
      <c r="P329" s="232"/>
      <c r="Q329" s="232"/>
      <c r="R329" s="232"/>
      <c r="S329" s="232"/>
      <c r="T329" s="233"/>
      <c r="U329" s="13"/>
      <c r="V329" s="13"/>
      <c r="W329" s="13"/>
      <c r="X329" s="13"/>
      <c r="Y329" s="13"/>
      <c r="Z329" s="13"/>
      <c r="AA329" s="13"/>
      <c r="AB329" s="13"/>
      <c r="AC329" s="13"/>
      <c r="AD329" s="13"/>
      <c r="AE329" s="13"/>
      <c r="AT329" s="234" t="s">
        <v>148</v>
      </c>
      <c r="AU329" s="234" t="s">
        <v>81</v>
      </c>
      <c r="AV329" s="13" t="s">
        <v>14</v>
      </c>
      <c r="AW329" s="13" t="s">
        <v>33</v>
      </c>
      <c r="AX329" s="13" t="s">
        <v>72</v>
      </c>
      <c r="AY329" s="234" t="s">
        <v>134</v>
      </c>
    </row>
    <row r="330" spans="1:51" s="13" customFormat="1" ht="12">
      <c r="A330" s="13"/>
      <c r="B330" s="224"/>
      <c r="C330" s="225"/>
      <c r="D330" s="226" t="s">
        <v>148</v>
      </c>
      <c r="E330" s="227" t="s">
        <v>19</v>
      </c>
      <c r="F330" s="228" t="s">
        <v>427</v>
      </c>
      <c r="G330" s="225"/>
      <c r="H330" s="227" t="s">
        <v>19</v>
      </c>
      <c r="I330" s="229"/>
      <c r="J330" s="225"/>
      <c r="K330" s="225"/>
      <c r="L330" s="230"/>
      <c r="M330" s="231"/>
      <c r="N330" s="232"/>
      <c r="O330" s="232"/>
      <c r="P330" s="232"/>
      <c r="Q330" s="232"/>
      <c r="R330" s="232"/>
      <c r="S330" s="232"/>
      <c r="T330" s="233"/>
      <c r="U330" s="13"/>
      <c r="V330" s="13"/>
      <c r="W330" s="13"/>
      <c r="X330" s="13"/>
      <c r="Y330" s="13"/>
      <c r="Z330" s="13"/>
      <c r="AA330" s="13"/>
      <c r="AB330" s="13"/>
      <c r="AC330" s="13"/>
      <c r="AD330" s="13"/>
      <c r="AE330" s="13"/>
      <c r="AT330" s="234" t="s">
        <v>148</v>
      </c>
      <c r="AU330" s="234" t="s">
        <v>81</v>
      </c>
      <c r="AV330" s="13" t="s">
        <v>14</v>
      </c>
      <c r="AW330" s="13" t="s">
        <v>33</v>
      </c>
      <c r="AX330" s="13" t="s">
        <v>72</v>
      </c>
      <c r="AY330" s="234" t="s">
        <v>134</v>
      </c>
    </row>
    <row r="331" spans="1:51" s="14" customFormat="1" ht="12">
      <c r="A331" s="14"/>
      <c r="B331" s="235"/>
      <c r="C331" s="236"/>
      <c r="D331" s="226" t="s">
        <v>148</v>
      </c>
      <c r="E331" s="237" t="s">
        <v>19</v>
      </c>
      <c r="F331" s="238" t="s">
        <v>237</v>
      </c>
      <c r="G331" s="236"/>
      <c r="H331" s="239">
        <v>2</v>
      </c>
      <c r="I331" s="240"/>
      <c r="J331" s="236"/>
      <c r="K331" s="236"/>
      <c r="L331" s="241"/>
      <c r="M331" s="242"/>
      <c r="N331" s="243"/>
      <c r="O331" s="243"/>
      <c r="P331" s="243"/>
      <c r="Q331" s="243"/>
      <c r="R331" s="243"/>
      <c r="S331" s="243"/>
      <c r="T331" s="244"/>
      <c r="U331" s="14"/>
      <c r="V331" s="14"/>
      <c r="W331" s="14"/>
      <c r="X331" s="14"/>
      <c r="Y331" s="14"/>
      <c r="Z331" s="14"/>
      <c r="AA331" s="14"/>
      <c r="AB331" s="14"/>
      <c r="AC331" s="14"/>
      <c r="AD331" s="14"/>
      <c r="AE331" s="14"/>
      <c r="AT331" s="245" t="s">
        <v>148</v>
      </c>
      <c r="AU331" s="245" t="s">
        <v>81</v>
      </c>
      <c r="AV331" s="14" t="s">
        <v>81</v>
      </c>
      <c r="AW331" s="14" t="s">
        <v>33</v>
      </c>
      <c r="AX331" s="14" t="s">
        <v>72</v>
      </c>
      <c r="AY331" s="245" t="s">
        <v>134</v>
      </c>
    </row>
    <row r="332" spans="1:51" s="15" customFormat="1" ht="12">
      <c r="A332" s="15"/>
      <c r="B332" s="246"/>
      <c r="C332" s="247"/>
      <c r="D332" s="226" t="s">
        <v>148</v>
      </c>
      <c r="E332" s="248" t="s">
        <v>19</v>
      </c>
      <c r="F332" s="249" t="s">
        <v>152</v>
      </c>
      <c r="G332" s="247"/>
      <c r="H332" s="250">
        <v>2</v>
      </c>
      <c r="I332" s="251"/>
      <c r="J332" s="247"/>
      <c r="K332" s="247"/>
      <c r="L332" s="252"/>
      <c r="M332" s="253"/>
      <c r="N332" s="254"/>
      <c r="O332" s="254"/>
      <c r="P332" s="254"/>
      <c r="Q332" s="254"/>
      <c r="R332" s="254"/>
      <c r="S332" s="254"/>
      <c r="T332" s="255"/>
      <c r="U332" s="15"/>
      <c r="V332" s="15"/>
      <c r="W332" s="15"/>
      <c r="X332" s="15"/>
      <c r="Y332" s="15"/>
      <c r="Z332" s="15"/>
      <c r="AA332" s="15"/>
      <c r="AB332" s="15"/>
      <c r="AC332" s="15"/>
      <c r="AD332" s="15"/>
      <c r="AE332" s="15"/>
      <c r="AT332" s="256" t="s">
        <v>148</v>
      </c>
      <c r="AU332" s="256" t="s">
        <v>81</v>
      </c>
      <c r="AV332" s="15" t="s">
        <v>143</v>
      </c>
      <c r="AW332" s="15" t="s">
        <v>33</v>
      </c>
      <c r="AX332" s="15" t="s">
        <v>14</v>
      </c>
      <c r="AY332" s="256" t="s">
        <v>134</v>
      </c>
    </row>
    <row r="333" spans="1:65" s="2" customFormat="1" ht="16.5" customHeight="1">
      <c r="A333" s="40"/>
      <c r="B333" s="41"/>
      <c r="C333" s="258" t="s">
        <v>428</v>
      </c>
      <c r="D333" s="258" t="s">
        <v>228</v>
      </c>
      <c r="E333" s="259" t="s">
        <v>429</v>
      </c>
      <c r="F333" s="260" t="s">
        <v>430</v>
      </c>
      <c r="G333" s="261" t="s">
        <v>200</v>
      </c>
      <c r="H333" s="262">
        <v>2</v>
      </c>
      <c r="I333" s="263"/>
      <c r="J333" s="264">
        <f>ROUND(I333*H333,2)</f>
        <v>0</v>
      </c>
      <c r="K333" s="260" t="s">
        <v>201</v>
      </c>
      <c r="L333" s="265"/>
      <c r="M333" s="266" t="s">
        <v>19</v>
      </c>
      <c r="N333" s="267" t="s">
        <v>43</v>
      </c>
      <c r="O333" s="86"/>
      <c r="P333" s="215">
        <f>O333*H333</f>
        <v>0</v>
      </c>
      <c r="Q333" s="215">
        <v>0</v>
      </c>
      <c r="R333" s="215">
        <f>Q333*H333</f>
        <v>0</v>
      </c>
      <c r="S333" s="215">
        <v>0</v>
      </c>
      <c r="T333" s="216">
        <f>S333*H333</f>
        <v>0</v>
      </c>
      <c r="U333" s="40"/>
      <c r="V333" s="40"/>
      <c r="W333" s="40"/>
      <c r="X333" s="40"/>
      <c r="Y333" s="40"/>
      <c r="Z333" s="40"/>
      <c r="AA333" s="40"/>
      <c r="AB333" s="40"/>
      <c r="AC333" s="40"/>
      <c r="AD333" s="40"/>
      <c r="AE333" s="40"/>
      <c r="AR333" s="217" t="s">
        <v>381</v>
      </c>
      <c r="AT333" s="217" t="s">
        <v>228</v>
      </c>
      <c r="AU333" s="217" t="s">
        <v>81</v>
      </c>
      <c r="AY333" s="19" t="s">
        <v>134</v>
      </c>
      <c r="BE333" s="218">
        <f>IF(N333="základní",J333,0)</f>
        <v>0</v>
      </c>
      <c r="BF333" s="218">
        <f>IF(N333="snížená",J333,0)</f>
        <v>0</v>
      </c>
      <c r="BG333" s="218">
        <f>IF(N333="zákl. přenesená",J333,0)</f>
        <v>0</v>
      </c>
      <c r="BH333" s="218">
        <f>IF(N333="sníž. přenesená",J333,0)</f>
        <v>0</v>
      </c>
      <c r="BI333" s="218">
        <f>IF(N333="nulová",J333,0)</f>
        <v>0</v>
      </c>
      <c r="BJ333" s="19" t="s">
        <v>14</v>
      </c>
      <c r="BK333" s="218">
        <f>ROUND(I333*H333,2)</f>
        <v>0</v>
      </c>
      <c r="BL333" s="19" t="s">
        <v>136</v>
      </c>
      <c r="BM333" s="217" t="s">
        <v>431</v>
      </c>
    </row>
    <row r="334" spans="1:51" s="13" customFormat="1" ht="12">
      <c r="A334" s="13"/>
      <c r="B334" s="224"/>
      <c r="C334" s="225"/>
      <c r="D334" s="226" t="s">
        <v>148</v>
      </c>
      <c r="E334" s="227" t="s">
        <v>19</v>
      </c>
      <c r="F334" s="228" t="s">
        <v>409</v>
      </c>
      <c r="G334" s="225"/>
      <c r="H334" s="227" t="s">
        <v>19</v>
      </c>
      <c r="I334" s="229"/>
      <c r="J334" s="225"/>
      <c r="K334" s="225"/>
      <c r="L334" s="230"/>
      <c r="M334" s="231"/>
      <c r="N334" s="232"/>
      <c r="O334" s="232"/>
      <c r="P334" s="232"/>
      <c r="Q334" s="232"/>
      <c r="R334" s="232"/>
      <c r="S334" s="232"/>
      <c r="T334" s="233"/>
      <c r="U334" s="13"/>
      <c r="V334" s="13"/>
      <c r="W334" s="13"/>
      <c r="X334" s="13"/>
      <c r="Y334" s="13"/>
      <c r="Z334" s="13"/>
      <c r="AA334" s="13"/>
      <c r="AB334" s="13"/>
      <c r="AC334" s="13"/>
      <c r="AD334" s="13"/>
      <c r="AE334" s="13"/>
      <c r="AT334" s="234" t="s">
        <v>148</v>
      </c>
      <c r="AU334" s="234" t="s">
        <v>81</v>
      </c>
      <c r="AV334" s="13" t="s">
        <v>14</v>
      </c>
      <c r="AW334" s="13" t="s">
        <v>33</v>
      </c>
      <c r="AX334" s="13" t="s">
        <v>72</v>
      </c>
      <c r="AY334" s="234" t="s">
        <v>134</v>
      </c>
    </row>
    <row r="335" spans="1:51" s="13" customFormat="1" ht="12">
      <c r="A335" s="13"/>
      <c r="B335" s="224"/>
      <c r="C335" s="225"/>
      <c r="D335" s="226" t="s">
        <v>148</v>
      </c>
      <c r="E335" s="227" t="s">
        <v>19</v>
      </c>
      <c r="F335" s="228" t="s">
        <v>432</v>
      </c>
      <c r="G335" s="225"/>
      <c r="H335" s="227" t="s">
        <v>19</v>
      </c>
      <c r="I335" s="229"/>
      <c r="J335" s="225"/>
      <c r="K335" s="225"/>
      <c r="L335" s="230"/>
      <c r="M335" s="231"/>
      <c r="N335" s="232"/>
      <c r="O335" s="232"/>
      <c r="P335" s="232"/>
      <c r="Q335" s="232"/>
      <c r="R335" s="232"/>
      <c r="S335" s="232"/>
      <c r="T335" s="233"/>
      <c r="U335" s="13"/>
      <c r="V335" s="13"/>
      <c r="W335" s="13"/>
      <c r="X335" s="13"/>
      <c r="Y335" s="13"/>
      <c r="Z335" s="13"/>
      <c r="AA335" s="13"/>
      <c r="AB335" s="13"/>
      <c r="AC335" s="13"/>
      <c r="AD335" s="13"/>
      <c r="AE335" s="13"/>
      <c r="AT335" s="234" t="s">
        <v>148</v>
      </c>
      <c r="AU335" s="234" t="s">
        <v>81</v>
      </c>
      <c r="AV335" s="13" t="s">
        <v>14</v>
      </c>
      <c r="AW335" s="13" t="s">
        <v>33</v>
      </c>
      <c r="AX335" s="13" t="s">
        <v>72</v>
      </c>
      <c r="AY335" s="234" t="s">
        <v>134</v>
      </c>
    </row>
    <row r="336" spans="1:51" s="14" customFormat="1" ht="12">
      <c r="A336" s="14"/>
      <c r="B336" s="235"/>
      <c r="C336" s="236"/>
      <c r="D336" s="226" t="s">
        <v>148</v>
      </c>
      <c r="E336" s="237" t="s">
        <v>19</v>
      </c>
      <c r="F336" s="238" t="s">
        <v>237</v>
      </c>
      <c r="G336" s="236"/>
      <c r="H336" s="239">
        <v>2</v>
      </c>
      <c r="I336" s="240"/>
      <c r="J336" s="236"/>
      <c r="K336" s="236"/>
      <c r="L336" s="241"/>
      <c r="M336" s="242"/>
      <c r="N336" s="243"/>
      <c r="O336" s="243"/>
      <c r="P336" s="243"/>
      <c r="Q336" s="243"/>
      <c r="R336" s="243"/>
      <c r="S336" s="243"/>
      <c r="T336" s="244"/>
      <c r="U336" s="14"/>
      <c r="V336" s="14"/>
      <c r="W336" s="14"/>
      <c r="X336" s="14"/>
      <c r="Y336" s="14"/>
      <c r="Z336" s="14"/>
      <c r="AA336" s="14"/>
      <c r="AB336" s="14"/>
      <c r="AC336" s="14"/>
      <c r="AD336" s="14"/>
      <c r="AE336" s="14"/>
      <c r="AT336" s="245" t="s">
        <v>148</v>
      </c>
      <c r="AU336" s="245" t="s">
        <v>81</v>
      </c>
      <c r="AV336" s="14" t="s">
        <v>81</v>
      </c>
      <c r="AW336" s="14" t="s">
        <v>33</v>
      </c>
      <c r="AX336" s="14" t="s">
        <v>72</v>
      </c>
      <c r="AY336" s="245" t="s">
        <v>134</v>
      </c>
    </row>
    <row r="337" spans="1:51" s="15" customFormat="1" ht="12">
      <c r="A337" s="15"/>
      <c r="B337" s="246"/>
      <c r="C337" s="247"/>
      <c r="D337" s="226" t="s">
        <v>148</v>
      </c>
      <c r="E337" s="248" t="s">
        <v>19</v>
      </c>
      <c r="F337" s="249" t="s">
        <v>152</v>
      </c>
      <c r="G337" s="247"/>
      <c r="H337" s="250">
        <v>2</v>
      </c>
      <c r="I337" s="251"/>
      <c r="J337" s="247"/>
      <c r="K337" s="247"/>
      <c r="L337" s="252"/>
      <c r="M337" s="253"/>
      <c r="N337" s="254"/>
      <c r="O337" s="254"/>
      <c r="P337" s="254"/>
      <c r="Q337" s="254"/>
      <c r="R337" s="254"/>
      <c r="S337" s="254"/>
      <c r="T337" s="255"/>
      <c r="U337" s="15"/>
      <c r="V337" s="15"/>
      <c r="W337" s="15"/>
      <c r="X337" s="15"/>
      <c r="Y337" s="15"/>
      <c r="Z337" s="15"/>
      <c r="AA337" s="15"/>
      <c r="AB337" s="15"/>
      <c r="AC337" s="15"/>
      <c r="AD337" s="15"/>
      <c r="AE337" s="15"/>
      <c r="AT337" s="256" t="s">
        <v>148</v>
      </c>
      <c r="AU337" s="256" t="s">
        <v>81</v>
      </c>
      <c r="AV337" s="15" t="s">
        <v>143</v>
      </c>
      <c r="AW337" s="15" t="s">
        <v>33</v>
      </c>
      <c r="AX337" s="15" t="s">
        <v>14</v>
      </c>
      <c r="AY337" s="256" t="s">
        <v>134</v>
      </c>
    </row>
    <row r="338" spans="1:65" s="2" customFormat="1" ht="16.5" customHeight="1">
      <c r="A338" s="40"/>
      <c r="B338" s="41"/>
      <c r="C338" s="206" t="s">
        <v>433</v>
      </c>
      <c r="D338" s="206" t="s">
        <v>138</v>
      </c>
      <c r="E338" s="207" t="s">
        <v>434</v>
      </c>
      <c r="F338" s="208" t="s">
        <v>435</v>
      </c>
      <c r="G338" s="209" t="s">
        <v>200</v>
      </c>
      <c r="H338" s="210">
        <v>26</v>
      </c>
      <c r="I338" s="211"/>
      <c r="J338" s="212">
        <f>ROUND(I338*H338,2)</f>
        <v>0</v>
      </c>
      <c r="K338" s="208" t="s">
        <v>142</v>
      </c>
      <c r="L338" s="46"/>
      <c r="M338" s="213" t="s">
        <v>19</v>
      </c>
      <c r="N338" s="214" t="s">
        <v>43</v>
      </c>
      <c r="O338" s="86"/>
      <c r="P338" s="215">
        <f>O338*H338</f>
        <v>0</v>
      </c>
      <c r="Q338" s="215">
        <v>0</v>
      </c>
      <c r="R338" s="215">
        <f>Q338*H338</f>
        <v>0</v>
      </c>
      <c r="S338" s="215">
        <v>0.012</v>
      </c>
      <c r="T338" s="216">
        <f>S338*H338</f>
        <v>0.312</v>
      </c>
      <c r="U338" s="40"/>
      <c r="V338" s="40"/>
      <c r="W338" s="40"/>
      <c r="X338" s="40"/>
      <c r="Y338" s="40"/>
      <c r="Z338" s="40"/>
      <c r="AA338" s="40"/>
      <c r="AB338" s="40"/>
      <c r="AC338" s="40"/>
      <c r="AD338" s="40"/>
      <c r="AE338" s="40"/>
      <c r="AR338" s="217" t="s">
        <v>136</v>
      </c>
      <c r="AT338" s="217" t="s">
        <v>138</v>
      </c>
      <c r="AU338" s="217" t="s">
        <v>81</v>
      </c>
      <c r="AY338" s="19" t="s">
        <v>134</v>
      </c>
      <c r="BE338" s="218">
        <f>IF(N338="základní",J338,0)</f>
        <v>0</v>
      </c>
      <c r="BF338" s="218">
        <f>IF(N338="snížená",J338,0)</f>
        <v>0</v>
      </c>
      <c r="BG338" s="218">
        <f>IF(N338="zákl. přenesená",J338,0)</f>
        <v>0</v>
      </c>
      <c r="BH338" s="218">
        <f>IF(N338="sníž. přenesená",J338,0)</f>
        <v>0</v>
      </c>
      <c r="BI338" s="218">
        <f>IF(N338="nulová",J338,0)</f>
        <v>0</v>
      </c>
      <c r="BJ338" s="19" t="s">
        <v>14</v>
      </c>
      <c r="BK338" s="218">
        <f>ROUND(I338*H338,2)</f>
        <v>0</v>
      </c>
      <c r="BL338" s="19" t="s">
        <v>136</v>
      </c>
      <c r="BM338" s="217" t="s">
        <v>436</v>
      </c>
    </row>
    <row r="339" spans="1:47" s="2" customFormat="1" ht="12">
      <c r="A339" s="40"/>
      <c r="B339" s="41"/>
      <c r="C339" s="42"/>
      <c r="D339" s="219" t="s">
        <v>146</v>
      </c>
      <c r="E339" s="42"/>
      <c r="F339" s="220" t="s">
        <v>437</v>
      </c>
      <c r="G339" s="42"/>
      <c r="H339" s="42"/>
      <c r="I339" s="221"/>
      <c r="J339" s="42"/>
      <c r="K339" s="42"/>
      <c r="L339" s="46"/>
      <c r="M339" s="222"/>
      <c r="N339" s="223"/>
      <c r="O339" s="86"/>
      <c r="P339" s="86"/>
      <c r="Q339" s="86"/>
      <c r="R339" s="86"/>
      <c r="S339" s="86"/>
      <c r="T339" s="87"/>
      <c r="U339" s="40"/>
      <c r="V339" s="40"/>
      <c r="W339" s="40"/>
      <c r="X339" s="40"/>
      <c r="Y339" s="40"/>
      <c r="Z339" s="40"/>
      <c r="AA339" s="40"/>
      <c r="AB339" s="40"/>
      <c r="AC339" s="40"/>
      <c r="AD339" s="40"/>
      <c r="AE339" s="40"/>
      <c r="AT339" s="19" t="s">
        <v>146</v>
      </c>
      <c r="AU339" s="19" t="s">
        <v>81</v>
      </c>
    </row>
    <row r="340" spans="1:47" s="2" customFormat="1" ht="12">
      <c r="A340" s="40"/>
      <c r="B340" s="41"/>
      <c r="C340" s="42"/>
      <c r="D340" s="226" t="s">
        <v>203</v>
      </c>
      <c r="E340" s="42"/>
      <c r="F340" s="257" t="s">
        <v>438</v>
      </c>
      <c r="G340" s="42"/>
      <c r="H340" s="42"/>
      <c r="I340" s="221"/>
      <c r="J340" s="42"/>
      <c r="K340" s="42"/>
      <c r="L340" s="46"/>
      <c r="M340" s="222"/>
      <c r="N340" s="223"/>
      <c r="O340" s="86"/>
      <c r="P340" s="86"/>
      <c r="Q340" s="86"/>
      <c r="R340" s="86"/>
      <c r="S340" s="86"/>
      <c r="T340" s="87"/>
      <c r="U340" s="40"/>
      <c r="V340" s="40"/>
      <c r="W340" s="40"/>
      <c r="X340" s="40"/>
      <c r="Y340" s="40"/>
      <c r="Z340" s="40"/>
      <c r="AA340" s="40"/>
      <c r="AB340" s="40"/>
      <c r="AC340" s="40"/>
      <c r="AD340" s="40"/>
      <c r="AE340" s="40"/>
      <c r="AT340" s="19" t="s">
        <v>203</v>
      </c>
      <c r="AU340" s="19" t="s">
        <v>81</v>
      </c>
    </row>
    <row r="341" spans="1:65" s="2" customFormat="1" ht="16.5" customHeight="1">
      <c r="A341" s="40"/>
      <c r="B341" s="41"/>
      <c r="C341" s="206" t="s">
        <v>439</v>
      </c>
      <c r="D341" s="206" t="s">
        <v>138</v>
      </c>
      <c r="E341" s="207" t="s">
        <v>440</v>
      </c>
      <c r="F341" s="208" t="s">
        <v>441</v>
      </c>
      <c r="G341" s="209" t="s">
        <v>200</v>
      </c>
      <c r="H341" s="210">
        <v>36</v>
      </c>
      <c r="I341" s="211"/>
      <c r="J341" s="212">
        <f>ROUND(I341*H341,2)</f>
        <v>0</v>
      </c>
      <c r="K341" s="208" t="s">
        <v>142</v>
      </c>
      <c r="L341" s="46"/>
      <c r="M341" s="213" t="s">
        <v>19</v>
      </c>
      <c r="N341" s="214" t="s">
        <v>43</v>
      </c>
      <c r="O341" s="86"/>
      <c r="P341" s="215">
        <f>O341*H341</f>
        <v>0</v>
      </c>
      <c r="Q341" s="215">
        <v>0</v>
      </c>
      <c r="R341" s="215">
        <f>Q341*H341</f>
        <v>0</v>
      </c>
      <c r="S341" s="215">
        <v>0.015</v>
      </c>
      <c r="T341" s="216">
        <f>S341*H341</f>
        <v>0.54</v>
      </c>
      <c r="U341" s="40"/>
      <c r="V341" s="40"/>
      <c r="W341" s="40"/>
      <c r="X341" s="40"/>
      <c r="Y341" s="40"/>
      <c r="Z341" s="40"/>
      <c r="AA341" s="40"/>
      <c r="AB341" s="40"/>
      <c r="AC341" s="40"/>
      <c r="AD341" s="40"/>
      <c r="AE341" s="40"/>
      <c r="AR341" s="217" t="s">
        <v>136</v>
      </c>
      <c r="AT341" s="217" t="s">
        <v>138</v>
      </c>
      <c r="AU341" s="217" t="s">
        <v>81</v>
      </c>
      <c r="AY341" s="19" t="s">
        <v>134</v>
      </c>
      <c r="BE341" s="218">
        <f>IF(N341="základní",J341,0)</f>
        <v>0</v>
      </c>
      <c r="BF341" s="218">
        <f>IF(N341="snížená",J341,0)</f>
        <v>0</v>
      </c>
      <c r="BG341" s="218">
        <f>IF(N341="zákl. přenesená",J341,0)</f>
        <v>0</v>
      </c>
      <c r="BH341" s="218">
        <f>IF(N341="sníž. přenesená",J341,0)</f>
        <v>0</v>
      </c>
      <c r="BI341" s="218">
        <f>IF(N341="nulová",J341,0)</f>
        <v>0</v>
      </c>
      <c r="BJ341" s="19" t="s">
        <v>14</v>
      </c>
      <c r="BK341" s="218">
        <f>ROUND(I341*H341,2)</f>
        <v>0</v>
      </c>
      <c r="BL341" s="19" t="s">
        <v>136</v>
      </c>
      <c r="BM341" s="217" t="s">
        <v>442</v>
      </c>
    </row>
    <row r="342" spans="1:47" s="2" customFormat="1" ht="12">
      <c r="A342" s="40"/>
      <c r="B342" s="41"/>
      <c r="C342" s="42"/>
      <c r="D342" s="219" t="s">
        <v>146</v>
      </c>
      <c r="E342" s="42"/>
      <c r="F342" s="220" t="s">
        <v>443</v>
      </c>
      <c r="G342" s="42"/>
      <c r="H342" s="42"/>
      <c r="I342" s="221"/>
      <c r="J342" s="42"/>
      <c r="K342" s="42"/>
      <c r="L342" s="46"/>
      <c r="M342" s="222"/>
      <c r="N342" s="223"/>
      <c r="O342" s="86"/>
      <c r="P342" s="86"/>
      <c r="Q342" s="86"/>
      <c r="R342" s="86"/>
      <c r="S342" s="86"/>
      <c r="T342" s="87"/>
      <c r="U342" s="40"/>
      <c r="V342" s="40"/>
      <c r="W342" s="40"/>
      <c r="X342" s="40"/>
      <c r="Y342" s="40"/>
      <c r="Z342" s="40"/>
      <c r="AA342" s="40"/>
      <c r="AB342" s="40"/>
      <c r="AC342" s="40"/>
      <c r="AD342" s="40"/>
      <c r="AE342" s="40"/>
      <c r="AT342" s="19" t="s">
        <v>146</v>
      </c>
      <c r="AU342" s="19" t="s">
        <v>81</v>
      </c>
    </row>
    <row r="343" spans="1:47" s="2" customFormat="1" ht="12">
      <c r="A343" s="40"/>
      <c r="B343" s="41"/>
      <c r="C343" s="42"/>
      <c r="D343" s="226" t="s">
        <v>203</v>
      </c>
      <c r="E343" s="42"/>
      <c r="F343" s="257" t="s">
        <v>438</v>
      </c>
      <c r="G343" s="42"/>
      <c r="H343" s="42"/>
      <c r="I343" s="221"/>
      <c r="J343" s="42"/>
      <c r="K343" s="42"/>
      <c r="L343" s="46"/>
      <c r="M343" s="222"/>
      <c r="N343" s="223"/>
      <c r="O343" s="86"/>
      <c r="P343" s="86"/>
      <c r="Q343" s="86"/>
      <c r="R343" s="86"/>
      <c r="S343" s="86"/>
      <c r="T343" s="87"/>
      <c r="U343" s="40"/>
      <c r="V343" s="40"/>
      <c r="W343" s="40"/>
      <c r="X343" s="40"/>
      <c r="Y343" s="40"/>
      <c r="Z343" s="40"/>
      <c r="AA343" s="40"/>
      <c r="AB343" s="40"/>
      <c r="AC343" s="40"/>
      <c r="AD343" s="40"/>
      <c r="AE343" s="40"/>
      <c r="AT343" s="19" t="s">
        <v>203</v>
      </c>
      <c r="AU343" s="19" t="s">
        <v>81</v>
      </c>
    </row>
    <row r="344" spans="1:63" s="12" customFormat="1" ht="22.8" customHeight="1">
      <c r="A344" s="12"/>
      <c r="B344" s="190"/>
      <c r="C344" s="191"/>
      <c r="D344" s="192" t="s">
        <v>71</v>
      </c>
      <c r="E344" s="204" t="s">
        <v>444</v>
      </c>
      <c r="F344" s="204" t="s">
        <v>445</v>
      </c>
      <c r="G344" s="191"/>
      <c r="H344" s="191"/>
      <c r="I344" s="194"/>
      <c r="J344" s="205">
        <f>BK344</f>
        <v>0</v>
      </c>
      <c r="K344" s="191"/>
      <c r="L344" s="196"/>
      <c r="M344" s="197"/>
      <c r="N344" s="198"/>
      <c r="O344" s="198"/>
      <c r="P344" s="199">
        <f>SUM(P345:P352)</f>
        <v>0</v>
      </c>
      <c r="Q344" s="198"/>
      <c r="R344" s="199">
        <f>SUM(R345:R352)</f>
        <v>0.00864</v>
      </c>
      <c r="S344" s="198"/>
      <c r="T344" s="200">
        <f>SUM(T345:T352)</f>
        <v>0</v>
      </c>
      <c r="U344" s="12"/>
      <c r="V344" s="12"/>
      <c r="W344" s="12"/>
      <c r="X344" s="12"/>
      <c r="Y344" s="12"/>
      <c r="Z344" s="12"/>
      <c r="AA344" s="12"/>
      <c r="AB344" s="12"/>
      <c r="AC344" s="12"/>
      <c r="AD344" s="12"/>
      <c r="AE344" s="12"/>
      <c r="AR344" s="201" t="s">
        <v>81</v>
      </c>
      <c r="AT344" s="202" t="s">
        <v>71</v>
      </c>
      <c r="AU344" s="202" t="s">
        <v>14</v>
      </c>
      <c r="AY344" s="201" t="s">
        <v>134</v>
      </c>
      <c r="BK344" s="203">
        <f>SUM(BK345:BK352)</f>
        <v>0</v>
      </c>
    </row>
    <row r="345" spans="1:65" s="2" customFormat="1" ht="16.5" customHeight="1">
      <c r="A345" s="40"/>
      <c r="B345" s="41"/>
      <c r="C345" s="206" t="s">
        <v>446</v>
      </c>
      <c r="D345" s="206" t="s">
        <v>138</v>
      </c>
      <c r="E345" s="207" t="s">
        <v>447</v>
      </c>
      <c r="F345" s="208" t="s">
        <v>448</v>
      </c>
      <c r="G345" s="209" t="s">
        <v>180</v>
      </c>
      <c r="H345" s="210">
        <v>1.5</v>
      </c>
      <c r="I345" s="211"/>
      <c r="J345" s="212">
        <f>ROUND(I345*H345,2)</f>
        <v>0</v>
      </c>
      <c r="K345" s="208" t="s">
        <v>142</v>
      </c>
      <c r="L345" s="46"/>
      <c r="M345" s="213" t="s">
        <v>19</v>
      </c>
      <c r="N345" s="214" t="s">
        <v>43</v>
      </c>
      <c r="O345" s="86"/>
      <c r="P345" s="215">
        <f>O345*H345</f>
        <v>0</v>
      </c>
      <c r="Q345" s="215">
        <v>0</v>
      </c>
      <c r="R345" s="215">
        <f>Q345*H345</f>
        <v>0</v>
      </c>
      <c r="S345" s="215">
        <v>0</v>
      </c>
      <c r="T345" s="216">
        <f>S345*H345</f>
        <v>0</v>
      </c>
      <c r="U345" s="40"/>
      <c r="V345" s="40"/>
      <c r="W345" s="40"/>
      <c r="X345" s="40"/>
      <c r="Y345" s="40"/>
      <c r="Z345" s="40"/>
      <c r="AA345" s="40"/>
      <c r="AB345" s="40"/>
      <c r="AC345" s="40"/>
      <c r="AD345" s="40"/>
      <c r="AE345" s="40"/>
      <c r="AR345" s="217" t="s">
        <v>136</v>
      </c>
      <c r="AT345" s="217" t="s">
        <v>138</v>
      </c>
      <c r="AU345" s="217" t="s">
        <v>81</v>
      </c>
      <c r="AY345" s="19" t="s">
        <v>134</v>
      </c>
      <c r="BE345" s="218">
        <f>IF(N345="základní",J345,0)</f>
        <v>0</v>
      </c>
      <c r="BF345" s="218">
        <f>IF(N345="snížená",J345,0)</f>
        <v>0</v>
      </c>
      <c r="BG345" s="218">
        <f>IF(N345="zákl. přenesená",J345,0)</f>
        <v>0</v>
      </c>
      <c r="BH345" s="218">
        <f>IF(N345="sníž. přenesená",J345,0)</f>
        <v>0</v>
      </c>
      <c r="BI345" s="218">
        <f>IF(N345="nulová",J345,0)</f>
        <v>0</v>
      </c>
      <c r="BJ345" s="19" t="s">
        <v>14</v>
      </c>
      <c r="BK345" s="218">
        <f>ROUND(I345*H345,2)</f>
        <v>0</v>
      </c>
      <c r="BL345" s="19" t="s">
        <v>136</v>
      </c>
      <c r="BM345" s="217" t="s">
        <v>449</v>
      </c>
    </row>
    <row r="346" spans="1:47" s="2" customFormat="1" ht="12">
      <c r="A346" s="40"/>
      <c r="B346" s="41"/>
      <c r="C346" s="42"/>
      <c r="D346" s="219" t="s">
        <v>146</v>
      </c>
      <c r="E346" s="42"/>
      <c r="F346" s="220" t="s">
        <v>450</v>
      </c>
      <c r="G346" s="42"/>
      <c r="H346" s="42"/>
      <c r="I346" s="221"/>
      <c r="J346" s="42"/>
      <c r="K346" s="42"/>
      <c r="L346" s="46"/>
      <c r="M346" s="222"/>
      <c r="N346" s="223"/>
      <c r="O346" s="86"/>
      <c r="P346" s="86"/>
      <c r="Q346" s="86"/>
      <c r="R346" s="86"/>
      <c r="S346" s="86"/>
      <c r="T346" s="87"/>
      <c r="U346" s="40"/>
      <c r="V346" s="40"/>
      <c r="W346" s="40"/>
      <c r="X346" s="40"/>
      <c r="Y346" s="40"/>
      <c r="Z346" s="40"/>
      <c r="AA346" s="40"/>
      <c r="AB346" s="40"/>
      <c r="AC346" s="40"/>
      <c r="AD346" s="40"/>
      <c r="AE346" s="40"/>
      <c r="AT346" s="19" t="s">
        <v>146</v>
      </c>
      <c r="AU346" s="19" t="s">
        <v>81</v>
      </c>
    </row>
    <row r="347" spans="1:51" s="13" customFormat="1" ht="12">
      <c r="A347" s="13"/>
      <c r="B347" s="224"/>
      <c r="C347" s="225"/>
      <c r="D347" s="226" t="s">
        <v>148</v>
      </c>
      <c r="E347" s="227" t="s">
        <v>19</v>
      </c>
      <c r="F347" s="228" t="s">
        <v>451</v>
      </c>
      <c r="G347" s="225"/>
      <c r="H347" s="227" t="s">
        <v>19</v>
      </c>
      <c r="I347" s="229"/>
      <c r="J347" s="225"/>
      <c r="K347" s="225"/>
      <c r="L347" s="230"/>
      <c r="M347" s="231"/>
      <c r="N347" s="232"/>
      <c r="O347" s="232"/>
      <c r="P347" s="232"/>
      <c r="Q347" s="232"/>
      <c r="R347" s="232"/>
      <c r="S347" s="232"/>
      <c r="T347" s="233"/>
      <c r="U347" s="13"/>
      <c r="V347" s="13"/>
      <c r="W347" s="13"/>
      <c r="X347" s="13"/>
      <c r="Y347" s="13"/>
      <c r="Z347" s="13"/>
      <c r="AA347" s="13"/>
      <c r="AB347" s="13"/>
      <c r="AC347" s="13"/>
      <c r="AD347" s="13"/>
      <c r="AE347" s="13"/>
      <c r="AT347" s="234" t="s">
        <v>148</v>
      </c>
      <c r="AU347" s="234" t="s">
        <v>81</v>
      </c>
      <c r="AV347" s="13" t="s">
        <v>14</v>
      </c>
      <c r="AW347" s="13" t="s">
        <v>33</v>
      </c>
      <c r="AX347" s="13" t="s">
        <v>72</v>
      </c>
      <c r="AY347" s="234" t="s">
        <v>134</v>
      </c>
    </row>
    <row r="348" spans="1:51" s="14" customFormat="1" ht="12">
      <c r="A348" s="14"/>
      <c r="B348" s="235"/>
      <c r="C348" s="236"/>
      <c r="D348" s="226" t="s">
        <v>148</v>
      </c>
      <c r="E348" s="237" t="s">
        <v>19</v>
      </c>
      <c r="F348" s="238" t="s">
        <v>452</v>
      </c>
      <c r="G348" s="236"/>
      <c r="H348" s="239">
        <v>1.5</v>
      </c>
      <c r="I348" s="240"/>
      <c r="J348" s="236"/>
      <c r="K348" s="236"/>
      <c r="L348" s="241"/>
      <c r="M348" s="242"/>
      <c r="N348" s="243"/>
      <c r="O348" s="243"/>
      <c r="P348" s="243"/>
      <c r="Q348" s="243"/>
      <c r="R348" s="243"/>
      <c r="S348" s="243"/>
      <c r="T348" s="244"/>
      <c r="U348" s="14"/>
      <c r="V348" s="14"/>
      <c r="W348" s="14"/>
      <c r="X348" s="14"/>
      <c r="Y348" s="14"/>
      <c r="Z348" s="14"/>
      <c r="AA348" s="14"/>
      <c r="AB348" s="14"/>
      <c r="AC348" s="14"/>
      <c r="AD348" s="14"/>
      <c r="AE348" s="14"/>
      <c r="AT348" s="245" t="s">
        <v>148</v>
      </c>
      <c r="AU348" s="245" t="s">
        <v>81</v>
      </c>
      <c r="AV348" s="14" t="s">
        <v>81</v>
      </c>
      <c r="AW348" s="14" t="s">
        <v>33</v>
      </c>
      <c r="AX348" s="14" t="s">
        <v>72</v>
      </c>
      <c r="AY348" s="245" t="s">
        <v>134</v>
      </c>
    </row>
    <row r="349" spans="1:51" s="15" customFormat="1" ht="12">
      <c r="A349" s="15"/>
      <c r="B349" s="246"/>
      <c r="C349" s="247"/>
      <c r="D349" s="226" t="s">
        <v>148</v>
      </c>
      <c r="E349" s="248" t="s">
        <v>19</v>
      </c>
      <c r="F349" s="249" t="s">
        <v>152</v>
      </c>
      <c r="G349" s="247"/>
      <c r="H349" s="250">
        <v>1.5</v>
      </c>
      <c r="I349" s="251"/>
      <c r="J349" s="247"/>
      <c r="K349" s="247"/>
      <c r="L349" s="252"/>
      <c r="M349" s="253"/>
      <c r="N349" s="254"/>
      <c r="O349" s="254"/>
      <c r="P349" s="254"/>
      <c r="Q349" s="254"/>
      <c r="R349" s="254"/>
      <c r="S349" s="254"/>
      <c r="T349" s="255"/>
      <c r="U349" s="15"/>
      <c r="V349" s="15"/>
      <c r="W349" s="15"/>
      <c r="X349" s="15"/>
      <c r="Y349" s="15"/>
      <c r="Z349" s="15"/>
      <c r="AA349" s="15"/>
      <c r="AB349" s="15"/>
      <c r="AC349" s="15"/>
      <c r="AD349" s="15"/>
      <c r="AE349" s="15"/>
      <c r="AT349" s="256" t="s">
        <v>148</v>
      </c>
      <c r="AU349" s="256" t="s">
        <v>81</v>
      </c>
      <c r="AV349" s="15" t="s">
        <v>143</v>
      </c>
      <c r="AW349" s="15" t="s">
        <v>33</v>
      </c>
      <c r="AX349" s="15" t="s">
        <v>14</v>
      </c>
      <c r="AY349" s="256" t="s">
        <v>134</v>
      </c>
    </row>
    <row r="350" spans="1:65" s="2" customFormat="1" ht="16.5" customHeight="1">
      <c r="A350" s="40"/>
      <c r="B350" s="41"/>
      <c r="C350" s="258" t="s">
        <v>453</v>
      </c>
      <c r="D350" s="258" t="s">
        <v>228</v>
      </c>
      <c r="E350" s="259" t="s">
        <v>454</v>
      </c>
      <c r="F350" s="260" t="s">
        <v>455</v>
      </c>
      <c r="G350" s="261" t="s">
        <v>456</v>
      </c>
      <c r="H350" s="262">
        <v>1.5</v>
      </c>
      <c r="I350" s="263"/>
      <c r="J350" s="264">
        <f>ROUND(I350*H350,2)</f>
        <v>0</v>
      </c>
      <c r="K350" s="260" t="s">
        <v>142</v>
      </c>
      <c r="L350" s="265"/>
      <c r="M350" s="266" t="s">
        <v>19</v>
      </c>
      <c r="N350" s="267" t="s">
        <v>43</v>
      </c>
      <c r="O350" s="86"/>
      <c r="P350" s="215">
        <f>O350*H350</f>
        <v>0</v>
      </c>
      <c r="Q350" s="215">
        <v>0.00576</v>
      </c>
      <c r="R350" s="215">
        <f>Q350*H350</f>
        <v>0.00864</v>
      </c>
      <c r="S350" s="215">
        <v>0</v>
      </c>
      <c r="T350" s="216">
        <f>S350*H350</f>
        <v>0</v>
      </c>
      <c r="U350" s="40"/>
      <c r="V350" s="40"/>
      <c r="W350" s="40"/>
      <c r="X350" s="40"/>
      <c r="Y350" s="40"/>
      <c r="Z350" s="40"/>
      <c r="AA350" s="40"/>
      <c r="AB350" s="40"/>
      <c r="AC350" s="40"/>
      <c r="AD350" s="40"/>
      <c r="AE350" s="40"/>
      <c r="AR350" s="217" t="s">
        <v>381</v>
      </c>
      <c r="AT350" s="217" t="s">
        <v>228</v>
      </c>
      <c r="AU350" s="217" t="s">
        <v>81</v>
      </c>
      <c r="AY350" s="19" t="s">
        <v>134</v>
      </c>
      <c r="BE350" s="218">
        <f>IF(N350="základní",J350,0)</f>
        <v>0</v>
      </c>
      <c r="BF350" s="218">
        <f>IF(N350="snížená",J350,0)</f>
        <v>0</v>
      </c>
      <c r="BG350" s="218">
        <f>IF(N350="zákl. přenesená",J350,0)</f>
        <v>0</v>
      </c>
      <c r="BH350" s="218">
        <f>IF(N350="sníž. přenesená",J350,0)</f>
        <v>0</v>
      </c>
      <c r="BI350" s="218">
        <f>IF(N350="nulová",J350,0)</f>
        <v>0</v>
      </c>
      <c r="BJ350" s="19" t="s">
        <v>14</v>
      </c>
      <c r="BK350" s="218">
        <f>ROUND(I350*H350,2)</f>
        <v>0</v>
      </c>
      <c r="BL350" s="19" t="s">
        <v>136</v>
      </c>
      <c r="BM350" s="217" t="s">
        <v>457</v>
      </c>
    </row>
    <row r="351" spans="1:65" s="2" customFormat="1" ht="24.15" customHeight="1">
      <c r="A351" s="40"/>
      <c r="B351" s="41"/>
      <c r="C351" s="206" t="s">
        <v>458</v>
      </c>
      <c r="D351" s="206" t="s">
        <v>138</v>
      </c>
      <c r="E351" s="207" t="s">
        <v>459</v>
      </c>
      <c r="F351" s="208" t="s">
        <v>460</v>
      </c>
      <c r="G351" s="209" t="s">
        <v>293</v>
      </c>
      <c r="H351" s="210">
        <v>0.009</v>
      </c>
      <c r="I351" s="211"/>
      <c r="J351" s="212">
        <f>ROUND(I351*H351,2)</f>
        <v>0</v>
      </c>
      <c r="K351" s="208" t="s">
        <v>142</v>
      </c>
      <c r="L351" s="46"/>
      <c r="M351" s="213" t="s">
        <v>19</v>
      </c>
      <c r="N351" s="214" t="s">
        <v>43</v>
      </c>
      <c r="O351" s="86"/>
      <c r="P351" s="215">
        <f>O351*H351</f>
        <v>0</v>
      </c>
      <c r="Q351" s="215">
        <v>0</v>
      </c>
      <c r="R351" s="215">
        <f>Q351*H351</f>
        <v>0</v>
      </c>
      <c r="S351" s="215">
        <v>0</v>
      </c>
      <c r="T351" s="216">
        <f>S351*H351</f>
        <v>0</v>
      </c>
      <c r="U351" s="40"/>
      <c r="V351" s="40"/>
      <c r="W351" s="40"/>
      <c r="X351" s="40"/>
      <c r="Y351" s="40"/>
      <c r="Z351" s="40"/>
      <c r="AA351" s="40"/>
      <c r="AB351" s="40"/>
      <c r="AC351" s="40"/>
      <c r="AD351" s="40"/>
      <c r="AE351" s="40"/>
      <c r="AR351" s="217" t="s">
        <v>136</v>
      </c>
      <c r="AT351" s="217" t="s">
        <v>138</v>
      </c>
      <c r="AU351" s="217" t="s">
        <v>81</v>
      </c>
      <c r="AY351" s="19" t="s">
        <v>134</v>
      </c>
      <c r="BE351" s="218">
        <f>IF(N351="základní",J351,0)</f>
        <v>0</v>
      </c>
      <c r="BF351" s="218">
        <f>IF(N351="snížená",J351,0)</f>
        <v>0</v>
      </c>
      <c r="BG351" s="218">
        <f>IF(N351="zákl. přenesená",J351,0)</f>
        <v>0</v>
      </c>
      <c r="BH351" s="218">
        <f>IF(N351="sníž. přenesená",J351,0)</f>
        <v>0</v>
      </c>
      <c r="BI351" s="218">
        <f>IF(N351="nulová",J351,0)</f>
        <v>0</v>
      </c>
      <c r="BJ351" s="19" t="s">
        <v>14</v>
      </c>
      <c r="BK351" s="218">
        <f>ROUND(I351*H351,2)</f>
        <v>0</v>
      </c>
      <c r="BL351" s="19" t="s">
        <v>136</v>
      </c>
      <c r="BM351" s="217" t="s">
        <v>461</v>
      </c>
    </row>
    <row r="352" spans="1:47" s="2" customFormat="1" ht="12">
      <c r="A352" s="40"/>
      <c r="B352" s="41"/>
      <c r="C352" s="42"/>
      <c r="D352" s="219" t="s">
        <v>146</v>
      </c>
      <c r="E352" s="42"/>
      <c r="F352" s="220" t="s">
        <v>462</v>
      </c>
      <c r="G352" s="42"/>
      <c r="H352" s="42"/>
      <c r="I352" s="221"/>
      <c r="J352" s="42"/>
      <c r="K352" s="42"/>
      <c r="L352" s="46"/>
      <c r="M352" s="222"/>
      <c r="N352" s="223"/>
      <c r="O352" s="86"/>
      <c r="P352" s="86"/>
      <c r="Q352" s="86"/>
      <c r="R352" s="86"/>
      <c r="S352" s="86"/>
      <c r="T352" s="87"/>
      <c r="U352" s="40"/>
      <c r="V352" s="40"/>
      <c r="W352" s="40"/>
      <c r="X352" s="40"/>
      <c r="Y352" s="40"/>
      <c r="Z352" s="40"/>
      <c r="AA352" s="40"/>
      <c r="AB352" s="40"/>
      <c r="AC352" s="40"/>
      <c r="AD352" s="40"/>
      <c r="AE352" s="40"/>
      <c r="AT352" s="19" t="s">
        <v>146</v>
      </c>
      <c r="AU352" s="19" t="s">
        <v>81</v>
      </c>
    </row>
    <row r="353" spans="1:63" s="12" customFormat="1" ht="25.9" customHeight="1">
      <c r="A353" s="12"/>
      <c r="B353" s="190"/>
      <c r="C353" s="191"/>
      <c r="D353" s="192" t="s">
        <v>71</v>
      </c>
      <c r="E353" s="193" t="s">
        <v>463</v>
      </c>
      <c r="F353" s="193" t="s">
        <v>464</v>
      </c>
      <c r="G353" s="191"/>
      <c r="H353" s="191"/>
      <c r="I353" s="194"/>
      <c r="J353" s="195">
        <f>BK353</f>
        <v>0</v>
      </c>
      <c r="K353" s="191"/>
      <c r="L353" s="196"/>
      <c r="M353" s="197"/>
      <c r="N353" s="198"/>
      <c r="O353" s="198"/>
      <c r="P353" s="199">
        <f>SUM(P354:P358)</f>
        <v>0</v>
      </c>
      <c r="Q353" s="198"/>
      <c r="R353" s="199">
        <f>SUM(R354:R358)</f>
        <v>0</v>
      </c>
      <c r="S353" s="198"/>
      <c r="T353" s="200">
        <f>SUM(T354:T358)</f>
        <v>0</v>
      </c>
      <c r="U353" s="12"/>
      <c r="V353" s="12"/>
      <c r="W353" s="12"/>
      <c r="X353" s="12"/>
      <c r="Y353" s="12"/>
      <c r="Z353" s="12"/>
      <c r="AA353" s="12"/>
      <c r="AB353" s="12"/>
      <c r="AC353" s="12"/>
      <c r="AD353" s="12"/>
      <c r="AE353" s="12"/>
      <c r="AR353" s="201" t="s">
        <v>143</v>
      </c>
      <c r="AT353" s="202" t="s">
        <v>71</v>
      </c>
      <c r="AU353" s="202" t="s">
        <v>72</v>
      </c>
      <c r="AY353" s="201" t="s">
        <v>134</v>
      </c>
      <c r="BK353" s="203">
        <f>SUM(BK354:BK358)</f>
        <v>0</v>
      </c>
    </row>
    <row r="354" spans="1:65" s="2" customFormat="1" ht="21.75" customHeight="1">
      <c r="A354" s="40"/>
      <c r="B354" s="41"/>
      <c r="C354" s="206" t="s">
        <v>465</v>
      </c>
      <c r="D354" s="206" t="s">
        <v>138</v>
      </c>
      <c r="E354" s="207" t="s">
        <v>466</v>
      </c>
      <c r="F354" s="208" t="s">
        <v>467</v>
      </c>
      <c r="G354" s="209" t="s">
        <v>468</v>
      </c>
      <c r="H354" s="210">
        <v>10</v>
      </c>
      <c r="I354" s="211"/>
      <c r="J354" s="212">
        <f>ROUND(I354*H354,2)</f>
        <v>0</v>
      </c>
      <c r="K354" s="208" t="s">
        <v>142</v>
      </c>
      <c r="L354" s="46"/>
      <c r="M354" s="213" t="s">
        <v>19</v>
      </c>
      <c r="N354" s="214" t="s">
        <v>43</v>
      </c>
      <c r="O354" s="86"/>
      <c r="P354" s="215">
        <f>O354*H354</f>
        <v>0</v>
      </c>
      <c r="Q354" s="215">
        <v>0</v>
      </c>
      <c r="R354" s="215">
        <f>Q354*H354</f>
        <v>0</v>
      </c>
      <c r="S354" s="215">
        <v>0</v>
      </c>
      <c r="T354" s="216">
        <f>S354*H354</f>
        <v>0</v>
      </c>
      <c r="U354" s="40"/>
      <c r="V354" s="40"/>
      <c r="W354" s="40"/>
      <c r="X354" s="40"/>
      <c r="Y354" s="40"/>
      <c r="Z354" s="40"/>
      <c r="AA354" s="40"/>
      <c r="AB354" s="40"/>
      <c r="AC354" s="40"/>
      <c r="AD354" s="40"/>
      <c r="AE354" s="40"/>
      <c r="AR354" s="217" t="s">
        <v>469</v>
      </c>
      <c r="AT354" s="217" t="s">
        <v>138</v>
      </c>
      <c r="AU354" s="217" t="s">
        <v>14</v>
      </c>
      <c r="AY354" s="19" t="s">
        <v>134</v>
      </c>
      <c r="BE354" s="218">
        <f>IF(N354="základní",J354,0)</f>
        <v>0</v>
      </c>
      <c r="BF354" s="218">
        <f>IF(N354="snížená",J354,0)</f>
        <v>0</v>
      </c>
      <c r="BG354" s="218">
        <f>IF(N354="zákl. přenesená",J354,0)</f>
        <v>0</v>
      </c>
      <c r="BH354" s="218">
        <f>IF(N354="sníž. přenesená",J354,0)</f>
        <v>0</v>
      </c>
      <c r="BI354" s="218">
        <f>IF(N354="nulová",J354,0)</f>
        <v>0</v>
      </c>
      <c r="BJ354" s="19" t="s">
        <v>14</v>
      </c>
      <c r="BK354" s="218">
        <f>ROUND(I354*H354,2)</f>
        <v>0</v>
      </c>
      <c r="BL354" s="19" t="s">
        <v>469</v>
      </c>
      <c r="BM354" s="217" t="s">
        <v>470</v>
      </c>
    </row>
    <row r="355" spans="1:47" s="2" customFormat="1" ht="12">
      <c r="A355" s="40"/>
      <c r="B355" s="41"/>
      <c r="C355" s="42"/>
      <c r="D355" s="219" t="s">
        <v>146</v>
      </c>
      <c r="E355" s="42"/>
      <c r="F355" s="220" t="s">
        <v>471</v>
      </c>
      <c r="G355" s="42"/>
      <c r="H355" s="42"/>
      <c r="I355" s="221"/>
      <c r="J355" s="42"/>
      <c r="K355" s="42"/>
      <c r="L355" s="46"/>
      <c r="M355" s="222"/>
      <c r="N355" s="223"/>
      <c r="O355" s="86"/>
      <c r="P355" s="86"/>
      <c r="Q355" s="86"/>
      <c r="R355" s="86"/>
      <c r="S355" s="86"/>
      <c r="T355" s="87"/>
      <c r="U355" s="40"/>
      <c r="V355" s="40"/>
      <c r="W355" s="40"/>
      <c r="X355" s="40"/>
      <c r="Y355" s="40"/>
      <c r="Z355" s="40"/>
      <c r="AA355" s="40"/>
      <c r="AB355" s="40"/>
      <c r="AC355" s="40"/>
      <c r="AD355" s="40"/>
      <c r="AE355" s="40"/>
      <c r="AT355" s="19" t="s">
        <v>146</v>
      </c>
      <c r="AU355" s="19" t="s">
        <v>14</v>
      </c>
    </row>
    <row r="356" spans="1:47" s="2" customFormat="1" ht="12">
      <c r="A356" s="40"/>
      <c r="B356" s="41"/>
      <c r="C356" s="42"/>
      <c r="D356" s="226" t="s">
        <v>203</v>
      </c>
      <c r="E356" s="42"/>
      <c r="F356" s="257" t="s">
        <v>472</v>
      </c>
      <c r="G356" s="42"/>
      <c r="H356" s="42"/>
      <c r="I356" s="221"/>
      <c r="J356" s="42"/>
      <c r="K356" s="42"/>
      <c r="L356" s="46"/>
      <c r="M356" s="222"/>
      <c r="N356" s="223"/>
      <c r="O356" s="86"/>
      <c r="P356" s="86"/>
      <c r="Q356" s="86"/>
      <c r="R356" s="86"/>
      <c r="S356" s="86"/>
      <c r="T356" s="87"/>
      <c r="U356" s="40"/>
      <c r="V356" s="40"/>
      <c r="W356" s="40"/>
      <c r="X356" s="40"/>
      <c r="Y356" s="40"/>
      <c r="Z356" s="40"/>
      <c r="AA356" s="40"/>
      <c r="AB356" s="40"/>
      <c r="AC356" s="40"/>
      <c r="AD356" s="40"/>
      <c r="AE356" s="40"/>
      <c r="AT356" s="19" t="s">
        <v>203</v>
      </c>
      <c r="AU356" s="19" t="s">
        <v>14</v>
      </c>
    </row>
    <row r="357" spans="1:51" s="14" customFormat="1" ht="12">
      <c r="A357" s="14"/>
      <c r="B357" s="235"/>
      <c r="C357" s="236"/>
      <c r="D357" s="226" t="s">
        <v>148</v>
      </c>
      <c r="E357" s="237" t="s">
        <v>19</v>
      </c>
      <c r="F357" s="238" t="s">
        <v>390</v>
      </c>
      <c r="G357" s="236"/>
      <c r="H357" s="239">
        <v>10</v>
      </c>
      <c r="I357" s="240"/>
      <c r="J357" s="236"/>
      <c r="K357" s="236"/>
      <c r="L357" s="241"/>
      <c r="M357" s="242"/>
      <c r="N357" s="243"/>
      <c r="O357" s="243"/>
      <c r="P357" s="243"/>
      <c r="Q357" s="243"/>
      <c r="R357" s="243"/>
      <c r="S357" s="243"/>
      <c r="T357" s="244"/>
      <c r="U357" s="14"/>
      <c r="V357" s="14"/>
      <c r="W357" s="14"/>
      <c r="X357" s="14"/>
      <c r="Y357" s="14"/>
      <c r="Z357" s="14"/>
      <c r="AA357" s="14"/>
      <c r="AB357" s="14"/>
      <c r="AC357" s="14"/>
      <c r="AD357" s="14"/>
      <c r="AE357" s="14"/>
      <c r="AT357" s="245" t="s">
        <v>148</v>
      </c>
      <c r="AU357" s="245" t="s">
        <v>14</v>
      </c>
      <c r="AV357" s="14" t="s">
        <v>81</v>
      </c>
      <c r="AW357" s="14" t="s">
        <v>33</v>
      </c>
      <c r="AX357" s="14" t="s">
        <v>72</v>
      </c>
      <c r="AY357" s="245" t="s">
        <v>134</v>
      </c>
    </row>
    <row r="358" spans="1:51" s="15" customFormat="1" ht="12">
      <c r="A358" s="15"/>
      <c r="B358" s="246"/>
      <c r="C358" s="247"/>
      <c r="D358" s="226" t="s">
        <v>148</v>
      </c>
      <c r="E358" s="248" t="s">
        <v>19</v>
      </c>
      <c r="F358" s="249" t="s">
        <v>152</v>
      </c>
      <c r="G358" s="247"/>
      <c r="H358" s="250">
        <v>10</v>
      </c>
      <c r="I358" s="251"/>
      <c r="J358" s="247"/>
      <c r="K358" s="247"/>
      <c r="L358" s="252"/>
      <c r="M358" s="281"/>
      <c r="N358" s="282"/>
      <c r="O358" s="282"/>
      <c r="P358" s="282"/>
      <c r="Q358" s="282"/>
      <c r="R358" s="282"/>
      <c r="S358" s="282"/>
      <c r="T358" s="283"/>
      <c r="U358" s="15"/>
      <c r="V358" s="15"/>
      <c r="W358" s="15"/>
      <c r="X358" s="15"/>
      <c r="Y358" s="15"/>
      <c r="Z358" s="15"/>
      <c r="AA358" s="15"/>
      <c r="AB358" s="15"/>
      <c r="AC358" s="15"/>
      <c r="AD358" s="15"/>
      <c r="AE358" s="15"/>
      <c r="AT358" s="256" t="s">
        <v>148</v>
      </c>
      <c r="AU358" s="256" t="s">
        <v>14</v>
      </c>
      <c r="AV358" s="15" t="s">
        <v>143</v>
      </c>
      <c r="AW358" s="15" t="s">
        <v>33</v>
      </c>
      <c r="AX358" s="15" t="s">
        <v>14</v>
      </c>
      <c r="AY358" s="256" t="s">
        <v>134</v>
      </c>
    </row>
    <row r="359" spans="1:31" s="2" customFormat="1" ht="6.95" customHeight="1">
      <c r="A359" s="40"/>
      <c r="B359" s="61"/>
      <c r="C359" s="62"/>
      <c r="D359" s="62"/>
      <c r="E359" s="62"/>
      <c r="F359" s="62"/>
      <c r="G359" s="62"/>
      <c r="H359" s="62"/>
      <c r="I359" s="62"/>
      <c r="J359" s="62"/>
      <c r="K359" s="62"/>
      <c r="L359" s="46"/>
      <c r="M359" s="40"/>
      <c r="O359" s="40"/>
      <c r="P359" s="40"/>
      <c r="Q359" s="40"/>
      <c r="R359" s="40"/>
      <c r="S359" s="40"/>
      <c r="T359" s="40"/>
      <c r="U359" s="40"/>
      <c r="V359" s="40"/>
      <c r="W359" s="40"/>
      <c r="X359" s="40"/>
      <c r="Y359" s="40"/>
      <c r="Z359" s="40"/>
      <c r="AA359" s="40"/>
      <c r="AB359" s="40"/>
      <c r="AC359" s="40"/>
      <c r="AD359" s="40"/>
      <c r="AE359" s="40"/>
    </row>
  </sheetData>
  <sheetProtection password="CC35" sheet="1" objects="1" scenarios="1" formatColumns="0" formatRows="0" autoFilter="0"/>
  <autoFilter ref="C98:K358"/>
  <mergeCells count="9">
    <mergeCell ref="E7:H7"/>
    <mergeCell ref="E9:H9"/>
    <mergeCell ref="E18:H18"/>
    <mergeCell ref="E27:H27"/>
    <mergeCell ref="E48:H48"/>
    <mergeCell ref="E50:H50"/>
    <mergeCell ref="E89:H89"/>
    <mergeCell ref="E91:H91"/>
    <mergeCell ref="L2:V2"/>
  </mergeCells>
  <hyperlinks>
    <hyperlink ref="F104" r:id="rId1" display="https://podminky.urs.cz/item/CS_URS_2023_01/162351103"/>
    <hyperlink ref="F110" r:id="rId2" display="https://podminky.urs.cz/item/CS_URS_2023_01/167151111"/>
    <hyperlink ref="F117" r:id="rId3" display="https://podminky.urs.cz/item/CS_URS_2023_01/171151111"/>
    <hyperlink ref="F123" r:id="rId4" display="https://podminky.urs.cz/item/CS_URS_2023_01/174151101"/>
    <hyperlink ref="F132" r:id="rId5" display="https://podminky.urs.cz/item/CS_URS_2023_01/181951112"/>
    <hyperlink ref="F139" r:id="rId6" display="https://podminky.urs.cz/item/CS_URS_2023_01/311231116"/>
    <hyperlink ref="F151" r:id="rId7" display="https://podminky.urs.cz/item/CS_URS_2023_01/564911411"/>
    <hyperlink ref="F159" r:id="rId8" display="https://podminky.urs.cz/item/CS_URS_2023_01/894410212"/>
    <hyperlink ref="F168" r:id="rId9" display="https://podminky.urs.cz/item/CS_URS_2023_01/894410302"/>
    <hyperlink ref="F180" r:id="rId10" display="https://podminky.urs.cz/item/CS_URS_2023_01/981013311"/>
    <hyperlink ref="F186" r:id="rId11" display="https://podminky.urs.cz/item/CS_URS_2023_01/981013313"/>
    <hyperlink ref="F194" r:id="rId12" display="https://podminky.urs.cz/item/CS_URS_2023_01/981013314"/>
    <hyperlink ref="F202" r:id="rId13" display="https://podminky.urs.cz/item/CS_URS_2023_01/981513114"/>
    <hyperlink ref="F207" r:id="rId14" display="https://podminky.urs.cz/item/CS_URS_2023_01/981513116"/>
    <hyperlink ref="F215" r:id="rId15" display="https://podminky.urs.cz/item/CS_URS_2023_01/997006005"/>
    <hyperlink ref="F221" r:id="rId16" display="https://podminky.urs.cz/item/CS_URS_2023_01/997006512"/>
    <hyperlink ref="F228" r:id="rId17" display="https://podminky.urs.cz/item/CS_URS_2023_01/997006519"/>
    <hyperlink ref="F237" r:id="rId18" display="https://podminky.urs.cz/item/CS_URS_2023_01/997013631"/>
    <hyperlink ref="F242" r:id="rId19" display="https://podminky.urs.cz/item/CS_URS_2023_01/997013811"/>
    <hyperlink ref="F247" r:id="rId20" display="https://podminky.urs.cz/item/CS_URS_2023_01/997013814"/>
    <hyperlink ref="F252" r:id="rId21" display="https://podminky.urs.cz/item/CS_URS_2023_01/997013861"/>
    <hyperlink ref="F257" r:id="rId22" display="https://podminky.urs.cz/item/CS_URS_2023_01/997013862"/>
    <hyperlink ref="F262" r:id="rId23" display="https://podminky.urs.cz/item/CS_URS_2023_01/997013863"/>
    <hyperlink ref="F267" r:id="rId24" display="https://podminky.urs.cz/item/CS_URS_2023_01/997013869"/>
    <hyperlink ref="F274" r:id="rId25" display="https://podminky.urs.cz/item/CS_URS_2023_01/751366022"/>
    <hyperlink ref="F279" r:id="rId26" display="https://podminky.urs.cz/item/CS_URS_2023_01/751366023"/>
    <hyperlink ref="F339" r:id="rId27" display="https://podminky.urs.cz/item/CS_URS_2023_01/751366822"/>
    <hyperlink ref="F342" r:id="rId28" display="https://podminky.urs.cz/item/CS_URS_2023_01/751366823"/>
    <hyperlink ref="F346" r:id="rId29" display="https://podminky.urs.cz/item/CS_URS_2023_01/764204111"/>
    <hyperlink ref="F352" r:id="rId30" display="https://podminky.urs.cz/item/CS_URS_2023_01/998764101"/>
    <hyperlink ref="F355" r:id="rId31" display="https://podminky.urs.cz/item/CS_URS_2023_01/HZS14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xl/worksheets/sheet3.xml><?xml version="1.0" encoding="utf-8"?>
<worksheet xmlns="http://schemas.openxmlformats.org/spreadsheetml/2006/main" xmlns:r="http://schemas.openxmlformats.org/officeDocument/2006/relationships">
  <sheetPr>
    <pageSetUpPr fitToPage="1"/>
  </sheetPr>
  <dimension ref="A2:BM2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84</v>
      </c>
    </row>
    <row r="3" spans="2:46" s="1" customFormat="1" ht="6.95" customHeight="1">
      <c r="B3" s="130"/>
      <c r="C3" s="131"/>
      <c r="D3" s="131"/>
      <c r="E3" s="131"/>
      <c r="F3" s="131"/>
      <c r="G3" s="131"/>
      <c r="H3" s="131"/>
      <c r="I3" s="131"/>
      <c r="J3" s="131"/>
      <c r="K3" s="131"/>
      <c r="L3" s="22"/>
      <c r="AT3" s="19" t="s">
        <v>81</v>
      </c>
    </row>
    <row r="4" spans="2:46" s="1" customFormat="1" ht="24.95" customHeight="1">
      <c r="B4" s="22"/>
      <c r="D4" s="132" t="s">
        <v>91</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Demolice objektu M</v>
      </c>
      <c r="F7" s="134"/>
      <c r="G7" s="134"/>
      <c r="H7" s="134"/>
      <c r="L7" s="22"/>
    </row>
    <row r="8" spans="1:31" s="2" customFormat="1" ht="12" customHeight="1">
      <c r="A8" s="40"/>
      <c r="B8" s="46"/>
      <c r="C8" s="40"/>
      <c r="D8" s="134" t="s">
        <v>92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473</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9. 1. 2023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59.25" customHeight="1">
      <c r="A27" s="140"/>
      <c r="B27" s="141"/>
      <c r="C27" s="140"/>
      <c r="D27" s="140"/>
      <c r="E27" s="142" t="s">
        <v>94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ROUND(J95,2)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ROUND((SUM(BE95:BE203)),2)</f>
        <v>0</v>
      </c>
      <c r="G33" s="40"/>
      <c r="H33" s="40"/>
      <c r="I33" s="150">
        <v>0.21</v>
      </c>
      <c r="J33" s="149">
        <f>ROUND(((SUM(BE95:BE203))*I33),2)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ROUND((SUM(BF95:BF203)),2)</f>
        <v>0</v>
      </c>
      <c r="G34" s="40"/>
      <c r="H34" s="40"/>
      <c r="I34" s="150">
        <v>0.15</v>
      </c>
      <c r="J34" s="149">
        <f>ROUND(((SUM(BF95:BF203))*I34),2)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ROUND((SUM(BG95:BG203)),2)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ROUND((SUM(BH95:BH203)),2)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ROUND((SUM(BI95:BI203)),2)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Demolice objektu M</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02 - Přeložka potrubní pošty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Karlovarská krajská nemocnice a.s.</v>
      </c>
      <c r="G52" s="42"/>
      <c r="H52" s="42"/>
      <c r="I52" s="34" t="s">
        <v>23</v>
      </c>
      <c r="J52" s="74" t="str">
        <f>IF(J12="","",J12)</f>
        <v>9. 1. 2023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Karlovarský kraj</v>
      </c>
      <c r="G54" s="42"/>
      <c r="H54" s="42"/>
      <c r="I54" s="34" t="s">
        <v>31</v>
      </c>
      <c r="J54" s="38" t="str">
        <f>E21</f>
        <v>Kancelář stavebního inženýrství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96</v>
      </c>
      <c r="D57" s="164"/>
      <c r="E57" s="164"/>
      <c r="F57" s="164"/>
      <c r="G57" s="164"/>
      <c r="H57" s="164"/>
      <c r="I57" s="164"/>
      <c r="J57" s="165" t="s">
        <v>97</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J95</f>
        <v>0</v>
      </c>
      <c r="K59" s="42"/>
      <c r="L59" s="136"/>
      <c r="S59" s="40"/>
      <c r="T59" s="40"/>
      <c r="U59" s="40"/>
      <c r="V59" s="40"/>
      <c r="W59" s="40"/>
      <c r="X59" s="40"/>
      <c r="Y59" s="40"/>
      <c r="Z59" s="40"/>
      <c r="AA59" s="40"/>
      <c r="AB59" s="40"/>
      <c r="AC59" s="40"/>
      <c r="AD59" s="40"/>
      <c r="AE59" s="40"/>
      <c r="AU59" s="19" t="s">
        <v>98</v>
      </c>
    </row>
    <row r="60" spans="1:31" s="9" customFormat="1" ht="24.95" customHeight="1">
      <c r="A60" s="9"/>
      <c r="B60" s="167"/>
      <c r="C60" s="168"/>
      <c r="D60" s="169" t="s">
        <v>99</v>
      </c>
      <c r="E60" s="170"/>
      <c r="F60" s="170"/>
      <c r="G60" s="170"/>
      <c r="H60" s="170"/>
      <c r="I60" s="170"/>
      <c r="J60" s="171">
        <f>J96</f>
        <v>0</v>
      </c>
      <c r="K60" s="168"/>
      <c r="L60" s="172"/>
      <c r="S60" s="9"/>
      <c r="T60" s="9"/>
      <c r="U60" s="9"/>
      <c r="V60" s="9"/>
      <c r="W60" s="9"/>
      <c r="X60" s="9"/>
      <c r="Y60" s="9"/>
      <c r="Z60" s="9"/>
      <c r="AA60" s="9"/>
      <c r="AB60" s="9"/>
      <c r="AC60" s="9"/>
      <c r="AD60" s="9"/>
      <c r="AE60" s="9"/>
    </row>
    <row r="61" spans="1:31" s="10" customFormat="1" ht="19.9" customHeight="1">
      <c r="A61" s="10"/>
      <c r="B61" s="173"/>
      <c r="C61" s="174"/>
      <c r="D61" s="175" t="s">
        <v>100</v>
      </c>
      <c r="E61" s="176"/>
      <c r="F61" s="176"/>
      <c r="G61" s="176"/>
      <c r="H61" s="176"/>
      <c r="I61" s="176"/>
      <c r="J61" s="177">
        <f>J97</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474</v>
      </c>
      <c r="E62" s="176"/>
      <c r="F62" s="176"/>
      <c r="G62" s="176"/>
      <c r="H62" s="176"/>
      <c r="I62" s="176"/>
      <c r="J62" s="177">
        <f>J98</f>
        <v>0</v>
      </c>
      <c r="K62" s="174"/>
      <c r="L62" s="178"/>
      <c r="S62" s="10"/>
      <c r="T62" s="10"/>
      <c r="U62" s="10"/>
      <c r="V62" s="10"/>
      <c r="W62" s="10"/>
      <c r="X62" s="10"/>
      <c r="Y62" s="10"/>
      <c r="Z62" s="10"/>
      <c r="AA62" s="10"/>
      <c r="AB62" s="10"/>
      <c r="AC62" s="10"/>
      <c r="AD62" s="10"/>
      <c r="AE62" s="10"/>
    </row>
    <row r="63" spans="1:31" s="10" customFormat="1" ht="14.85" customHeight="1">
      <c r="A63" s="10"/>
      <c r="B63" s="173"/>
      <c r="C63" s="174"/>
      <c r="D63" s="175" t="s">
        <v>475</v>
      </c>
      <c r="E63" s="176"/>
      <c r="F63" s="176"/>
      <c r="G63" s="176"/>
      <c r="H63" s="176"/>
      <c r="I63" s="176"/>
      <c r="J63" s="177">
        <f>J106</f>
        <v>0</v>
      </c>
      <c r="K63" s="174"/>
      <c r="L63" s="178"/>
      <c r="S63" s="10"/>
      <c r="T63" s="10"/>
      <c r="U63" s="10"/>
      <c r="V63" s="10"/>
      <c r="W63" s="10"/>
      <c r="X63" s="10"/>
      <c r="Y63" s="10"/>
      <c r="Z63" s="10"/>
      <c r="AA63" s="10"/>
      <c r="AB63" s="10"/>
      <c r="AC63" s="10"/>
      <c r="AD63" s="10"/>
      <c r="AE63" s="10"/>
    </row>
    <row r="64" spans="1:31" s="10" customFormat="1" ht="14.85" customHeight="1">
      <c r="A64" s="10"/>
      <c r="B64" s="173"/>
      <c r="C64" s="174"/>
      <c r="D64" s="175" t="s">
        <v>101</v>
      </c>
      <c r="E64" s="176"/>
      <c r="F64" s="176"/>
      <c r="G64" s="176"/>
      <c r="H64" s="176"/>
      <c r="I64" s="176"/>
      <c r="J64" s="177">
        <f>J115</f>
        <v>0</v>
      </c>
      <c r="K64" s="174"/>
      <c r="L64" s="178"/>
      <c r="S64" s="10"/>
      <c r="T64" s="10"/>
      <c r="U64" s="10"/>
      <c r="V64" s="10"/>
      <c r="W64" s="10"/>
      <c r="X64" s="10"/>
      <c r="Y64" s="10"/>
      <c r="Z64" s="10"/>
      <c r="AA64" s="10"/>
      <c r="AB64" s="10"/>
      <c r="AC64" s="10"/>
      <c r="AD64" s="10"/>
      <c r="AE64" s="10"/>
    </row>
    <row r="65" spans="1:31" s="10" customFormat="1" ht="14.85" customHeight="1">
      <c r="A65" s="10"/>
      <c r="B65" s="173"/>
      <c r="C65" s="174"/>
      <c r="D65" s="175" t="s">
        <v>102</v>
      </c>
      <c r="E65" s="176"/>
      <c r="F65" s="176"/>
      <c r="G65" s="176"/>
      <c r="H65" s="176"/>
      <c r="I65" s="176"/>
      <c r="J65" s="177">
        <f>J128</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107</v>
      </c>
      <c r="E66" s="176"/>
      <c r="F66" s="176"/>
      <c r="G66" s="176"/>
      <c r="H66" s="176"/>
      <c r="I66" s="176"/>
      <c r="J66" s="177">
        <f>J141</f>
        <v>0</v>
      </c>
      <c r="K66" s="174"/>
      <c r="L66" s="178"/>
      <c r="S66" s="10"/>
      <c r="T66" s="10"/>
      <c r="U66" s="10"/>
      <c r="V66" s="10"/>
      <c r="W66" s="10"/>
      <c r="X66" s="10"/>
      <c r="Y66" s="10"/>
      <c r="Z66" s="10"/>
      <c r="AA66" s="10"/>
      <c r="AB66" s="10"/>
      <c r="AC66" s="10"/>
      <c r="AD66" s="10"/>
      <c r="AE66" s="10"/>
    </row>
    <row r="67" spans="1:31" s="10" customFormat="1" ht="14.85" customHeight="1">
      <c r="A67" s="10"/>
      <c r="B67" s="173"/>
      <c r="C67" s="174"/>
      <c r="D67" s="175" t="s">
        <v>108</v>
      </c>
      <c r="E67" s="176"/>
      <c r="F67" s="176"/>
      <c r="G67" s="176"/>
      <c r="H67" s="176"/>
      <c r="I67" s="176"/>
      <c r="J67" s="177">
        <f>J142</f>
        <v>0</v>
      </c>
      <c r="K67" s="174"/>
      <c r="L67" s="178"/>
      <c r="S67" s="10"/>
      <c r="T67" s="10"/>
      <c r="U67" s="10"/>
      <c r="V67" s="10"/>
      <c r="W67" s="10"/>
      <c r="X67" s="10"/>
      <c r="Y67" s="10"/>
      <c r="Z67" s="10"/>
      <c r="AA67" s="10"/>
      <c r="AB67" s="10"/>
      <c r="AC67" s="10"/>
      <c r="AD67" s="10"/>
      <c r="AE67" s="10"/>
    </row>
    <row r="68" spans="1:31" s="10" customFormat="1" ht="14.85" customHeight="1">
      <c r="A68" s="10"/>
      <c r="B68" s="173"/>
      <c r="C68" s="174"/>
      <c r="D68" s="175" t="s">
        <v>476</v>
      </c>
      <c r="E68" s="176"/>
      <c r="F68" s="176"/>
      <c r="G68" s="176"/>
      <c r="H68" s="176"/>
      <c r="I68" s="176"/>
      <c r="J68" s="177">
        <f>J152</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111</v>
      </c>
      <c r="E69" s="176"/>
      <c r="F69" s="176"/>
      <c r="G69" s="176"/>
      <c r="H69" s="176"/>
      <c r="I69" s="176"/>
      <c r="J69" s="177">
        <f>J157</f>
        <v>0</v>
      </c>
      <c r="K69" s="174"/>
      <c r="L69" s="178"/>
      <c r="S69" s="10"/>
      <c r="T69" s="10"/>
      <c r="U69" s="10"/>
      <c r="V69" s="10"/>
      <c r="W69" s="10"/>
      <c r="X69" s="10"/>
      <c r="Y69" s="10"/>
      <c r="Z69" s="10"/>
      <c r="AA69" s="10"/>
      <c r="AB69" s="10"/>
      <c r="AC69" s="10"/>
      <c r="AD69" s="10"/>
      <c r="AE69" s="10"/>
    </row>
    <row r="70" spans="1:31" s="10" customFormat="1" ht="14.85" customHeight="1">
      <c r="A70" s="10"/>
      <c r="B70" s="173"/>
      <c r="C70" s="174"/>
      <c r="D70" s="175" t="s">
        <v>477</v>
      </c>
      <c r="E70" s="176"/>
      <c r="F70" s="176"/>
      <c r="G70" s="176"/>
      <c r="H70" s="176"/>
      <c r="I70" s="176"/>
      <c r="J70" s="177">
        <f>J158</f>
        <v>0</v>
      </c>
      <c r="K70" s="174"/>
      <c r="L70" s="178"/>
      <c r="S70" s="10"/>
      <c r="T70" s="10"/>
      <c r="U70" s="10"/>
      <c r="V70" s="10"/>
      <c r="W70" s="10"/>
      <c r="X70" s="10"/>
      <c r="Y70" s="10"/>
      <c r="Z70" s="10"/>
      <c r="AA70" s="10"/>
      <c r="AB70" s="10"/>
      <c r="AC70" s="10"/>
      <c r="AD70" s="10"/>
      <c r="AE70" s="10"/>
    </row>
    <row r="71" spans="1:31" s="9" customFormat="1" ht="24.95" customHeight="1">
      <c r="A71" s="9"/>
      <c r="B71" s="167"/>
      <c r="C71" s="168"/>
      <c r="D71" s="169" t="s">
        <v>115</v>
      </c>
      <c r="E71" s="170"/>
      <c r="F71" s="170"/>
      <c r="G71" s="170"/>
      <c r="H71" s="170"/>
      <c r="I71" s="170"/>
      <c r="J71" s="171">
        <f>J163</f>
        <v>0</v>
      </c>
      <c r="K71" s="168"/>
      <c r="L71" s="172"/>
      <c r="S71" s="9"/>
      <c r="T71" s="9"/>
      <c r="U71" s="9"/>
      <c r="V71" s="9"/>
      <c r="W71" s="9"/>
      <c r="X71" s="9"/>
      <c r="Y71" s="9"/>
      <c r="Z71" s="9"/>
      <c r="AA71" s="9"/>
      <c r="AB71" s="9"/>
      <c r="AC71" s="9"/>
      <c r="AD71" s="9"/>
      <c r="AE71" s="9"/>
    </row>
    <row r="72" spans="1:31" s="10" customFormat="1" ht="19.9" customHeight="1">
      <c r="A72" s="10"/>
      <c r="B72" s="173"/>
      <c r="C72" s="174"/>
      <c r="D72" s="175" t="s">
        <v>478</v>
      </c>
      <c r="E72" s="176"/>
      <c r="F72" s="176"/>
      <c r="G72" s="176"/>
      <c r="H72" s="176"/>
      <c r="I72" s="176"/>
      <c r="J72" s="177">
        <f>J164</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479</v>
      </c>
      <c r="E73" s="176"/>
      <c r="F73" s="176"/>
      <c r="G73" s="176"/>
      <c r="H73" s="176"/>
      <c r="I73" s="176"/>
      <c r="J73" s="177">
        <f>J174</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480</v>
      </c>
      <c r="E74" s="176"/>
      <c r="F74" s="176"/>
      <c r="G74" s="176"/>
      <c r="H74" s="176"/>
      <c r="I74" s="176"/>
      <c r="J74" s="177">
        <f>J189</f>
        <v>0</v>
      </c>
      <c r="K74" s="174"/>
      <c r="L74" s="178"/>
      <c r="S74" s="10"/>
      <c r="T74" s="10"/>
      <c r="U74" s="10"/>
      <c r="V74" s="10"/>
      <c r="W74" s="10"/>
      <c r="X74" s="10"/>
      <c r="Y74" s="10"/>
      <c r="Z74" s="10"/>
      <c r="AA74" s="10"/>
      <c r="AB74" s="10"/>
      <c r="AC74" s="10"/>
      <c r="AD74" s="10"/>
      <c r="AE74" s="10"/>
    </row>
    <row r="75" spans="1:31" s="10" customFormat="1" ht="14.85" customHeight="1">
      <c r="A75" s="10"/>
      <c r="B75" s="173"/>
      <c r="C75" s="174"/>
      <c r="D75" s="175" t="s">
        <v>481</v>
      </c>
      <c r="E75" s="176"/>
      <c r="F75" s="176"/>
      <c r="G75" s="176"/>
      <c r="H75" s="176"/>
      <c r="I75" s="176"/>
      <c r="J75" s="177">
        <f>J200</f>
        <v>0</v>
      </c>
      <c r="K75" s="174"/>
      <c r="L75" s="178"/>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36"/>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36"/>
      <c r="S81" s="40"/>
      <c r="T81" s="40"/>
      <c r="U81" s="40"/>
      <c r="V81" s="40"/>
      <c r="W81" s="40"/>
      <c r="X81" s="40"/>
      <c r="Y81" s="40"/>
      <c r="Z81" s="40"/>
      <c r="AA81" s="40"/>
      <c r="AB81" s="40"/>
      <c r="AC81" s="40"/>
      <c r="AD81" s="40"/>
      <c r="AE81" s="40"/>
    </row>
    <row r="82" spans="1:31" s="2" customFormat="1" ht="24.95" customHeight="1">
      <c r="A82" s="40"/>
      <c r="B82" s="41"/>
      <c r="C82" s="25" t="s">
        <v>119</v>
      </c>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36"/>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6.5" customHeight="1">
      <c r="A85" s="40"/>
      <c r="B85" s="41"/>
      <c r="C85" s="42"/>
      <c r="D85" s="42"/>
      <c r="E85" s="162" t="str">
        <f>E7</f>
        <v>Demolice objektu M</v>
      </c>
      <c r="F85" s="34"/>
      <c r="G85" s="34"/>
      <c r="H85" s="34"/>
      <c r="I85" s="42"/>
      <c r="J85" s="42"/>
      <c r="K85" s="42"/>
      <c r="L85" s="136"/>
      <c r="S85" s="40"/>
      <c r="T85" s="40"/>
      <c r="U85" s="40"/>
      <c r="V85" s="40"/>
      <c r="W85" s="40"/>
      <c r="X85" s="40"/>
      <c r="Y85" s="40"/>
      <c r="Z85" s="40"/>
      <c r="AA85" s="40"/>
      <c r="AB85" s="40"/>
      <c r="AC85" s="40"/>
      <c r="AD85" s="40"/>
      <c r="AE85" s="40"/>
    </row>
    <row r="86" spans="1:31" s="2" customFormat="1" ht="12" customHeight="1">
      <c r="A86" s="40"/>
      <c r="B86" s="41"/>
      <c r="C86" s="34" t="s">
        <v>92</v>
      </c>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16.5" customHeight="1">
      <c r="A87" s="40"/>
      <c r="B87" s="41"/>
      <c r="C87" s="42"/>
      <c r="D87" s="42"/>
      <c r="E87" s="71" t="str">
        <f>E9</f>
        <v>02 - Přeložka potrubní pošty</v>
      </c>
      <c r="F87" s="42"/>
      <c r="G87" s="42"/>
      <c r="H87" s="42"/>
      <c r="I87" s="42"/>
      <c r="J87" s="42"/>
      <c r="K87" s="42"/>
      <c r="L87" s="13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3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F12</f>
        <v>Karlovarská krajská nemocnice a.s.</v>
      </c>
      <c r="G89" s="42"/>
      <c r="H89" s="42"/>
      <c r="I89" s="34" t="s">
        <v>23</v>
      </c>
      <c r="J89" s="74" t="str">
        <f>IF(J12="","",J12)</f>
        <v>9. 1. 2023</v>
      </c>
      <c r="K89" s="42"/>
      <c r="L89" s="13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36"/>
      <c r="S90" s="40"/>
      <c r="T90" s="40"/>
      <c r="U90" s="40"/>
      <c r="V90" s="40"/>
      <c r="W90" s="40"/>
      <c r="X90" s="40"/>
      <c r="Y90" s="40"/>
      <c r="Z90" s="40"/>
      <c r="AA90" s="40"/>
      <c r="AB90" s="40"/>
      <c r="AC90" s="40"/>
      <c r="AD90" s="40"/>
      <c r="AE90" s="40"/>
    </row>
    <row r="91" spans="1:31" s="2" customFormat="1" ht="25.65" customHeight="1">
      <c r="A91" s="40"/>
      <c r="B91" s="41"/>
      <c r="C91" s="34" t="s">
        <v>25</v>
      </c>
      <c r="D91" s="42"/>
      <c r="E91" s="42"/>
      <c r="F91" s="29" t="str">
        <f>E15</f>
        <v>Karlovarský kraj</v>
      </c>
      <c r="G91" s="42"/>
      <c r="H91" s="42"/>
      <c r="I91" s="34" t="s">
        <v>31</v>
      </c>
      <c r="J91" s="38" t="str">
        <f>E21</f>
        <v>Kancelář stavebního inženýrství s.r.o.</v>
      </c>
      <c r="K91" s="42"/>
      <c r="L91" s="136"/>
      <c r="S91" s="40"/>
      <c r="T91" s="40"/>
      <c r="U91" s="40"/>
      <c r="V91" s="40"/>
      <c r="W91" s="40"/>
      <c r="X91" s="40"/>
      <c r="Y91" s="40"/>
      <c r="Z91" s="40"/>
      <c r="AA91" s="40"/>
      <c r="AB91" s="40"/>
      <c r="AC91" s="40"/>
      <c r="AD91" s="40"/>
      <c r="AE91" s="40"/>
    </row>
    <row r="92" spans="1:31" s="2" customFormat="1" ht="15.15" customHeight="1">
      <c r="A92" s="40"/>
      <c r="B92" s="41"/>
      <c r="C92" s="34" t="s">
        <v>29</v>
      </c>
      <c r="D92" s="42"/>
      <c r="E92" s="42"/>
      <c r="F92" s="29" t="str">
        <f>IF(E18="","",E18)</f>
        <v>Vyplň údaj</v>
      </c>
      <c r="G92" s="42"/>
      <c r="H92" s="42"/>
      <c r="I92" s="34" t="s">
        <v>34</v>
      </c>
      <c r="J92" s="38" t="str">
        <f>E24</f>
        <v xml:space="preserve"> </v>
      </c>
      <c r="K92" s="42"/>
      <c r="L92" s="13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36"/>
      <c r="S93" s="40"/>
      <c r="T93" s="40"/>
      <c r="U93" s="40"/>
      <c r="V93" s="40"/>
      <c r="W93" s="40"/>
      <c r="X93" s="40"/>
      <c r="Y93" s="40"/>
      <c r="Z93" s="40"/>
      <c r="AA93" s="40"/>
      <c r="AB93" s="40"/>
      <c r="AC93" s="40"/>
      <c r="AD93" s="40"/>
      <c r="AE93" s="40"/>
    </row>
    <row r="94" spans="1:31" s="11" customFormat="1" ht="29.25" customHeight="1">
      <c r="A94" s="179"/>
      <c r="B94" s="180"/>
      <c r="C94" s="181" t="s">
        <v>120</v>
      </c>
      <c r="D94" s="182" t="s">
        <v>57</v>
      </c>
      <c r="E94" s="182" t="s">
        <v>53</v>
      </c>
      <c r="F94" s="182" t="s">
        <v>54</v>
      </c>
      <c r="G94" s="182" t="s">
        <v>121</v>
      </c>
      <c r="H94" s="182" t="s">
        <v>122</v>
      </c>
      <c r="I94" s="182" t="s">
        <v>123</v>
      </c>
      <c r="J94" s="182" t="s">
        <v>97</v>
      </c>
      <c r="K94" s="183" t="s">
        <v>124</v>
      </c>
      <c r="L94" s="184"/>
      <c r="M94" s="94" t="s">
        <v>19</v>
      </c>
      <c r="N94" s="95" t="s">
        <v>42</v>
      </c>
      <c r="O94" s="95" t="s">
        <v>125</v>
      </c>
      <c r="P94" s="95" t="s">
        <v>126</v>
      </c>
      <c r="Q94" s="95" t="s">
        <v>127</v>
      </c>
      <c r="R94" s="95" t="s">
        <v>128</v>
      </c>
      <c r="S94" s="95" t="s">
        <v>129</v>
      </c>
      <c r="T94" s="96" t="s">
        <v>130</v>
      </c>
      <c r="U94" s="179"/>
      <c r="V94" s="179"/>
      <c r="W94" s="179"/>
      <c r="X94" s="179"/>
      <c r="Y94" s="179"/>
      <c r="Z94" s="179"/>
      <c r="AA94" s="179"/>
      <c r="AB94" s="179"/>
      <c r="AC94" s="179"/>
      <c r="AD94" s="179"/>
      <c r="AE94" s="179"/>
    </row>
    <row r="95" spans="1:63" s="2" customFormat="1" ht="22.8" customHeight="1">
      <c r="A95" s="40"/>
      <c r="B95" s="41"/>
      <c r="C95" s="101" t="s">
        <v>131</v>
      </c>
      <c r="D95" s="42"/>
      <c r="E95" s="42"/>
      <c r="F95" s="42"/>
      <c r="G95" s="42"/>
      <c r="H95" s="42"/>
      <c r="I95" s="42"/>
      <c r="J95" s="185">
        <f>BK95</f>
        <v>0</v>
      </c>
      <c r="K95" s="42"/>
      <c r="L95" s="46"/>
      <c r="M95" s="97"/>
      <c r="N95" s="186"/>
      <c r="O95" s="98"/>
      <c r="P95" s="187">
        <f>P96+P163</f>
        <v>0</v>
      </c>
      <c r="Q95" s="98"/>
      <c r="R95" s="187">
        <f>R96+R163</f>
        <v>21.328944</v>
      </c>
      <c r="S95" s="98"/>
      <c r="T95" s="188">
        <f>T96+T163</f>
        <v>6.863999999999999</v>
      </c>
      <c r="U95" s="40"/>
      <c r="V95" s="40"/>
      <c r="W95" s="40"/>
      <c r="X95" s="40"/>
      <c r="Y95" s="40"/>
      <c r="Z95" s="40"/>
      <c r="AA95" s="40"/>
      <c r="AB95" s="40"/>
      <c r="AC95" s="40"/>
      <c r="AD95" s="40"/>
      <c r="AE95" s="40"/>
      <c r="AT95" s="19" t="s">
        <v>71</v>
      </c>
      <c r="AU95" s="19" t="s">
        <v>98</v>
      </c>
      <c r="BK95" s="189">
        <f>BK96+BK163</f>
        <v>0</v>
      </c>
    </row>
    <row r="96" spans="1:63" s="12" customFormat="1" ht="25.9" customHeight="1">
      <c r="A96" s="12"/>
      <c r="B96" s="190"/>
      <c r="C96" s="191"/>
      <c r="D96" s="192" t="s">
        <v>71</v>
      </c>
      <c r="E96" s="193" t="s">
        <v>132</v>
      </c>
      <c r="F96" s="193" t="s">
        <v>133</v>
      </c>
      <c r="G96" s="191"/>
      <c r="H96" s="191"/>
      <c r="I96" s="194"/>
      <c r="J96" s="195">
        <f>BK96</f>
        <v>0</v>
      </c>
      <c r="K96" s="191"/>
      <c r="L96" s="196"/>
      <c r="M96" s="197"/>
      <c r="N96" s="198"/>
      <c r="O96" s="198"/>
      <c r="P96" s="199">
        <f>P97+P141+P157</f>
        <v>0</v>
      </c>
      <c r="Q96" s="198"/>
      <c r="R96" s="199">
        <f>R97+R141+R157</f>
        <v>21.312</v>
      </c>
      <c r="S96" s="198"/>
      <c r="T96" s="200">
        <f>T97+T141+T157</f>
        <v>6.863999999999999</v>
      </c>
      <c r="U96" s="12"/>
      <c r="V96" s="12"/>
      <c r="W96" s="12"/>
      <c r="X96" s="12"/>
      <c r="Y96" s="12"/>
      <c r="Z96" s="12"/>
      <c r="AA96" s="12"/>
      <c r="AB96" s="12"/>
      <c r="AC96" s="12"/>
      <c r="AD96" s="12"/>
      <c r="AE96" s="12"/>
      <c r="AR96" s="201" t="s">
        <v>14</v>
      </c>
      <c r="AT96" s="202" t="s">
        <v>71</v>
      </c>
      <c r="AU96" s="202" t="s">
        <v>72</v>
      </c>
      <c r="AY96" s="201" t="s">
        <v>134</v>
      </c>
      <c r="BK96" s="203">
        <f>BK97+BK141+BK157</f>
        <v>0</v>
      </c>
    </row>
    <row r="97" spans="1:63" s="12" customFormat="1" ht="22.8" customHeight="1">
      <c r="A97" s="12"/>
      <c r="B97" s="190"/>
      <c r="C97" s="191"/>
      <c r="D97" s="192" t="s">
        <v>71</v>
      </c>
      <c r="E97" s="204" t="s">
        <v>14</v>
      </c>
      <c r="F97" s="204" t="s">
        <v>135</v>
      </c>
      <c r="G97" s="191"/>
      <c r="H97" s="191"/>
      <c r="I97" s="194"/>
      <c r="J97" s="205">
        <f>BK97</f>
        <v>0</v>
      </c>
      <c r="K97" s="191"/>
      <c r="L97" s="196"/>
      <c r="M97" s="197"/>
      <c r="N97" s="198"/>
      <c r="O97" s="198"/>
      <c r="P97" s="199">
        <f>P98+P106+P115+P128</f>
        <v>0</v>
      </c>
      <c r="Q97" s="198"/>
      <c r="R97" s="199">
        <f>R98+R106+R115+R128</f>
        <v>15.84</v>
      </c>
      <c r="S97" s="198"/>
      <c r="T97" s="200">
        <f>T98+T106+T115+T128</f>
        <v>6.863999999999999</v>
      </c>
      <c r="U97" s="12"/>
      <c r="V97" s="12"/>
      <c r="W97" s="12"/>
      <c r="X97" s="12"/>
      <c r="Y97" s="12"/>
      <c r="Z97" s="12"/>
      <c r="AA97" s="12"/>
      <c r="AB97" s="12"/>
      <c r="AC97" s="12"/>
      <c r="AD97" s="12"/>
      <c r="AE97" s="12"/>
      <c r="AR97" s="201" t="s">
        <v>14</v>
      </c>
      <c r="AT97" s="202" t="s">
        <v>71</v>
      </c>
      <c r="AU97" s="202" t="s">
        <v>14</v>
      </c>
      <c r="AY97" s="201" t="s">
        <v>134</v>
      </c>
      <c r="BK97" s="203">
        <f>BK98+BK106+BK115+BK128</f>
        <v>0</v>
      </c>
    </row>
    <row r="98" spans="1:63" s="12" customFormat="1" ht="20.85" customHeight="1">
      <c r="A98" s="12"/>
      <c r="B98" s="190"/>
      <c r="C98" s="191"/>
      <c r="D98" s="192" t="s">
        <v>71</v>
      </c>
      <c r="E98" s="204" t="s">
        <v>232</v>
      </c>
      <c r="F98" s="204" t="s">
        <v>482</v>
      </c>
      <c r="G98" s="191"/>
      <c r="H98" s="191"/>
      <c r="I98" s="194"/>
      <c r="J98" s="205">
        <f>BK98</f>
        <v>0</v>
      </c>
      <c r="K98" s="191"/>
      <c r="L98" s="196"/>
      <c r="M98" s="197"/>
      <c r="N98" s="198"/>
      <c r="O98" s="198"/>
      <c r="P98" s="199">
        <f>SUM(P99:P105)</f>
        <v>0</v>
      </c>
      <c r="Q98" s="198"/>
      <c r="R98" s="199">
        <f>SUM(R99:R105)</f>
        <v>0</v>
      </c>
      <c r="S98" s="198"/>
      <c r="T98" s="200">
        <f>SUM(T99:T105)</f>
        <v>6.863999999999999</v>
      </c>
      <c r="U98" s="12"/>
      <c r="V98" s="12"/>
      <c r="W98" s="12"/>
      <c r="X98" s="12"/>
      <c r="Y98" s="12"/>
      <c r="Z98" s="12"/>
      <c r="AA98" s="12"/>
      <c r="AB98" s="12"/>
      <c r="AC98" s="12"/>
      <c r="AD98" s="12"/>
      <c r="AE98" s="12"/>
      <c r="AR98" s="201" t="s">
        <v>14</v>
      </c>
      <c r="AT98" s="202" t="s">
        <v>71</v>
      </c>
      <c r="AU98" s="202" t="s">
        <v>81</v>
      </c>
      <c r="AY98" s="201" t="s">
        <v>134</v>
      </c>
      <c r="BK98" s="203">
        <f>SUM(BK99:BK105)</f>
        <v>0</v>
      </c>
    </row>
    <row r="99" spans="1:65" s="2" customFormat="1" ht="33" customHeight="1">
      <c r="A99" s="40"/>
      <c r="B99" s="41"/>
      <c r="C99" s="206" t="s">
        <v>14</v>
      </c>
      <c r="D99" s="206" t="s">
        <v>138</v>
      </c>
      <c r="E99" s="207" t="s">
        <v>483</v>
      </c>
      <c r="F99" s="208" t="s">
        <v>484</v>
      </c>
      <c r="G99" s="209" t="s">
        <v>180</v>
      </c>
      <c r="H99" s="210">
        <v>13.2</v>
      </c>
      <c r="I99" s="211"/>
      <c r="J99" s="212">
        <f>ROUND(I99*H99,2)</f>
        <v>0</v>
      </c>
      <c r="K99" s="208" t="s">
        <v>142</v>
      </c>
      <c r="L99" s="46"/>
      <c r="M99" s="213" t="s">
        <v>19</v>
      </c>
      <c r="N99" s="214" t="s">
        <v>43</v>
      </c>
      <c r="O99" s="86"/>
      <c r="P99" s="215">
        <f>O99*H99</f>
        <v>0</v>
      </c>
      <c r="Q99" s="215">
        <v>0</v>
      </c>
      <c r="R99" s="215">
        <f>Q99*H99</f>
        <v>0</v>
      </c>
      <c r="S99" s="215">
        <v>0.3</v>
      </c>
      <c r="T99" s="216">
        <f>S99*H99</f>
        <v>3.9599999999999995</v>
      </c>
      <c r="U99" s="40"/>
      <c r="V99" s="40"/>
      <c r="W99" s="40"/>
      <c r="X99" s="40"/>
      <c r="Y99" s="40"/>
      <c r="Z99" s="40"/>
      <c r="AA99" s="40"/>
      <c r="AB99" s="40"/>
      <c r="AC99" s="40"/>
      <c r="AD99" s="40"/>
      <c r="AE99" s="40"/>
      <c r="AR99" s="217" t="s">
        <v>143</v>
      </c>
      <c r="AT99" s="217" t="s">
        <v>138</v>
      </c>
      <c r="AU99" s="217" t="s">
        <v>144</v>
      </c>
      <c r="AY99" s="19" t="s">
        <v>134</v>
      </c>
      <c r="BE99" s="218">
        <f>IF(N99="základní",J99,0)</f>
        <v>0</v>
      </c>
      <c r="BF99" s="218">
        <f>IF(N99="snížená",J99,0)</f>
        <v>0</v>
      </c>
      <c r="BG99" s="218">
        <f>IF(N99="zákl. přenesená",J99,0)</f>
        <v>0</v>
      </c>
      <c r="BH99" s="218">
        <f>IF(N99="sníž. přenesená",J99,0)</f>
        <v>0</v>
      </c>
      <c r="BI99" s="218">
        <f>IF(N99="nulová",J99,0)</f>
        <v>0</v>
      </c>
      <c r="BJ99" s="19" t="s">
        <v>14</v>
      </c>
      <c r="BK99" s="218">
        <f>ROUND(I99*H99,2)</f>
        <v>0</v>
      </c>
      <c r="BL99" s="19" t="s">
        <v>143</v>
      </c>
      <c r="BM99" s="217" t="s">
        <v>485</v>
      </c>
    </row>
    <row r="100" spans="1:47" s="2" customFormat="1" ht="12">
      <c r="A100" s="40"/>
      <c r="B100" s="41"/>
      <c r="C100" s="42"/>
      <c r="D100" s="219" t="s">
        <v>146</v>
      </c>
      <c r="E100" s="42"/>
      <c r="F100" s="220" t="s">
        <v>486</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146</v>
      </c>
      <c r="AU100" s="19" t="s">
        <v>144</v>
      </c>
    </row>
    <row r="101" spans="1:51" s="14" customFormat="1" ht="12">
      <c r="A101" s="14"/>
      <c r="B101" s="235"/>
      <c r="C101" s="236"/>
      <c r="D101" s="226" t="s">
        <v>148</v>
      </c>
      <c r="E101" s="237" t="s">
        <v>19</v>
      </c>
      <c r="F101" s="238" t="s">
        <v>487</v>
      </c>
      <c r="G101" s="236"/>
      <c r="H101" s="239">
        <v>13.2</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148</v>
      </c>
      <c r="AU101" s="245" t="s">
        <v>144</v>
      </c>
      <c r="AV101" s="14" t="s">
        <v>81</v>
      </c>
      <c r="AW101" s="14" t="s">
        <v>33</v>
      </c>
      <c r="AX101" s="14" t="s">
        <v>72</v>
      </c>
      <c r="AY101" s="245" t="s">
        <v>134</v>
      </c>
    </row>
    <row r="102" spans="1:51" s="15" customFormat="1" ht="12">
      <c r="A102" s="15"/>
      <c r="B102" s="246"/>
      <c r="C102" s="247"/>
      <c r="D102" s="226" t="s">
        <v>148</v>
      </c>
      <c r="E102" s="248" t="s">
        <v>19</v>
      </c>
      <c r="F102" s="249" t="s">
        <v>152</v>
      </c>
      <c r="G102" s="247"/>
      <c r="H102" s="250">
        <v>13.2</v>
      </c>
      <c r="I102" s="251"/>
      <c r="J102" s="247"/>
      <c r="K102" s="247"/>
      <c r="L102" s="252"/>
      <c r="M102" s="253"/>
      <c r="N102" s="254"/>
      <c r="O102" s="254"/>
      <c r="P102" s="254"/>
      <c r="Q102" s="254"/>
      <c r="R102" s="254"/>
      <c r="S102" s="254"/>
      <c r="T102" s="255"/>
      <c r="U102" s="15"/>
      <c r="V102" s="15"/>
      <c r="W102" s="15"/>
      <c r="X102" s="15"/>
      <c r="Y102" s="15"/>
      <c r="Z102" s="15"/>
      <c r="AA102" s="15"/>
      <c r="AB102" s="15"/>
      <c r="AC102" s="15"/>
      <c r="AD102" s="15"/>
      <c r="AE102" s="15"/>
      <c r="AT102" s="256" t="s">
        <v>148</v>
      </c>
      <c r="AU102" s="256" t="s">
        <v>144</v>
      </c>
      <c r="AV102" s="15" t="s">
        <v>143</v>
      </c>
      <c r="AW102" s="15" t="s">
        <v>33</v>
      </c>
      <c r="AX102" s="15" t="s">
        <v>14</v>
      </c>
      <c r="AY102" s="256" t="s">
        <v>134</v>
      </c>
    </row>
    <row r="103" spans="1:65" s="2" customFormat="1" ht="24.15" customHeight="1">
      <c r="A103" s="40"/>
      <c r="B103" s="41"/>
      <c r="C103" s="206" t="s">
        <v>81</v>
      </c>
      <c r="D103" s="206" t="s">
        <v>138</v>
      </c>
      <c r="E103" s="207" t="s">
        <v>488</v>
      </c>
      <c r="F103" s="208" t="s">
        <v>489</v>
      </c>
      <c r="G103" s="209" t="s">
        <v>180</v>
      </c>
      <c r="H103" s="210">
        <v>13.2</v>
      </c>
      <c r="I103" s="211"/>
      <c r="J103" s="212">
        <f>ROUND(I103*H103,2)</f>
        <v>0</v>
      </c>
      <c r="K103" s="208" t="s">
        <v>142</v>
      </c>
      <c r="L103" s="46"/>
      <c r="M103" s="213" t="s">
        <v>19</v>
      </c>
      <c r="N103" s="214" t="s">
        <v>43</v>
      </c>
      <c r="O103" s="86"/>
      <c r="P103" s="215">
        <f>O103*H103</f>
        <v>0</v>
      </c>
      <c r="Q103" s="215">
        <v>0</v>
      </c>
      <c r="R103" s="215">
        <f>Q103*H103</f>
        <v>0</v>
      </c>
      <c r="S103" s="215">
        <v>0.22</v>
      </c>
      <c r="T103" s="216">
        <f>S103*H103</f>
        <v>2.904</v>
      </c>
      <c r="U103" s="40"/>
      <c r="V103" s="40"/>
      <c r="W103" s="40"/>
      <c r="X103" s="40"/>
      <c r="Y103" s="40"/>
      <c r="Z103" s="40"/>
      <c r="AA103" s="40"/>
      <c r="AB103" s="40"/>
      <c r="AC103" s="40"/>
      <c r="AD103" s="40"/>
      <c r="AE103" s="40"/>
      <c r="AR103" s="217" t="s">
        <v>143</v>
      </c>
      <c r="AT103" s="217" t="s">
        <v>138</v>
      </c>
      <c r="AU103" s="217" t="s">
        <v>144</v>
      </c>
      <c r="AY103" s="19" t="s">
        <v>134</v>
      </c>
      <c r="BE103" s="218">
        <f>IF(N103="základní",J103,0)</f>
        <v>0</v>
      </c>
      <c r="BF103" s="218">
        <f>IF(N103="snížená",J103,0)</f>
        <v>0</v>
      </c>
      <c r="BG103" s="218">
        <f>IF(N103="zákl. přenesená",J103,0)</f>
        <v>0</v>
      </c>
      <c r="BH103" s="218">
        <f>IF(N103="sníž. přenesená",J103,0)</f>
        <v>0</v>
      </c>
      <c r="BI103" s="218">
        <f>IF(N103="nulová",J103,0)</f>
        <v>0</v>
      </c>
      <c r="BJ103" s="19" t="s">
        <v>14</v>
      </c>
      <c r="BK103" s="218">
        <f>ROUND(I103*H103,2)</f>
        <v>0</v>
      </c>
      <c r="BL103" s="19" t="s">
        <v>143</v>
      </c>
      <c r="BM103" s="217" t="s">
        <v>490</v>
      </c>
    </row>
    <row r="104" spans="1:47" s="2" customFormat="1" ht="12">
      <c r="A104" s="40"/>
      <c r="B104" s="41"/>
      <c r="C104" s="42"/>
      <c r="D104" s="219" t="s">
        <v>146</v>
      </c>
      <c r="E104" s="42"/>
      <c r="F104" s="220" t="s">
        <v>491</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146</v>
      </c>
      <c r="AU104" s="19" t="s">
        <v>144</v>
      </c>
    </row>
    <row r="105" spans="1:51" s="14" customFormat="1" ht="12">
      <c r="A105" s="14"/>
      <c r="B105" s="235"/>
      <c r="C105" s="236"/>
      <c r="D105" s="226" t="s">
        <v>148</v>
      </c>
      <c r="E105" s="237" t="s">
        <v>19</v>
      </c>
      <c r="F105" s="238" t="s">
        <v>487</v>
      </c>
      <c r="G105" s="236"/>
      <c r="H105" s="239">
        <v>13.2</v>
      </c>
      <c r="I105" s="240"/>
      <c r="J105" s="236"/>
      <c r="K105" s="236"/>
      <c r="L105" s="241"/>
      <c r="M105" s="242"/>
      <c r="N105" s="243"/>
      <c r="O105" s="243"/>
      <c r="P105" s="243"/>
      <c r="Q105" s="243"/>
      <c r="R105" s="243"/>
      <c r="S105" s="243"/>
      <c r="T105" s="244"/>
      <c r="U105" s="14"/>
      <c r="V105" s="14"/>
      <c r="W105" s="14"/>
      <c r="X105" s="14"/>
      <c r="Y105" s="14"/>
      <c r="Z105" s="14"/>
      <c r="AA105" s="14"/>
      <c r="AB105" s="14"/>
      <c r="AC105" s="14"/>
      <c r="AD105" s="14"/>
      <c r="AE105" s="14"/>
      <c r="AT105" s="245" t="s">
        <v>148</v>
      </c>
      <c r="AU105" s="245" t="s">
        <v>144</v>
      </c>
      <c r="AV105" s="14" t="s">
        <v>81</v>
      </c>
      <c r="AW105" s="14" t="s">
        <v>33</v>
      </c>
      <c r="AX105" s="14" t="s">
        <v>14</v>
      </c>
      <c r="AY105" s="245" t="s">
        <v>134</v>
      </c>
    </row>
    <row r="106" spans="1:63" s="12" customFormat="1" ht="20.85" customHeight="1">
      <c r="A106" s="12"/>
      <c r="B106" s="190"/>
      <c r="C106" s="191"/>
      <c r="D106" s="192" t="s">
        <v>71</v>
      </c>
      <c r="E106" s="204" t="s">
        <v>245</v>
      </c>
      <c r="F106" s="204" t="s">
        <v>492</v>
      </c>
      <c r="G106" s="191"/>
      <c r="H106" s="191"/>
      <c r="I106" s="194"/>
      <c r="J106" s="205">
        <f>BK106</f>
        <v>0</v>
      </c>
      <c r="K106" s="191"/>
      <c r="L106" s="196"/>
      <c r="M106" s="197"/>
      <c r="N106" s="198"/>
      <c r="O106" s="198"/>
      <c r="P106" s="199">
        <f>SUM(P107:P114)</f>
        <v>0</v>
      </c>
      <c r="Q106" s="198"/>
      <c r="R106" s="199">
        <f>SUM(R107:R114)</f>
        <v>0</v>
      </c>
      <c r="S106" s="198"/>
      <c r="T106" s="200">
        <f>SUM(T107:T114)</f>
        <v>0</v>
      </c>
      <c r="U106" s="12"/>
      <c r="V106" s="12"/>
      <c r="W106" s="12"/>
      <c r="X106" s="12"/>
      <c r="Y106" s="12"/>
      <c r="Z106" s="12"/>
      <c r="AA106" s="12"/>
      <c r="AB106" s="12"/>
      <c r="AC106" s="12"/>
      <c r="AD106" s="12"/>
      <c r="AE106" s="12"/>
      <c r="AR106" s="201" t="s">
        <v>14</v>
      </c>
      <c r="AT106" s="202" t="s">
        <v>71</v>
      </c>
      <c r="AU106" s="202" t="s">
        <v>81</v>
      </c>
      <c r="AY106" s="201" t="s">
        <v>134</v>
      </c>
      <c r="BK106" s="203">
        <f>SUM(BK107:BK114)</f>
        <v>0</v>
      </c>
    </row>
    <row r="107" spans="1:65" s="2" customFormat="1" ht="24.15" customHeight="1">
      <c r="A107" s="40"/>
      <c r="B107" s="41"/>
      <c r="C107" s="206" t="s">
        <v>144</v>
      </c>
      <c r="D107" s="206" t="s">
        <v>138</v>
      </c>
      <c r="E107" s="207" t="s">
        <v>493</v>
      </c>
      <c r="F107" s="208" t="s">
        <v>494</v>
      </c>
      <c r="G107" s="209" t="s">
        <v>141</v>
      </c>
      <c r="H107" s="210">
        <v>1.5</v>
      </c>
      <c r="I107" s="211"/>
      <c r="J107" s="212">
        <f>ROUND(I107*H107,2)</f>
        <v>0</v>
      </c>
      <c r="K107" s="208" t="s">
        <v>142</v>
      </c>
      <c r="L107" s="46"/>
      <c r="M107" s="213" t="s">
        <v>19</v>
      </c>
      <c r="N107" s="214" t="s">
        <v>43</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143</v>
      </c>
      <c r="AT107" s="217" t="s">
        <v>138</v>
      </c>
      <c r="AU107" s="217" t="s">
        <v>144</v>
      </c>
      <c r="AY107" s="19" t="s">
        <v>134</v>
      </c>
      <c r="BE107" s="218">
        <f>IF(N107="základní",J107,0)</f>
        <v>0</v>
      </c>
      <c r="BF107" s="218">
        <f>IF(N107="snížená",J107,0)</f>
        <v>0</v>
      </c>
      <c r="BG107" s="218">
        <f>IF(N107="zákl. přenesená",J107,0)</f>
        <v>0</v>
      </c>
      <c r="BH107" s="218">
        <f>IF(N107="sníž. přenesená",J107,0)</f>
        <v>0</v>
      </c>
      <c r="BI107" s="218">
        <f>IF(N107="nulová",J107,0)</f>
        <v>0</v>
      </c>
      <c r="BJ107" s="19" t="s">
        <v>14</v>
      </c>
      <c r="BK107" s="218">
        <f>ROUND(I107*H107,2)</f>
        <v>0</v>
      </c>
      <c r="BL107" s="19" t="s">
        <v>143</v>
      </c>
      <c r="BM107" s="217" t="s">
        <v>495</v>
      </c>
    </row>
    <row r="108" spans="1:47" s="2" customFormat="1" ht="12">
      <c r="A108" s="40"/>
      <c r="B108" s="41"/>
      <c r="C108" s="42"/>
      <c r="D108" s="219" t="s">
        <v>146</v>
      </c>
      <c r="E108" s="42"/>
      <c r="F108" s="220" t="s">
        <v>496</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146</v>
      </c>
      <c r="AU108" s="19" t="s">
        <v>144</v>
      </c>
    </row>
    <row r="109" spans="1:51" s="14" customFormat="1" ht="12">
      <c r="A109" s="14"/>
      <c r="B109" s="235"/>
      <c r="C109" s="236"/>
      <c r="D109" s="226" t="s">
        <v>148</v>
      </c>
      <c r="E109" s="237" t="s">
        <v>19</v>
      </c>
      <c r="F109" s="238" t="s">
        <v>497</v>
      </c>
      <c r="G109" s="236"/>
      <c r="H109" s="239">
        <v>1.5</v>
      </c>
      <c r="I109" s="240"/>
      <c r="J109" s="236"/>
      <c r="K109" s="236"/>
      <c r="L109" s="241"/>
      <c r="M109" s="242"/>
      <c r="N109" s="243"/>
      <c r="O109" s="243"/>
      <c r="P109" s="243"/>
      <c r="Q109" s="243"/>
      <c r="R109" s="243"/>
      <c r="S109" s="243"/>
      <c r="T109" s="244"/>
      <c r="U109" s="14"/>
      <c r="V109" s="14"/>
      <c r="W109" s="14"/>
      <c r="X109" s="14"/>
      <c r="Y109" s="14"/>
      <c r="Z109" s="14"/>
      <c r="AA109" s="14"/>
      <c r="AB109" s="14"/>
      <c r="AC109" s="14"/>
      <c r="AD109" s="14"/>
      <c r="AE109" s="14"/>
      <c r="AT109" s="245" t="s">
        <v>148</v>
      </c>
      <c r="AU109" s="245" t="s">
        <v>144</v>
      </c>
      <c r="AV109" s="14" t="s">
        <v>81</v>
      </c>
      <c r="AW109" s="14" t="s">
        <v>33</v>
      </c>
      <c r="AX109" s="14" t="s">
        <v>72</v>
      </c>
      <c r="AY109" s="245" t="s">
        <v>134</v>
      </c>
    </row>
    <row r="110" spans="1:51" s="15" customFormat="1" ht="12">
      <c r="A110" s="15"/>
      <c r="B110" s="246"/>
      <c r="C110" s="247"/>
      <c r="D110" s="226" t="s">
        <v>148</v>
      </c>
      <c r="E110" s="248" t="s">
        <v>19</v>
      </c>
      <c r="F110" s="249" t="s">
        <v>152</v>
      </c>
      <c r="G110" s="247"/>
      <c r="H110" s="250">
        <v>1.5</v>
      </c>
      <c r="I110" s="251"/>
      <c r="J110" s="247"/>
      <c r="K110" s="247"/>
      <c r="L110" s="252"/>
      <c r="M110" s="253"/>
      <c r="N110" s="254"/>
      <c r="O110" s="254"/>
      <c r="P110" s="254"/>
      <c r="Q110" s="254"/>
      <c r="R110" s="254"/>
      <c r="S110" s="254"/>
      <c r="T110" s="255"/>
      <c r="U110" s="15"/>
      <c r="V110" s="15"/>
      <c r="W110" s="15"/>
      <c r="X110" s="15"/>
      <c r="Y110" s="15"/>
      <c r="Z110" s="15"/>
      <c r="AA110" s="15"/>
      <c r="AB110" s="15"/>
      <c r="AC110" s="15"/>
      <c r="AD110" s="15"/>
      <c r="AE110" s="15"/>
      <c r="AT110" s="256" t="s">
        <v>148</v>
      </c>
      <c r="AU110" s="256" t="s">
        <v>144</v>
      </c>
      <c r="AV110" s="15" t="s">
        <v>143</v>
      </c>
      <c r="AW110" s="15" t="s">
        <v>33</v>
      </c>
      <c r="AX110" s="15" t="s">
        <v>14</v>
      </c>
      <c r="AY110" s="256" t="s">
        <v>134</v>
      </c>
    </row>
    <row r="111" spans="1:65" s="2" customFormat="1" ht="24.15" customHeight="1">
      <c r="A111" s="40"/>
      <c r="B111" s="41"/>
      <c r="C111" s="206" t="s">
        <v>143</v>
      </c>
      <c r="D111" s="206" t="s">
        <v>138</v>
      </c>
      <c r="E111" s="207" t="s">
        <v>498</v>
      </c>
      <c r="F111" s="208" t="s">
        <v>499</v>
      </c>
      <c r="G111" s="209" t="s">
        <v>141</v>
      </c>
      <c r="H111" s="210">
        <v>13.2</v>
      </c>
      <c r="I111" s="211"/>
      <c r="J111" s="212">
        <f>ROUND(I111*H111,2)</f>
        <v>0</v>
      </c>
      <c r="K111" s="208" t="s">
        <v>142</v>
      </c>
      <c r="L111" s="46"/>
      <c r="M111" s="213" t="s">
        <v>19</v>
      </c>
      <c r="N111" s="214" t="s">
        <v>43</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143</v>
      </c>
      <c r="AT111" s="217" t="s">
        <v>138</v>
      </c>
      <c r="AU111" s="217" t="s">
        <v>144</v>
      </c>
      <c r="AY111" s="19" t="s">
        <v>134</v>
      </c>
      <c r="BE111" s="218">
        <f>IF(N111="základní",J111,0)</f>
        <v>0</v>
      </c>
      <c r="BF111" s="218">
        <f>IF(N111="snížená",J111,0)</f>
        <v>0</v>
      </c>
      <c r="BG111" s="218">
        <f>IF(N111="zákl. přenesená",J111,0)</f>
        <v>0</v>
      </c>
      <c r="BH111" s="218">
        <f>IF(N111="sníž. přenesená",J111,0)</f>
        <v>0</v>
      </c>
      <c r="BI111" s="218">
        <f>IF(N111="nulová",J111,0)</f>
        <v>0</v>
      </c>
      <c r="BJ111" s="19" t="s">
        <v>14</v>
      </c>
      <c r="BK111" s="218">
        <f>ROUND(I111*H111,2)</f>
        <v>0</v>
      </c>
      <c r="BL111" s="19" t="s">
        <v>143</v>
      </c>
      <c r="BM111" s="217" t="s">
        <v>500</v>
      </c>
    </row>
    <row r="112" spans="1:47" s="2" customFormat="1" ht="12">
      <c r="A112" s="40"/>
      <c r="B112" s="41"/>
      <c r="C112" s="42"/>
      <c r="D112" s="219" t="s">
        <v>146</v>
      </c>
      <c r="E112" s="42"/>
      <c r="F112" s="220" t="s">
        <v>501</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146</v>
      </c>
      <c r="AU112" s="19" t="s">
        <v>144</v>
      </c>
    </row>
    <row r="113" spans="1:51" s="14" customFormat="1" ht="12">
      <c r="A113" s="14"/>
      <c r="B113" s="235"/>
      <c r="C113" s="236"/>
      <c r="D113" s="226" t="s">
        <v>148</v>
      </c>
      <c r="E113" s="237" t="s">
        <v>19</v>
      </c>
      <c r="F113" s="238" t="s">
        <v>502</v>
      </c>
      <c r="G113" s="236"/>
      <c r="H113" s="239">
        <v>13.2</v>
      </c>
      <c r="I113" s="240"/>
      <c r="J113" s="236"/>
      <c r="K113" s="236"/>
      <c r="L113" s="241"/>
      <c r="M113" s="242"/>
      <c r="N113" s="243"/>
      <c r="O113" s="243"/>
      <c r="P113" s="243"/>
      <c r="Q113" s="243"/>
      <c r="R113" s="243"/>
      <c r="S113" s="243"/>
      <c r="T113" s="244"/>
      <c r="U113" s="14"/>
      <c r="V113" s="14"/>
      <c r="W113" s="14"/>
      <c r="X113" s="14"/>
      <c r="Y113" s="14"/>
      <c r="Z113" s="14"/>
      <c r="AA113" s="14"/>
      <c r="AB113" s="14"/>
      <c r="AC113" s="14"/>
      <c r="AD113" s="14"/>
      <c r="AE113" s="14"/>
      <c r="AT113" s="245" t="s">
        <v>148</v>
      </c>
      <c r="AU113" s="245" t="s">
        <v>144</v>
      </c>
      <c r="AV113" s="14" t="s">
        <v>81</v>
      </c>
      <c r="AW113" s="14" t="s">
        <v>33</v>
      </c>
      <c r="AX113" s="14" t="s">
        <v>72</v>
      </c>
      <c r="AY113" s="245" t="s">
        <v>134</v>
      </c>
    </row>
    <row r="114" spans="1:51" s="15" customFormat="1" ht="12">
      <c r="A114" s="15"/>
      <c r="B114" s="246"/>
      <c r="C114" s="247"/>
      <c r="D114" s="226" t="s">
        <v>148</v>
      </c>
      <c r="E114" s="248" t="s">
        <v>19</v>
      </c>
      <c r="F114" s="249" t="s">
        <v>152</v>
      </c>
      <c r="G114" s="247"/>
      <c r="H114" s="250">
        <v>13.2</v>
      </c>
      <c r="I114" s="251"/>
      <c r="J114" s="247"/>
      <c r="K114" s="247"/>
      <c r="L114" s="252"/>
      <c r="M114" s="253"/>
      <c r="N114" s="254"/>
      <c r="O114" s="254"/>
      <c r="P114" s="254"/>
      <c r="Q114" s="254"/>
      <c r="R114" s="254"/>
      <c r="S114" s="254"/>
      <c r="T114" s="255"/>
      <c r="U114" s="15"/>
      <c r="V114" s="15"/>
      <c r="W114" s="15"/>
      <c r="X114" s="15"/>
      <c r="Y114" s="15"/>
      <c r="Z114" s="15"/>
      <c r="AA114" s="15"/>
      <c r="AB114" s="15"/>
      <c r="AC114" s="15"/>
      <c r="AD114" s="15"/>
      <c r="AE114" s="15"/>
      <c r="AT114" s="256" t="s">
        <v>148</v>
      </c>
      <c r="AU114" s="256" t="s">
        <v>144</v>
      </c>
      <c r="AV114" s="15" t="s">
        <v>143</v>
      </c>
      <c r="AW114" s="15" t="s">
        <v>33</v>
      </c>
      <c r="AX114" s="15" t="s">
        <v>14</v>
      </c>
      <c r="AY114" s="256" t="s">
        <v>134</v>
      </c>
    </row>
    <row r="115" spans="1:63" s="12" customFormat="1" ht="20.85" customHeight="1">
      <c r="A115" s="12"/>
      <c r="B115" s="190"/>
      <c r="C115" s="191"/>
      <c r="D115" s="192" t="s">
        <v>71</v>
      </c>
      <c r="E115" s="204" t="s">
        <v>136</v>
      </c>
      <c r="F115" s="204" t="s">
        <v>137</v>
      </c>
      <c r="G115" s="191"/>
      <c r="H115" s="191"/>
      <c r="I115" s="194"/>
      <c r="J115" s="205">
        <f>BK115</f>
        <v>0</v>
      </c>
      <c r="K115" s="191"/>
      <c r="L115" s="196"/>
      <c r="M115" s="197"/>
      <c r="N115" s="198"/>
      <c r="O115" s="198"/>
      <c r="P115" s="199">
        <f>SUM(P116:P127)</f>
        <v>0</v>
      </c>
      <c r="Q115" s="198"/>
      <c r="R115" s="199">
        <f>SUM(R116:R127)</f>
        <v>0</v>
      </c>
      <c r="S115" s="198"/>
      <c r="T115" s="200">
        <f>SUM(T116:T127)</f>
        <v>0</v>
      </c>
      <c r="U115" s="12"/>
      <c r="V115" s="12"/>
      <c r="W115" s="12"/>
      <c r="X115" s="12"/>
      <c r="Y115" s="12"/>
      <c r="Z115" s="12"/>
      <c r="AA115" s="12"/>
      <c r="AB115" s="12"/>
      <c r="AC115" s="12"/>
      <c r="AD115" s="12"/>
      <c r="AE115" s="12"/>
      <c r="AR115" s="201" t="s">
        <v>14</v>
      </c>
      <c r="AT115" s="202" t="s">
        <v>71</v>
      </c>
      <c r="AU115" s="202" t="s">
        <v>81</v>
      </c>
      <c r="AY115" s="201" t="s">
        <v>134</v>
      </c>
      <c r="BK115" s="203">
        <f>SUM(BK116:BK127)</f>
        <v>0</v>
      </c>
    </row>
    <row r="116" spans="1:65" s="2" customFormat="1" ht="37.8" customHeight="1">
      <c r="A116" s="40"/>
      <c r="B116" s="41"/>
      <c r="C116" s="206" t="s">
        <v>177</v>
      </c>
      <c r="D116" s="206" t="s">
        <v>138</v>
      </c>
      <c r="E116" s="207" t="s">
        <v>503</v>
      </c>
      <c r="F116" s="208" t="s">
        <v>504</v>
      </c>
      <c r="G116" s="209" t="s">
        <v>141</v>
      </c>
      <c r="H116" s="210">
        <v>24.336</v>
      </c>
      <c r="I116" s="211"/>
      <c r="J116" s="212">
        <f>ROUND(I116*H116,2)</f>
        <v>0</v>
      </c>
      <c r="K116" s="208" t="s">
        <v>142</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143</v>
      </c>
      <c r="AT116" s="217" t="s">
        <v>138</v>
      </c>
      <c r="AU116" s="217" t="s">
        <v>144</v>
      </c>
      <c r="AY116" s="19" t="s">
        <v>134</v>
      </c>
      <c r="BE116" s="218">
        <f>IF(N116="základní",J116,0)</f>
        <v>0</v>
      </c>
      <c r="BF116" s="218">
        <f>IF(N116="snížená",J116,0)</f>
        <v>0</v>
      </c>
      <c r="BG116" s="218">
        <f>IF(N116="zákl. přenesená",J116,0)</f>
        <v>0</v>
      </c>
      <c r="BH116" s="218">
        <f>IF(N116="sníž. přenesená",J116,0)</f>
        <v>0</v>
      </c>
      <c r="BI116" s="218">
        <f>IF(N116="nulová",J116,0)</f>
        <v>0</v>
      </c>
      <c r="BJ116" s="19" t="s">
        <v>14</v>
      </c>
      <c r="BK116" s="218">
        <f>ROUND(I116*H116,2)</f>
        <v>0</v>
      </c>
      <c r="BL116" s="19" t="s">
        <v>143</v>
      </c>
      <c r="BM116" s="217" t="s">
        <v>505</v>
      </c>
    </row>
    <row r="117" spans="1:47" s="2" customFormat="1" ht="12">
      <c r="A117" s="40"/>
      <c r="B117" s="41"/>
      <c r="C117" s="42"/>
      <c r="D117" s="219" t="s">
        <v>146</v>
      </c>
      <c r="E117" s="42"/>
      <c r="F117" s="220" t="s">
        <v>506</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146</v>
      </c>
      <c r="AU117" s="19" t="s">
        <v>144</v>
      </c>
    </row>
    <row r="118" spans="1:51" s="13" customFormat="1" ht="12">
      <c r="A118" s="13"/>
      <c r="B118" s="224"/>
      <c r="C118" s="225"/>
      <c r="D118" s="226" t="s">
        <v>148</v>
      </c>
      <c r="E118" s="227" t="s">
        <v>19</v>
      </c>
      <c r="F118" s="228" t="s">
        <v>507</v>
      </c>
      <c r="G118" s="225"/>
      <c r="H118" s="227" t="s">
        <v>19</v>
      </c>
      <c r="I118" s="229"/>
      <c r="J118" s="225"/>
      <c r="K118" s="225"/>
      <c r="L118" s="230"/>
      <c r="M118" s="231"/>
      <c r="N118" s="232"/>
      <c r="O118" s="232"/>
      <c r="P118" s="232"/>
      <c r="Q118" s="232"/>
      <c r="R118" s="232"/>
      <c r="S118" s="232"/>
      <c r="T118" s="233"/>
      <c r="U118" s="13"/>
      <c r="V118" s="13"/>
      <c r="W118" s="13"/>
      <c r="X118" s="13"/>
      <c r="Y118" s="13"/>
      <c r="Z118" s="13"/>
      <c r="AA118" s="13"/>
      <c r="AB118" s="13"/>
      <c r="AC118" s="13"/>
      <c r="AD118" s="13"/>
      <c r="AE118" s="13"/>
      <c r="AT118" s="234" t="s">
        <v>148</v>
      </c>
      <c r="AU118" s="234" t="s">
        <v>144</v>
      </c>
      <c r="AV118" s="13" t="s">
        <v>14</v>
      </c>
      <c r="AW118" s="13" t="s">
        <v>33</v>
      </c>
      <c r="AX118" s="13" t="s">
        <v>72</v>
      </c>
      <c r="AY118" s="234" t="s">
        <v>134</v>
      </c>
    </row>
    <row r="119" spans="1:51" s="14" customFormat="1" ht="12">
      <c r="A119" s="14"/>
      <c r="B119" s="235"/>
      <c r="C119" s="236"/>
      <c r="D119" s="226" t="s">
        <v>148</v>
      </c>
      <c r="E119" s="237" t="s">
        <v>19</v>
      </c>
      <c r="F119" s="238" t="s">
        <v>508</v>
      </c>
      <c r="G119" s="236"/>
      <c r="H119" s="239">
        <v>18.66</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148</v>
      </c>
      <c r="AU119" s="245" t="s">
        <v>144</v>
      </c>
      <c r="AV119" s="14" t="s">
        <v>81</v>
      </c>
      <c r="AW119" s="14" t="s">
        <v>33</v>
      </c>
      <c r="AX119" s="14" t="s">
        <v>72</v>
      </c>
      <c r="AY119" s="245" t="s">
        <v>134</v>
      </c>
    </row>
    <row r="120" spans="1:51" s="13" customFormat="1" ht="12">
      <c r="A120" s="13"/>
      <c r="B120" s="224"/>
      <c r="C120" s="225"/>
      <c r="D120" s="226" t="s">
        <v>148</v>
      </c>
      <c r="E120" s="227" t="s">
        <v>19</v>
      </c>
      <c r="F120" s="228" t="s">
        <v>509</v>
      </c>
      <c r="G120" s="225"/>
      <c r="H120" s="227" t="s">
        <v>19</v>
      </c>
      <c r="I120" s="229"/>
      <c r="J120" s="225"/>
      <c r="K120" s="225"/>
      <c r="L120" s="230"/>
      <c r="M120" s="231"/>
      <c r="N120" s="232"/>
      <c r="O120" s="232"/>
      <c r="P120" s="232"/>
      <c r="Q120" s="232"/>
      <c r="R120" s="232"/>
      <c r="S120" s="232"/>
      <c r="T120" s="233"/>
      <c r="U120" s="13"/>
      <c r="V120" s="13"/>
      <c r="W120" s="13"/>
      <c r="X120" s="13"/>
      <c r="Y120" s="13"/>
      <c r="Z120" s="13"/>
      <c r="AA120" s="13"/>
      <c r="AB120" s="13"/>
      <c r="AC120" s="13"/>
      <c r="AD120" s="13"/>
      <c r="AE120" s="13"/>
      <c r="AT120" s="234" t="s">
        <v>148</v>
      </c>
      <c r="AU120" s="234" t="s">
        <v>144</v>
      </c>
      <c r="AV120" s="13" t="s">
        <v>14</v>
      </c>
      <c r="AW120" s="13" t="s">
        <v>33</v>
      </c>
      <c r="AX120" s="13" t="s">
        <v>72</v>
      </c>
      <c r="AY120" s="234" t="s">
        <v>134</v>
      </c>
    </row>
    <row r="121" spans="1:51" s="14" customFormat="1" ht="12">
      <c r="A121" s="14"/>
      <c r="B121" s="235"/>
      <c r="C121" s="236"/>
      <c r="D121" s="226" t="s">
        <v>148</v>
      </c>
      <c r="E121" s="237" t="s">
        <v>19</v>
      </c>
      <c r="F121" s="238" t="s">
        <v>510</v>
      </c>
      <c r="G121" s="236"/>
      <c r="H121" s="239">
        <v>5.676</v>
      </c>
      <c r="I121" s="240"/>
      <c r="J121" s="236"/>
      <c r="K121" s="236"/>
      <c r="L121" s="241"/>
      <c r="M121" s="242"/>
      <c r="N121" s="243"/>
      <c r="O121" s="243"/>
      <c r="P121" s="243"/>
      <c r="Q121" s="243"/>
      <c r="R121" s="243"/>
      <c r="S121" s="243"/>
      <c r="T121" s="244"/>
      <c r="U121" s="14"/>
      <c r="V121" s="14"/>
      <c r="W121" s="14"/>
      <c r="X121" s="14"/>
      <c r="Y121" s="14"/>
      <c r="Z121" s="14"/>
      <c r="AA121" s="14"/>
      <c r="AB121" s="14"/>
      <c r="AC121" s="14"/>
      <c r="AD121" s="14"/>
      <c r="AE121" s="14"/>
      <c r="AT121" s="245" t="s">
        <v>148</v>
      </c>
      <c r="AU121" s="245" t="s">
        <v>144</v>
      </c>
      <c r="AV121" s="14" t="s">
        <v>81</v>
      </c>
      <c r="AW121" s="14" t="s">
        <v>33</v>
      </c>
      <c r="AX121" s="14" t="s">
        <v>72</v>
      </c>
      <c r="AY121" s="245" t="s">
        <v>134</v>
      </c>
    </row>
    <row r="122" spans="1:51" s="15" customFormat="1" ht="12">
      <c r="A122" s="15"/>
      <c r="B122" s="246"/>
      <c r="C122" s="247"/>
      <c r="D122" s="226" t="s">
        <v>148</v>
      </c>
      <c r="E122" s="248" t="s">
        <v>19</v>
      </c>
      <c r="F122" s="249" t="s">
        <v>152</v>
      </c>
      <c r="G122" s="247"/>
      <c r="H122" s="250">
        <v>24.336</v>
      </c>
      <c r="I122" s="251"/>
      <c r="J122" s="247"/>
      <c r="K122" s="247"/>
      <c r="L122" s="252"/>
      <c r="M122" s="253"/>
      <c r="N122" s="254"/>
      <c r="O122" s="254"/>
      <c r="P122" s="254"/>
      <c r="Q122" s="254"/>
      <c r="R122" s="254"/>
      <c r="S122" s="254"/>
      <c r="T122" s="255"/>
      <c r="U122" s="15"/>
      <c r="V122" s="15"/>
      <c r="W122" s="15"/>
      <c r="X122" s="15"/>
      <c r="Y122" s="15"/>
      <c r="Z122" s="15"/>
      <c r="AA122" s="15"/>
      <c r="AB122" s="15"/>
      <c r="AC122" s="15"/>
      <c r="AD122" s="15"/>
      <c r="AE122" s="15"/>
      <c r="AT122" s="256" t="s">
        <v>148</v>
      </c>
      <c r="AU122" s="256" t="s">
        <v>144</v>
      </c>
      <c r="AV122" s="15" t="s">
        <v>143</v>
      </c>
      <c r="AW122" s="15" t="s">
        <v>33</v>
      </c>
      <c r="AX122" s="15" t="s">
        <v>14</v>
      </c>
      <c r="AY122" s="256" t="s">
        <v>134</v>
      </c>
    </row>
    <row r="123" spans="1:65" s="2" customFormat="1" ht="24.15" customHeight="1">
      <c r="A123" s="40"/>
      <c r="B123" s="41"/>
      <c r="C123" s="206" t="s">
        <v>188</v>
      </c>
      <c r="D123" s="206" t="s">
        <v>138</v>
      </c>
      <c r="E123" s="207" t="s">
        <v>511</v>
      </c>
      <c r="F123" s="208" t="s">
        <v>512</v>
      </c>
      <c r="G123" s="209" t="s">
        <v>141</v>
      </c>
      <c r="H123" s="210">
        <v>5.676</v>
      </c>
      <c r="I123" s="211"/>
      <c r="J123" s="212">
        <f>ROUND(I123*H123,2)</f>
        <v>0</v>
      </c>
      <c r="K123" s="208" t="s">
        <v>142</v>
      </c>
      <c r="L123" s="46"/>
      <c r="M123" s="213" t="s">
        <v>19</v>
      </c>
      <c r="N123" s="214" t="s">
        <v>43</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143</v>
      </c>
      <c r="AT123" s="217" t="s">
        <v>138</v>
      </c>
      <c r="AU123" s="217" t="s">
        <v>144</v>
      </c>
      <c r="AY123" s="19" t="s">
        <v>134</v>
      </c>
      <c r="BE123" s="218">
        <f>IF(N123="základní",J123,0)</f>
        <v>0</v>
      </c>
      <c r="BF123" s="218">
        <f>IF(N123="snížená",J123,0)</f>
        <v>0</v>
      </c>
      <c r="BG123" s="218">
        <f>IF(N123="zákl. přenesená",J123,0)</f>
        <v>0</v>
      </c>
      <c r="BH123" s="218">
        <f>IF(N123="sníž. přenesená",J123,0)</f>
        <v>0</v>
      </c>
      <c r="BI123" s="218">
        <f>IF(N123="nulová",J123,0)</f>
        <v>0</v>
      </c>
      <c r="BJ123" s="19" t="s">
        <v>14</v>
      </c>
      <c r="BK123" s="218">
        <f>ROUND(I123*H123,2)</f>
        <v>0</v>
      </c>
      <c r="BL123" s="19" t="s">
        <v>143</v>
      </c>
      <c r="BM123" s="217" t="s">
        <v>513</v>
      </c>
    </row>
    <row r="124" spans="1:47" s="2" customFormat="1" ht="12">
      <c r="A124" s="40"/>
      <c r="B124" s="41"/>
      <c r="C124" s="42"/>
      <c r="D124" s="219" t="s">
        <v>146</v>
      </c>
      <c r="E124" s="42"/>
      <c r="F124" s="220" t="s">
        <v>514</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146</v>
      </c>
      <c r="AU124" s="19" t="s">
        <v>144</v>
      </c>
    </row>
    <row r="125" spans="1:51" s="13" customFormat="1" ht="12">
      <c r="A125" s="13"/>
      <c r="B125" s="224"/>
      <c r="C125" s="225"/>
      <c r="D125" s="226" t="s">
        <v>148</v>
      </c>
      <c r="E125" s="227" t="s">
        <v>19</v>
      </c>
      <c r="F125" s="228" t="s">
        <v>515</v>
      </c>
      <c r="G125" s="225"/>
      <c r="H125" s="227" t="s">
        <v>19</v>
      </c>
      <c r="I125" s="229"/>
      <c r="J125" s="225"/>
      <c r="K125" s="225"/>
      <c r="L125" s="230"/>
      <c r="M125" s="231"/>
      <c r="N125" s="232"/>
      <c r="O125" s="232"/>
      <c r="P125" s="232"/>
      <c r="Q125" s="232"/>
      <c r="R125" s="232"/>
      <c r="S125" s="232"/>
      <c r="T125" s="233"/>
      <c r="U125" s="13"/>
      <c r="V125" s="13"/>
      <c r="W125" s="13"/>
      <c r="X125" s="13"/>
      <c r="Y125" s="13"/>
      <c r="Z125" s="13"/>
      <c r="AA125" s="13"/>
      <c r="AB125" s="13"/>
      <c r="AC125" s="13"/>
      <c r="AD125" s="13"/>
      <c r="AE125" s="13"/>
      <c r="AT125" s="234" t="s">
        <v>148</v>
      </c>
      <c r="AU125" s="234" t="s">
        <v>144</v>
      </c>
      <c r="AV125" s="13" t="s">
        <v>14</v>
      </c>
      <c r="AW125" s="13" t="s">
        <v>33</v>
      </c>
      <c r="AX125" s="13" t="s">
        <v>72</v>
      </c>
      <c r="AY125" s="234" t="s">
        <v>134</v>
      </c>
    </row>
    <row r="126" spans="1:51" s="14" customFormat="1" ht="12">
      <c r="A126" s="14"/>
      <c r="B126" s="235"/>
      <c r="C126" s="236"/>
      <c r="D126" s="226" t="s">
        <v>148</v>
      </c>
      <c r="E126" s="237" t="s">
        <v>19</v>
      </c>
      <c r="F126" s="238" t="s">
        <v>510</v>
      </c>
      <c r="G126" s="236"/>
      <c r="H126" s="239">
        <v>5.676</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148</v>
      </c>
      <c r="AU126" s="245" t="s">
        <v>144</v>
      </c>
      <c r="AV126" s="14" t="s">
        <v>81</v>
      </c>
      <c r="AW126" s="14" t="s">
        <v>33</v>
      </c>
      <c r="AX126" s="14" t="s">
        <v>72</v>
      </c>
      <c r="AY126" s="245" t="s">
        <v>134</v>
      </c>
    </row>
    <row r="127" spans="1:51" s="15" customFormat="1" ht="12">
      <c r="A127" s="15"/>
      <c r="B127" s="246"/>
      <c r="C127" s="247"/>
      <c r="D127" s="226" t="s">
        <v>148</v>
      </c>
      <c r="E127" s="248" t="s">
        <v>19</v>
      </c>
      <c r="F127" s="249" t="s">
        <v>152</v>
      </c>
      <c r="G127" s="247"/>
      <c r="H127" s="250">
        <v>5.676</v>
      </c>
      <c r="I127" s="251"/>
      <c r="J127" s="247"/>
      <c r="K127" s="247"/>
      <c r="L127" s="252"/>
      <c r="M127" s="253"/>
      <c r="N127" s="254"/>
      <c r="O127" s="254"/>
      <c r="P127" s="254"/>
      <c r="Q127" s="254"/>
      <c r="R127" s="254"/>
      <c r="S127" s="254"/>
      <c r="T127" s="255"/>
      <c r="U127" s="15"/>
      <c r="V127" s="15"/>
      <c r="W127" s="15"/>
      <c r="X127" s="15"/>
      <c r="Y127" s="15"/>
      <c r="Z127" s="15"/>
      <c r="AA127" s="15"/>
      <c r="AB127" s="15"/>
      <c r="AC127" s="15"/>
      <c r="AD127" s="15"/>
      <c r="AE127" s="15"/>
      <c r="AT127" s="256" t="s">
        <v>148</v>
      </c>
      <c r="AU127" s="256" t="s">
        <v>144</v>
      </c>
      <c r="AV127" s="15" t="s">
        <v>143</v>
      </c>
      <c r="AW127" s="15" t="s">
        <v>33</v>
      </c>
      <c r="AX127" s="15" t="s">
        <v>14</v>
      </c>
      <c r="AY127" s="256" t="s">
        <v>134</v>
      </c>
    </row>
    <row r="128" spans="1:63" s="12" customFormat="1" ht="20.85" customHeight="1">
      <c r="A128" s="12"/>
      <c r="B128" s="190"/>
      <c r="C128" s="191"/>
      <c r="D128" s="192" t="s">
        <v>71</v>
      </c>
      <c r="E128" s="204" t="s">
        <v>157</v>
      </c>
      <c r="F128" s="204" t="s">
        <v>158</v>
      </c>
      <c r="G128" s="191"/>
      <c r="H128" s="191"/>
      <c r="I128" s="194"/>
      <c r="J128" s="205">
        <f>BK128</f>
        <v>0</v>
      </c>
      <c r="K128" s="191"/>
      <c r="L128" s="196"/>
      <c r="M128" s="197"/>
      <c r="N128" s="198"/>
      <c r="O128" s="198"/>
      <c r="P128" s="199">
        <f>SUM(P129:P140)</f>
        <v>0</v>
      </c>
      <c r="Q128" s="198"/>
      <c r="R128" s="199">
        <f>SUM(R129:R140)</f>
        <v>15.84</v>
      </c>
      <c r="S128" s="198"/>
      <c r="T128" s="200">
        <f>SUM(T129:T140)</f>
        <v>0</v>
      </c>
      <c r="U128" s="12"/>
      <c r="V128" s="12"/>
      <c r="W128" s="12"/>
      <c r="X128" s="12"/>
      <c r="Y128" s="12"/>
      <c r="Z128" s="12"/>
      <c r="AA128" s="12"/>
      <c r="AB128" s="12"/>
      <c r="AC128" s="12"/>
      <c r="AD128" s="12"/>
      <c r="AE128" s="12"/>
      <c r="AR128" s="201" t="s">
        <v>14</v>
      </c>
      <c r="AT128" s="202" t="s">
        <v>71</v>
      </c>
      <c r="AU128" s="202" t="s">
        <v>81</v>
      </c>
      <c r="AY128" s="201" t="s">
        <v>134</v>
      </c>
      <c r="BK128" s="203">
        <f>SUM(BK129:BK140)</f>
        <v>0</v>
      </c>
    </row>
    <row r="129" spans="1:65" s="2" customFormat="1" ht="24.15" customHeight="1">
      <c r="A129" s="40"/>
      <c r="B129" s="41"/>
      <c r="C129" s="206" t="s">
        <v>197</v>
      </c>
      <c r="D129" s="206" t="s">
        <v>138</v>
      </c>
      <c r="E129" s="207" t="s">
        <v>516</v>
      </c>
      <c r="F129" s="208" t="s">
        <v>517</v>
      </c>
      <c r="G129" s="209" t="s">
        <v>141</v>
      </c>
      <c r="H129" s="210">
        <v>5.676</v>
      </c>
      <c r="I129" s="211"/>
      <c r="J129" s="212">
        <f>ROUND(I129*H129,2)</f>
        <v>0</v>
      </c>
      <c r="K129" s="208" t="s">
        <v>142</v>
      </c>
      <c r="L129" s="46"/>
      <c r="M129" s="213" t="s">
        <v>19</v>
      </c>
      <c r="N129" s="214" t="s">
        <v>43</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143</v>
      </c>
      <c r="AT129" s="217" t="s">
        <v>138</v>
      </c>
      <c r="AU129" s="217" t="s">
        <v>144</v>
      </c>
      <c r="AY129" s="19" t="s">
        <v>134</v>
      </c>
      <c r="BE129" s="218">
        <f>IF(N129="základní",J129,0)</f>
        <v>0</v>
      </c>
      <c r="BF129" s="218">
        <f>IF(N129="snížená",J129,0)</f>
        <v>0</v>
      </c>
      <c r="BG129" s="218">
        <f>IF(N129="zákl. přenesená",J129,0)</f>
        <v>0</v>
      </c>
      <c r="BH129" s="218">
        <f>IF(N129="sníž. přenesená",J129,0)</f>
        <v>0</v>
      </c>
      <c r="BI129" s="218">
        <f>IF(N129="nulová",J129,0)</f>
        <v>0</v>
      </c>
      <c r="BJ129" s="19" t="s">
        <v>14</v>
      </c>
      <c r="BK129" s="218">
        <f>ROUND(I129*H129,2)</f>
        <v>0</v>
      </c>
      <c r="BL129" s="19" t="s">
        <v>143</v>
      </c>
      <c r="BM129" s="217" t="s">
        <v>518</v>
      </c>
    </row>
    <row r="130" spans="1:47" s="2" customFormat="1" ht="12">
      <c r="A130" s="40"/>
      <c r="B130" s="41"/>
      <c r="C130" s="42"/>
      <c r="D130" s="219" t="s">
        <v>146</v>
      </c>
      <c r="E130" s="42"/>
      <c r="F130" s="220" t="s">
        <v>519</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146</v>
      </c>
      <c r="AU130" s="19" t="s">
        <v>144</v>
      </c>
    </row>
    <row r="131" spans="1:51" s="14" customFormat="1" ht="12">
      <c r="A131" s="14"/>
      <c r="B131" s="235"/>
      <c r="C131" s="236"/>
      <c r="D131" s="226" t="s">
        <v>148</v>
      </c>
      <c r="E131" s="237" t="s">
        <v>19</v>
      </c>
      <c r="F131" s="238" t="s">
        <v>520</v>
      </c>
      <c r="G131" s="236"/>
      <c r="H131" s="239">
        <v>5.676</v>
      </c>
      <c r="I131" s="240"/>
      <c r="J131" s="236"/>
      <c r="K131" s="236"/>
      <c r="L131" s="241"/>
      <c r="M131" s="242"/>
      <c r="N131" s="243"/>
      <c r="O131" s="243"/>
      <c r="P131" s="243"/>
      <c r="Q131" s="243"/>
      <c r="R131" s="243"/>
      <c r="S131" s="243"/>
      <c r="T131" s="244"/>
      <c r="U131" s="14"/>
      <c r="V131" s="14"/>
      <c r="W131" s="14"/>
      <c r="X131" s="14"/>
      <c r="Y131" s="14"/>
      <c r="Z131" s="14"/>
      <c r="AA131" s="14"/>
      <c r="AB131" s="14"/>
      <c r="AC131" s="14"/>
      <c r="AD131" s="14"/>
      <c r="AE131" s="14"/>
      <c r="AT131" s="245" t="s">
        <v>148</v>
      </c>
      <c r="AU131" s="245" t="s">
        <v>144</v>
      </c>
      <c r="AV131" s="14" t="s">
        <v>81</v>
      </c>
      <c r="AW131" s="14" t="s">
        <v>33</v>
      </c>
      <c r="AX131" s="14" t="s">
        <v>72</v>
      </c>
      <c r="AY131" s="245" t="s">
        <v>134</v>
      </c>
    </row>
    <row r="132" spans="1:51" s="15" customFormat="1" ht="12">
      <c r="A132" s="15"/>
      <c r="B132" s="246"/>
      <c r="C132" s="247"/>
      <c r="D132" s="226" t="s">
        <v>148</v>
      </c>
      <c r="E132" s="248" t="s">
        <v>19</v>
      </c>
      <c r="F132" s="249" t="s">
        <v>152</v>
      </c>
      <c r="G132" s="247"/>
      <c r="H132" s="250">
        <v>5.676</v>
      </c>
      <c r="I132" s="251"/>
      <c r="J132" s="247"/>
      <c r="K132" s="247"/>
      <c r="L132" s="252"/>
      <c r="M132" s="253"/>
      <c r="N132" s="254"/>
      <c r="O132" s="254"/>
      <c r="P132" s="254"/>
      <c r="Q132" s="254"/>
      <c r="R132" s="254"/>
      <c r="S132" s="254"/>
      <c r="T132" s="255"/>
      <c r="U132" s="15"/>
      <c r="V132" s="15"/>
      <c r="W132" s="15"/>
      <c r="X132" s="15"/>
      <c r="Y132" s="15"/>
      <c r="Z132" s="15"/>
      <c r="AA132" s="15"/>
      <c r="AB132" s="15"/>
      <c r="AC132" s="15"/>
      <c r="AD132" s="15"/>
      <c r="AE132" s="15"/>
      <c r="AT132" s="256" t="s">
        <v>148</v>
      </c>
      <c r="AU132" s="256" t="s">
        <v>144</v>
      </c>
      <c r="AV132" s="15" t="s">
        <v>143</v>
      </c>
      <c r="AW132" s="15" t="s">
        <v>33</v>
      </c>
      <c r="AX132" s="15" t="s">
        <v>14</v>
      </c>
      <c r="AY132" s="256" t="s">
        <v>134</v>
      </c>
    </row>
    <row r="133" spans="1:65" s="2" customFormat="1" ht="37.8" customHeight="1">
      <c r="A133" s="40"/>
      <c r="B133" s="41"/>
      <c r="C133" s="206" t="s">
        <v>209</v>
      </c>
      <c r="D133" s="206" t="s">
        <v>138</v>
      </c>
      <c r="E133" s="207" t="s">
        <v>521</v>
      </c>
      <c r="F133" s="208" t="s">
        <v>522</v>
      </c>
      <c r="G133" s="209" t="s">
        <v>141</v>
      </c>
      <c r="H133" s="210">
        <v>7.92</v>
      </c>
      <c r="I133" s="211"/>
      <c r="J133" s="212">
        <f>ROUND(I133*H133,2)</f>
        <v>0</v>
      </c>
      <c r="K133" s="208" t="s">
        <v>142</v>
      </c>
      <c r="L133" s="46"/>
      <c r="M133" s="213" t="s">
        <v>19</v>
      </c>
      <c r="N133" s="214" t="s">
        <v>43</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143</v>
      </c>
      <c r="AT133" s="217" t="s">
        <v>138</v>
      </c>
      <c r="AU133" s="217" t="s">
        <v>144</v>
      </c>
      <c r="AY133" s="19" t="s">
        <v>134</v>
      </c>
      <c r="BE133" s="218">
        <f>IF(N133="základní",J133,0)</f>
        <v>0</v>
      </c>
      <c r="BF133" s="218">
        <f>IF(N133="snížená",J133,0)</f>
        <v>0</v>
      </c>
      <c r="BG133" s="218">
        <f>IF(N133="zákl. přenesená",J133,0)</f>
        <v>0</v>
      </c>
      <c r="BH133" s="218">
        <f>IF(N133="sníž. přenesená",J133,0)</f>
        <v>0</v>
      </c>
      <c r="BI133" s="218">
        <f>IF(N133="nulová",J133,0)</f>
        <v>0</v>
      </c>
      <c r="BJ133" s="19" t="s">
        <v>14</v>
      </c>
      <c r="BK133" s="218">
        <f>ROUND(I133*H133,2)</f>
        <v>0</v>
      </c>
      <c r="BL133" s="19" t="s">
        <v>143</v>
      </c>
      <c r="BM133" s="217" t="s">
        <v>523</v>
      </c>
    </row>
    <row r="134" spans="1:47" s="2" customFormat="1" ht="12">
      <c r="A134" s="40"/>
      <c r="B134" s="41"/>
      <c r="C134" s="42"/>
      <c r="D134" s="219" t="s">
        <v>146</v>
      </c>
      <c r="E134" s="42"/>
      <c r="F134" s="220" t="s">
        <v>524</v>
      </c>
      <c r="G134" s="42"/>
      <c r="H134" s="42"/>
      <c r="I134" s="221"/>
      <c r="J134" s="42"/>
      <c r="K134" s="42"/>
      <c r="L134" s="46"/>
      <c r="M134" s="222"/>
      <c r="N134" s="223"/>
      <c r="O134" s="86"/>
      <c r="P134" s="86"/>
      <c r="Q134" s="86"/>
      <c r="R134" s="86"/>
      <c r="S134" s="86"/>
      <c r="T134" s="87"/>
      <c r="U134" s="40"/>
      <c r="V134" s="40"/>
      <c r="W134" s="40"/>
      <c r="X134" s="40"/>
      <c r="Y134" s="40"/>
      <c r="Z134" s="40"/>
      <c r="AA134" s="40"/>
      <c r="AB134" s="40"/>
      <c r="AC134" s="40"/>
      <c r="AD134" s="40"/>
      <c r="AE134" s="40"/>
      <c r="AT134" s="19" t="s">
        <v>146</v>
      </c>
      <c r="AU134" s="19" t="s">
        <v>144</v>
      </c>
    </row>
    <row r="135" spans="1:51" s="13" customFormat="1" ht="12">
      <c r="A135" s="13"/>
      <c r="B135" s="224"/>
      <c r="C135" s="225"/>
      <c r="D135" s="226" t="s">
        <v>148</v>
      </c>
      <c r="E135" s="227" t="s">
        <v>19</v>
      </c>
      <c r="F135" s="228" t="s">
        <v>525</v>
      </c>
      <c r="G135" s="225"/>
      <c r="H135" s="227" t="s">
        <v>19</v>
      </c>
      <c r="I135" s="229"/>
      <c r="J135" s="225"/>
      <c r="K135" s="225"/>
      <c r="L135" s="230"/>
      <c r="M135" s="231"/>
      <c r="N135" s="232"/>
      <c r="O135" s="232"/>
      <c r="P135" s="232"/>
      <c r="Q135" s="232"/>
      <c r="R135" s="232"/>
      <c r="S135" s="232"/>
      <c r="T135" s="233"/>
      <c r="U135" s="13"/>
      <c r="V135" s="13"/>
      <c r="W135" s="13"/>
      <c r="X135" s="13"/>
      <c r="Y135" s="13"/>
      <c r="Z135" s="13"/>
      <c r="AA135" s="13"/>
      <c r="AB135" s="13"/>
      <c r="AC135" s="13"/>
      <c r="AD135" s="13"/>
      <c r="AE135" s="13"/>
      <c r="AT135" s="234" t="s">
        <v>148</v>
      </c>
      <c r="AU135" s="234" t="s">
        <v>144</v>
      </c>
      <c r="AV135" s="13" t="s">
        <v>14</v>
      </c>
      <c r="AW135" s="13" t="s">
        <v>33</v>
      </c>
      <c r="AX135" s="13" t="s">
        <v>72</v>
      </c>
      <c r="AY135" s="234" t="s">
        <v>134</v>
      </c>
    </row>
    <row r="136" spans="1:51" s="14" customFormat="1" ht="12">
      <c r="A136" s="14"/>
      <c r="B136" s="235"/>
      <c r="C136" s="236"/>
      <c r="D136" s="226" t="s">
        <v>148</v>
      </c>
      <c r="E136" s="237" t="s">
        <v>19</v>
      </c>
      <c r="F136" s="238" t="s">
        <v>526</v>
      </c>
      <c r="G136" s="236"/>
      <c r="H136" s="239">
        <v>7.92</v>
      </c>
      <c r="I136" s="240"/>
      <c r="J136" s="236"/>
      <c r="K136" s="236"/>
      <c r="L136" s="241"/>
      <c r="M136" s="242"/>
      <c r="N136" s="243"/>
      <c r="O136" s="243"/>
      <c r="P136" s="243"/>
      <c r="Q136" s="243"/>
      <c r="R136" s="243"/>
      <c r="S136" s="243"/>
      <c r="T136" s="244"/>
      <c r="U136" s="14"/>
      <c r="V136" s="14"/>
      <c r="W136" s="14"/>
      <c r="X136" s="14"/>
      <c r="Y136" s="14"/>
      <c r="Z136" s="14"/>
      <c r="AA136" s="14"/>
      <c r="AB136" s="14"/>
      <c r="AC136" s="14"/>
      <c r="AD136" s="14"/>
      <c r="AE136" s="14"/>
      <c r="AT136" s="245" t="s">
        <v>148</v>
      </c>
      <c r="AU136" s="245" t="s">
        <v>144</v>
      </c>
      <c r="AV136" s="14" t="s">
        <v>81</v>
      </c>
      <c r="AW136" s="14" t="s">
        <v>33</v>
      </c>
      <c r="AX136" s="14" t="s">
        <v>72</v>
      </c>
      <c r="AY136" s="245" t="s">
        <v>134</v>
      </c>
    </row>
    <row r="137" spans="1:51" s="15" customFormat="1" ht="12">
      <c r="A137" s="15"/>
      <c r="B137" s="246"/>
      <c r="C137" s="247"/>
      <c r="D137" s="226" t="s">
        <v>148</v>
      </c>
      <c r="E137" s="248" t="s">
        <v>19</v>
      </c>
      <c r="F137" s="249" t="s">
        <v>152</v>
      </c>
      <c r="G137" s="247"/>
      <c r="H137" s="250">
        <v>7.92</v>
      </c>
      <c r="I137" s="251"/>
      <c r="J137" s="247"/>
      <c r="K137" s="247"/>
      <c r="L137" s="252"/>
      <c r="M137" s="253"/>
      <c r="N137" s="254"/>
      <c r="O137" s="254"/>
      <c r="P137" s="254"/>
      <c r="Q137" s="254"/>
      <c r="R137" s="254"/>
      <c r="S137" s="254"/>
      <c r="T137" s="255"/>
      <c r="U137" s="15"/>
      <c r="V137" s="15"/>
      <c r="W137" s="15"/>
      <c r="X137" s="15"/>
      <c r="Y137" s="15"/>
      <c r="Z137" s="15"/>
      <c r="AA137" s="15"/>
      <c r="AB137" s="15"/>
      <c r="AC137" s="15"/>
      <c r="AD137" s="15"/>
      <c r="AE137" s="15"/>
      <c r="AT137" s="256" t="s">
        <v>148</v>
      </c>
      <c r="AU137" s="256" t="s">
        <v>144</v>
      </c>
      <c r="AV137" s="15" t="s">
        <v>143</v>
      </c>
      <c r="AW137" s="15" t="s">
        <v>33</v>
      </c>
      <c r="AX137" s="15" t="s">
        <v>14</v>
      </c>
      <c r="AY137" s="256" t="s">
        <v>134</v>
      </c>
    </row>
    <row r="138" spans="1:65" s="2" customFormat="1" ht="16.5" customHeight="1">
      <c r="A138" s="40"/>
      <c r="B138" s="41"/>
      <c r="C138" s="258" t="s">
        <v>218</v>
      </c>
      <c r="D138" s="258" t="s">
        <v>228</v>
      </c>
      <c r="E138" s="259" t="s">
        <v>527</v>
      </c>
      <c r="F138" s="260" t="s">
        <v>528</v>
      </c>
      <c r="G138" s="261" t="s">
        <v>293</v>
      </c>
      <c r="H138" s="262">
        <v>15.84</v>
      </c>
      <c r="I138" s="263"/>
      <c r="J138" s="264">
        <f>ROUND(I138*H138,2)</f>
        <v>0</v>
      </c>
      <c r="K138" s="260" t="s">
        <v>142</v>
      </c>
      <c r="L138" s="265"/>
      <c r="M138" s="266" t="s">
        <v>19</v>
      </c>
      <c r="N138" s="267" t="s">
        <v>43</v>
      </c>
      <c r="O138" s="86"/>
      <c r="P138" s="215">
        <f>O138*H138</f>
        <v>0</v>
      </c>
      <c r="Q138" s="215">
        <v>1</v>
      </c>
      <c r="R138" s="215">
        <f>Q138*H138</f>
        <v>15.84</v>
      </c>
      <c r="S138" s="215">
        <v>0</v>
      </c>
      <c r="T138" s="216">
        <f>S138*H138</f>
        <v>0</v>
      </c>
      <c r="U138" s="40"/>
      <c r="V138" s="40"/>
      <c r="W138" s="40"/>
      <c r="X138" s="40"/>
      <c r="Y138" s="40"/>
      <c r="Z138" s="40"/>
      <c r="AA138" s="40"/>
      <c r="AB138" s="40"/>
      <c r="AC138" s="40"/>
      <c r="AD138" s="40"/>
      <c r="AE138" s="40"/>
      <c r="AR138" s="217" t="s">
        <v>209</v>
      </c>
      <c r="AT138" s="217" t="s">
        <v>228</v>
      </c>
      <c r="AU138" s="217" t="s">
        <v>144</v>
      </c>
      <c r="AY138" s="19" t="s">
        <v>134</v>
      </c>
      <c r="BE138" s="218">
        <f>IF(N138="základní",J138,0)</f>
        <v>0</v>
      </c>
      <c r="BF138" s="218">
        <f>IF(N138="snížená",J138,0)</f>
        <v>0</v>
      </c>
      <c r="BG138" s="218">
        <f>IF(N138="zákl. přenesená",J138,0)</f>
        <v>0</v>
      </c>
      <c r="BH138" s="218">
        <f>IF(N138="sníž. přenesená",J138,0)</f>
        <v>0</v>
      </c>
      <c r="BI138" s="218">
        <f>IF(N138="nulová",J138,0)</f>
        <v>0</v>
      </c>
      <c r="BJ138" s="19" t="s">
        <v>14</v>
      </c>
      <c r="BK138" s="218">
        <f>ROUND(I138*H138,2)</f>
        <v>0</v>
      </c>
      <c r="BL138" s="19" t="s">
        <v>143</v>
      </c>
      <c r="BM138" s="217" t="s">
        <v>529</v>
      </c>
    </row>
    <row r="139" spans="1:51" s="14" customFormat="1" ht="12">
      <c r="A139" s="14"/>
      <c r="B139" s="235"/>
      <c r="C139" s="236"/>
      <c r="D139" s="226" t="s">
        <v>148</v>
      </c>
      <c r="E139" s="237" t="s">
        <v>19</v>
      </c>
      <c r="F139" s="238" t="s">
        <v>530</v>
      </c>
      <c r="G139" s="236"/>
      <c r="H139" s="239">
        <v>15.84</v>
      </c>
      <c r="I139" s="240"/>
      <c r="J139" s="236"/>
      <c r="K139" s="236"/>
      <c r="L139" s="241"/>
      <c r="M139" s="242"/>
      <c r="N139" s="243"/>
      <c r="O139" s="243"/>
      <c r="P139" s="243"/>
      <c r="Q139" s="243"/>
      <c r="R139" s="243"/>
      <c r="S139" s="243"/>
      <c r="T139" s="244"/>
      <c r="U139" s="14"/>
      <c r="V139" s="14"/>
      <c r="W139" s="14"/>
      <c r="X139" s="14"/>
      <c r="Y139" s="14"/>
      <c r="Z139" s="14"/>
      <c r="AA139" s="14"/>
      <c r="AB139" s="14"/>
      <c r="AC139" s="14"/>
      <c r="AD139" s="14"/>
      <c r="AE139" s="14"/>
      <c r="AT139" s="245" t="s">
        <v>148</v>
      </c>
      <c r="AU139" s="245" t="s">
        <v>144</v>
      </c>
      <c r="AV139" s="14" t="s">
        <v>81</v>
      </c>
      <c r="AW139" s="14" t="s">
        <v>33</v>
      </c>
      <c r="AX139" s="14" t="s">
        <v>72</v>
      </c>
      <c r="AY139" s="245" t="s">
        <v>134</v>
      </c>
    </row>
    <row r="140" spans="1:51" s="15" customFormat="1" ht="12">
      <c r="A140" s="15"/>
      <c r="B140" s="246"/>
      <c r="C140" s="247"/>
      <c r="D140" s="226" t="s">
        <v>148</v>
      </c>
      <c r="E140" s="248" t="s">
        <v>19</v>
      </c>
      <c r="F140" s="249" t="s">
        <v>152</v>
      </c>
      <c r="G140" s="247"/>
      <c r="H140" s="250">
        <v>15.84</v>
      </c>
      <c r="I140" s="251"/>
      <c r="J140" s="247"/>
      <c r="K140" s="247"/>
      <c r="L140" s="252"/>
      <c r="M140" s="253"/>
      <c r="N140" s="254"/>
      <c r="O140" s="254"/>
      <c r="P140" s="254"/>
      <c r="Q140" s="254"/>
      <c r="R140" s="254"/>
      <c r="S140" s="254"/>
      <c r="T140" s="255"/>
      <c r="U140" s="15"/>
      <c r="V140" s="15"/>
      <c r="W140" s="15"/>
      <c r="X140" s="15"/>
      <c r="Y140" s="15"/>
      <c r="Z140" s="15"/>
      <c r="AA140" s="15"/>
      <c r="AB140" s="15"/>
      <c r="AC140" s="15"/>
      <c r="AD140" s="15"/>
      <c r="AE140" s="15"/>
      <c r="AT140" s="256" t="s">
        <v>148</v>
      </c>
      <c r="AU140" s="256" t="s">
        <v>144</v>
      </c>
      <c r="AV140" s="15" t="s">
        <v>143</v>
      </c>
      <c r="AW140" s="15" t="s">
        <v>33</v>
      </c>
      <c r="AX140" s="15" t="s">
        <v>14</v>
      </c>
      <c r="AY140" s="256" t="s">
        <v>134</v>
      </c>
    </row>
    <row r="141" spans="1:63" s="12" customFormat="1" ht="22.8" customHeight="1">
      <c r="A141" s="12"/>
      <c r="B141" s="190"/>
      <c r="C141" s="191"/>
      <c r="D141" s="192" t="s">
        <v>71</v>
      </c>
      <c r="E141" s="204" t="s">
        <v>177</v>
      </c>
      <c r="F141" s="204" t="s">
        <v>206</v>
      </c>
      <c r="G141" s="191"/>
      <c r="H141" s="191"/>
      <c r="I141" s="194"/>
      <c r="J141" s="205">
        <f>BK141</f>
        <v>0</v>
      </c>
      <c r="K141" s="191"/>
      <c r="L141" s="196"/>
      <c r="M141" s="197"/>
      <c r="N141" s="198"/>
      <c r="O141" s="198"/>
      <c r="P141" s="199">
        <f>P142+P152</f>
        <v>0</v>
      </c>
      <c r="Q141" s="198"/>
      <c r="R141" s="199">
        <f>R142+R152</f>
        <v>5.472</v>
      </c>
      <c r="S141" s="198"/>
      <c r="T141" s="200">
        <f>T142+T152</f>
        <v>0</v>
      </c>
      <c r="U141" s="12"/>
      <c r="V141" s="12"/>
      <c r="W141" s="12"/>
      <c r="X141" s="12"/>
      <c r="Y141" s="12"/>
      <c r="Z141" s="12"/>
      <c r="AA141" s="12"/>
      <c r="AB141" s="12"/>
      <c r="AC141" s="12"/>
      <c r="AD141" s="12"/>
      <c r="AE141" s="12"/>
      <c r="AR141" s="201" t="s">
        <v>14</v>
      </c>
      <c r="AT141" s="202" t="s">
        <v>71</v>
      </c>
      <c r="AU141" s="202" t="s">
        <v>14</v>
      </c>
      <c r="AY141" s="201" t="s">
        <v>134</v>
      </c>
      <c r="BK141" s="203">
        <f>BK142+BK152</f>
        <v>0</v>
      </c>
    </row>
    <row r="142" spans="1:63" s="12" customFormat="1" ht="20.85" customHeight="1">
      <c r="A142" s="12"/>
      <c r="B142" s="190"/>
      <c r="C142" s="191"/>
      <c r="D142" s="192" t="s">
        <v>71</v>
      </c>
      <c r="E142" s="204" t="s">
        <v>207</v>
      </c>
      <c r="F142" s="204" t="s">
        <v>208</v>
      </c>
      <c r="G142" s="191"/>
      <c r="H142" s="191"/>
      <c r="I142" s="194"/>
      <c r="J142" s="205">
        <f>BK142</f>
        <v>0</v>
      </c>
      <c r="K142" s="191"/>
      <c r="L142" s="196"/>
      <c r="M142" s="197"/>
      <c r="N142" s="198"/>
      <c r="O142" s="198"/>
      <c r="P142" s="199">
        <f>SUM(P143:P151)</f>
        <v>0</v>
      </c>
      <c r="Q142" s="198"/>
      <c r="R142" s="199">
        <f>SUM(R143:R151)</f>
        <v>5.472</v>
      </c>
      <c r="S142" s="198"/>
      <c r="T142" s="200">
        <f>SUM(T143:T151)</f>
        <v>0</v>
      </c>
      <c r="U142" s="12"/>
      <c r="V142" s="12"/>
      <c r="W142" s="12"/>
      <c r="X142" s="12"/>
      <c r="Y142" s="12"/>
      <c r="Z142" s="12"/>
      <c r="AA142" s="12"/>
      <c r="AB142" s="12"/>
      <c r="AC142" s="12"/>
      <c r="AD142" s="12"/>
      <c r="AE142" s="12"/>
      <c r="AR142" s="201" t="s">
        <v>14</v>
      </c>
      <c r="AT142" s="202" t="s">
        <v>71</v>
      </c>
      <c r="AU142" s="202" t="s">
        <v>81</v>
      </c>
      <c r="AY142" s="201" t="s">
        <v>134</v>
      </c>
      <c r="BK142" s="203">
        <f>SUM(BK143:BK151)</f>
        <v>0</v>
      </c>
    </row>
    <row r="143" spans="1:65" s="2" customFormat="1" ht="33" customHeight="1">
      <c r="A143" s="40"/>
      <c r="B143" s="41"/>
      <c r="C143" s="206" t="s">
        <v>227</v>
      </c>
      <c r="D143" s="206" t="s">
        <v>138</v>
      </c>
      <c r="E143" s="207" t="s">
        <v>531</v>
      </c>
      <c r="F143" s="208" t="s">
        <v>532</v>
      </c>
      <c r="G143" s="209" t="s">
        <v>180</v>
      </c>
      <c r="H143" s="210">
        <v>15.2</v>
      </c>
      <c r="I143" s="211"/>
      <c r="J143" s="212">
        <f>ROUND(I143*H143,2)</f>
        <v>0</v>
      </c>
      <c r="K143" s="208" t="s">
        <v>142</v>
      </c>
      <c r="L143" s="46"/>
      <c r="M143" s="213" t="s">
        <v>19</v>
      </c>
      <c r="N143" s="214" t="s">
        <v>43</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143</v>
      </c>
      <c r="AT143" s="217" t="s">
        <v>138</v>
      </c>
      <c r="AU143" s="217" t="s">
        <v>144</v>
      </c>
      <c r="AY143" s="19" t="s">
        <v>134</v>
      </c>
      <c r="BE143" s="218">
        <f>IF(N143="základní",J143,0)</f>
        <v>0</v>
      </c>
      <c r="BF143" s="218">
        <f>IF(N143="snížená",J143,0)</f>
        <v>0</v>
      </c>
      <c r="BG143" s="218">
        <f>IF(N143="zákl. přenesená",J143,0)</f>
        <v>0</v>
      </c>
      <c r="BH143" s="218">
        <f>IF(N143="sníž. přenesená",J143,0)</f>
        <v>0</v>
      </c>
      <c r="BI143" s="218">
        <f>IF(N143="nulová",J143,0)</f>
        <v>0</v>
      </c>
      <c r="BJ143" s="19" t="s">
        <v>14</v>
      </c>
      <c r="BK143" s="218">
        <f>ROUND(I143*H143,2)</f>
        <v>0</v>
      </c>
      <c r="BL143" s="19" t="s">
        <v>143</v>
      </c>
      <c r="BM143" s="217" t="s">
        <v>533</v>
      </c>
    </row>
    <row r="144" spans="1:47" s="2" customFormat="1" ht="12">
      <c r="A144" s="40"/>
      <c r="B144" s="41"/>
      <c r="C144" s="42"/>
      <c r="D144" s="219" t="s">
        <v>146</v>
      </c>
      <c r="E144" s="42"/>
      <c r="F144" s="220" t="s">
        <v>534</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146</v>
      </c>
      <c r="AU144" s="19" t="s">
        <v>144</v>
      </c>
    </row>
    <row r="145" spans="1:51" s="13" customFormat="1" ht="12">
      <c r="A145" s="13"/>
      <c r="B145" s="224"/>
      <c r="C145" s="225"/>
      <c r="D145" s="226" t="s">
        <v>148</v>
      </c>
      <c r="E145" s="227" t="s">
        <v>19</v>
      </c>
      <c r="F145" s="228" t="s">
        <v>525</v>
      </c>
      <c r="G145" s="225"/>
      <c r="H145" s="227" t="s">
        <v>19</v>
      </c>
      <c r="I145" s="229"/>
      <c r="J145" s="225"/>
      <c r="K145" s="225"/>
      <c r="L145" s="230"/>
      <c r="M145" s="231"/>
      <c r="N145" s="232"/>
      <c r="O145" s="232"/>
      <c r="P145" s="232"/>
      <c r="Q145" s="232"/>
      <c r="R145" s="232"/>
      <c r="S145" s="232"/>
      <c r="T145" s="233"/>
      <c r="U145" s="13"/>
      <c r="V145" s="13"/>
      <c r="W145" s="13"/>
      <c r="X145" s="13"/>
      <c r="Y145" s="13"/>
      <c r="Z145" s="13"/>
      <c r="AA145" s="13"/>
      <c r="AB145" s="13"/>
      <c r="AC145" s="13"/>
      <c r="AD145" s="13"/>
      <c r="AE145" s="13"/>
      <c r="AT145" s="234" t="s">
        <v>148</v>
      </c>
      <c r="AU145" s="234" t="s">
        <v>144</v>
      </c>
      <c r="AV145" s="13" t="s">
        <v>14</v>
      </c>
      <c r="AW145" s="13" t="s">
        <v>33</v>
      </c>
      <c r="AX145" s="13" t="s">
        <v>72</v>
      </c>
      <c r="AY145" s="234" t="s">
        <v>134</v>
      </c>
    </row>
    <row r="146" spans="1:51" s="14" customFormat="1" ht="12">
      <c r="A146" s="14"/>
      <c r="B146" s="235"/>
      <c r="C146" s="236"/>
      <c r="D146" s="226" t="s">
        <v>148</v>
      </c>
      <c r="E146" s="237" t="s">
        <v>19</v>
      </c>
      <c r="F146" s="238" t="s">
        <v>487</v>
      </c>
      <c r="G146" s="236"/>
      <c r="H146" s="239">
        <v>13.2</v>
      </c>
      <c r="I146" s="240"/>
      <c r="J146" s="236"/>
      <c r="K146" s="236"/>
      <c r="L146" s="241"/>
      <c r="M146" s="242"/>
      <c r="N146" s="243"/>
      <c r="O146" s="243"/>
      <c r="P146" s="243"/>
      <c r="Q146" s="243"/>
      <c r="R146" s="243"/>
      <c r="S146" s="243"/>
      <c r="T146" s="244"/>
      <c r="U146" s="14"/>
      <c r="V146" s="14"/>
      <c r="W146" s="14"/>
      <c r="X146" s="14"/>
      <c r="Y146" s="14"/>
      <c r="Z146" s="14"/>
      <c r="AA146" s="14"/>
      <c r="AB146" s="14"/>
      <c r="AC146" s="14"/>
      <c r="AD146" s="14"/>
      <c r="AE146" s="14"/>
      <c r="AT146" s="245" t="s">
        <v>148</v>
      </c>
      <c r="AU146" s="245" t="s">
        <v>144</v>
      </c>
      <c r="AV146" s="14" t="s">
        <v>81</v>
      </c>
      <c r="AW146" s="14" t="s">
        <v>33</v>
      </c>
      <c r="AX146" s="14" t="s">
        <v>72</v>
      </c>
      <c r="AY146" s="245" t="s">
        <v>134</v>
      </c>
    </row>
    <row r="147" spans="1:51" s="13" customFormat="1" ht="12">
      <c r="A147" s="13"/>
      <c r="B147" s="224"/>
      <c r="C147" s="225"/>
      <c r="D147" s="226" t="s">
        <v>148</v>
      </c>
      <c r="E147" s="227" t="s">
        <v>19</v>
      </c>
      <c r="F147" s="228" t="s">
        <v>535</v>
      </c>
      <c r="G147" s="225"/>
      <c r="H147" s="227" t="s">
        <v>19</v>
      </c>
      <c r="I147" s="229"/>
      <c r="J147" s="225"/>
      <c r="K147" s="225"/>
      <c r="L147" s="230"/>
      <c r="M147" s="231"/>
      <c r="N147" s="232"/>
      <c r="O147" s="232"/>
      <c r="P147" s="232"/>
      <c r="Q147" s="232"/>
      <c r="R147" s="232"/>
      <c r="S147" s="232"/>
      <c r="T147" s="233"/>
      <c r="U147" s="13"/>
      <c r="V147" s="13"/>
      <c r="W147" s="13"/>
      <c r="X147" s="13"/>
      <c r="Y147" s="13"/>
      <c r="Z147" s="13"/>
      <c r="AA147" s="13"/>
      <c r="AB147" s="13"/>
      <c r="AC147" s="13"/>
      <c r="AD147" s="13"/>
      <c r="AE147" s="13"/>
      <c r="AT147" s="234" t="s">
        <v>148</v>
      </c>
      <c r="AU147" s="234" t="s">
        <v>144</v>
      </c>
      <c r="AV147" s="13" t="s">
        <v>14</v>
      </c>
      <c r="AW147" s="13" t="s">
        <v>33</v>
      </c>
      <c r="AX147" s="13" t="s">
        <v>72</v>
      </c>
      <c r="AY147" s="234" t="s">
        <v>134</v>
      </c>
    </row>
    <row r="148" spans="1:51" s="14" customFormat="1" ht="12">
      <c r="A148" s="14"/>
      <c r="B148" s="235"/>
      <c r="C148" s="236"/>
      <c r="D148" s="226" t="s">
        <v>148</v>
      </c>
      <c r="E148" s="237" t="s">
        <v>19</v>
      </c>
      <c r="F148" s="238" t="s">
        <v>536</v>
      </c>
      <c r="G148" s="236"/>
      <c r="H148" s="239">
        <v>2</v>
      </c>
      <c r="I148" s="240"/>
      <c r="J148" s="236"/>
      <c r="K148" s="236"/>
      <c r="L148" s="241"/>
      <c r="M148" s="242"/>
      <c r="N148" s="243"/>
      <c r="O148" s="243"/>
      <c r="P148" s="243"/>
      <c r="Q148" s="243"/>
      <c r="R148" s="243"/>
      <c r="S148" s="243"/>
      <c r="T148" s="244"/>
      <c r="U148" s="14"/>
      <c r="V148" s="14"/>
      <c r="W148" s="14"/>
      <c r="X148" s="14"/>
      <c r="Y148" s="14"/>
      <c r="Z148" s="14"/>
      <c r="AA148" s="14"/>
      <c r="AB148" s="14"/>
      <c r="AC148" s="14"/>
      <c r="AD148" s="14"/>
      <c r="AE148" s="14"/>
      <c r="AT148" s="245" t="s">
        <v>148</v>
      </c>
      <c r="AU148" s="245" t="s">
        <v>144</v>
      </c>
      <c r="AV148" s="14" t="s">
        <v>81</v>
      </c>
      <c r="AW148" s="14" t="s">
        <v>33</v>
      </c>
      <c r="AX148" s="14" t="s">
        <v>72</v>
      </c>
      <c r="AY148" s="245" t="s">
        <v>134</v>
      </c>
    </row>
    <row r="149" spans="1:51" s="15" customFormat="1" ht="12">
      <c r="A149" s="15"/>
      <c r="B149" s="246"/>
      <c r="C149" s="247"/>
      <c r="D149" s="226" t="s">
        <v>148</v>
      </c>
      <c r="E149" s="248" t="s">
        <v>19</v>
      </c>
      <c r="F149" s="249" t="s">
        <v>152</v>
      </c>
      <c r="G149" s="247"/>
      <c r="H149" s="250">
        <v>15.2</v>
      </c>
      <c r="I149" s="251"/>
      <c r="J149" s="247"/>
      <c r="K149" s="247"/>
      <c r="L149" s="252"/>
      <c r="M149" s="253"/>
      <c r="N149" s="254"/>
      <c r="O149" s="254"/>
      <c r="P149" s="254"/>
      <c r="Q149" s="254"/>
      <c r="R149" s="254"/>
      <c r="S149" s="254"/>
      <c r="T149" s="255"/>
      <c r="U149" s="15"/>
      <c r="V149" s="15"/>
      <c r="W149" s="15"/>
      <c r="X149" s="15"/>
      <c r="Y149" s="15"/>
      <c r="Z149" s="15"/>
      <c r="AA149" s="15"/>
      <c r="AB149" s="15"/>
      <c r="AC149" s="15"/>
      <c r="AD149" s="15"/>
      <c r="AE149" s="15"/>
      <c r="AT149" s="256" t="s">
        <v>148</v>
      </c>
      <c r="AU149" s="256" t="s">
        <v>144</v>
      </c>
      <c r="AV149" s="15" t="s">
        <v>143</v>
      </c>
      <c r="AW149" s="15" t="s">
        <v>33</v>
      </c>
      <c r="AX149" s="15" t="s">
        <v>14</v>
      </c>
      <c r="AY149" s="256" t="s">
        <v>134</v>
      </c>
    </row>
    <row r="150" spans="1:65" s="2" customFormat="1" ht="16.5" customHeight="1">
      <c r="A150" s="40"/>
      <c r="B150" s="41"/>
      <c r="C150" s="258" t="s">
        <v>232</v>
      </c>
      <c r="D150" s="258" t="s">
        <v>228</v>
      </c>
      <c r="E150" s="259" t="s">
        <v>537</v>
      </c>
      <c r="F150" s="260" t="s">
        <v>538</v>
      </c>
      <c r="G150" s="261" t="s">
        <v>293</v>
      </c>
      <c r="H150" s="262">
        <v>5.472</v>
      </c>
      <c r="I150" s="263"/>
      <c r="J150" s="264">
        <f>ROUND(I150*H150,2)</f>
        <v>0</v>
      </c>
      <c r="K150" s="260" t="s">
        <v>142</v>
      </c>
      <c r="L150" s="265"/>
      <c r="M150" s="266" t="s">
        <v>19</v>
      </c>
      <c r="N150" s="267" t="s">
        <v>43</v>
      </c>
      <c r="O150" s="86"/>
      <c r="P150" s="215">
        <f>O150*H150</f>
        <v>0</v>
      </c>
      <c r="Q150" s="215">
        <v>1</v>
      </c>
      <c r="R150" s="215">
        <f>Q150*H150</f>
        <v>5.472</v>
      </c>
      <c r="S150" s="215">
        <v>0</v>
      </c>
      <c r="T150" s="216">
        <f>S150*H150</f>
        <v>0</v>
      </c>
      <c r="U150" s="40"/>
      <c r="V150" s="40"/>
      <c r="W150" s="40"/>
      <c r="X150" s="40"/>
      <c r="Y150" s="40"/>
      <c r="Z150" s="40"/>
      <c r="AA150" s="40"/>
      <c r="AB150" s="40"/>
      <c r="AC150" s="40"/>
      <c r="AD150" s="40"/>
      <c r="AE150" s="40"/>
      <c r="AR150" s="217" t="s">
        <v>209</v>
      </c>
      <c r="AT150" s="217" t="s">
        <v>228</v>
      </c>
      <c r="AU150" s="217" t="s">
        <v>144</v>
      </c>
      <c r="AY150" s="19" t="s">
        <v>134</v>
      </c>
      <c r="BE150" s="218">
        <f>IF(N150="základní",J150,0)</f>
        <v>0</v>
      </c>
      <c r="BF150" s="218">
        <f>IF(N150="snížená",J150,0)</f>
        <v>0</v>
      </c>
      <c r="BG150" s="218">
        <f>IF(N150="zákl. přenesená",J150,0)</f>
        <v>0</v>
      </c>
      <c r="BH150" s="218">
        <f>IF(N150="sníž. přenesená",J150,0)</f>
        <v>0</v>
      </c>
      <c r="BI150" s="218">
        <f>IF(N150="nulová",J150,0)</f>
        <v>0</v>
      </c>
      <c r="BJ150" s="19" t="s">
        <v>14</v>
      </c>
      <c r="BK150" s="218">
        <f>ROUND(I150*H150,2)</f>
        <v>0</v>
      </c>
      <c r="BL150" s="19" t="s">
        <v>143</v>
      </c>
      <c r="BM150" s="217" t="s">
        <v>539</v>
      </c>
    </row>
    <row r="151" spans="1:51" s="14" customFormat="1" ht="12">
      <c r="A151" s="14"/>
      <c r="B151" s="235"/>
      <c r="C151" s="236"/>
      <c r="D151" s="226" t="s">
        <v>148</v>
      </c>
      <c r="E151" s="237" t="s">
        <v>19</v>
      </c>
      <c r="F151" s="238" t="s">
        <v>540</v>
      </c>
      <c r="G151" s="236"/>
      <c r="H151" s="239">
        <v>5.472</v>
      </c>
      <c r="I151" s="240"/>
      <c r="J151" s="236"/>
      <c r="K151" s="236"/>
      <c r="L151" s="241"/>
      <c r="M151" s="242"/>
      <c r="N151" s="243"/>
      <c r="O151" s="243"/>
      <c r="P151" s="243"/>
      <c r="Q151" s="243"/>
      <c r="R151" s="243"/>
      <c r="S151" s="243"/>
      <c r="T151" s="244"/>
      <c r="U151" s="14"/>
      <c r="V151" s="14"/>
      <c r="W151" s="14"/>
      <c r="X151" s="14"/>
      <c r="Y151" s="14"/>
      <c r="Z151" s="14"/>
      <c r="AA151" s="14"/>
      <c r="AB151" s="14"/>
      <c r="AC151" s="14"/>
      <c r="AD151" s="14"/>
      <c r="AE151" s="14"/>
      <c r="AT151" s="245" t="s">
        <v>148</v>
      </c>
      <c r="AU151" s="245" t="s">
        <v>144</v>
      </c>
      <c r="AV151" s="14" t="s">
        <v>81</v>
      </c>
      <c r="AW151" s="14" t="s">
        <v>33</v>
      </c>
      <c r="AX151" s="14" t="s">
        <v>14</v>
      </c>
      <c r="AY151" s="245" t="s">
        <v>134</v>
      </c>
    </row>
    <row r="152" spans="1:63" s="12" customFormat="1" ht="20.85" customHeight="1">
      <c r="A152" s="12"/>
      <c r="B152" s="190"/>
      <c r="C152" s="191"/>
      <c r="D152" s="192" t="s">
        <v>71</v>
      </c>
      <c r="E152" s="204" t="s">
        <v>541</v>
      </c>
      <c r="F152" s="204" t="s">
        <v>542</v>
      </c>
      <c r="G152" s="191"/>
      <c r="H152" s="191"/>
      <c r="I152" s="194"/>
      <c r="J152" s="205">
        <f>BK152</f>
        <v>0</v>
      </c>
      <c r="K152" s="191"/>
      <c r="L152" s="196"/>
      <c r="M152" s="197"/>
      <c r="N152" s="198"/>
      <c r="O152" s="198"/>
      <c r="P152" s="199">
        <f>SUM(P153:P156)</f>
        <v>0</v>
      </c>
      <c r="Q152" s="198"/>
      <c r="R152" s="199">
        <f>SUM(R153:R156)</f>
        <v>0</v>
      </c>
      <c r="S152" s="198"/>
      <c r="T152" s="200">
        <f>SUM(T153:T156)</f>
        <v>0</v>
      </c>
      <c r="U152" s="12"/>
      <c r="V152" s="12"/>
      <c r="W152" s="12"/>
      <c r="X152" s="12"/>
      <c r="Y152" s="12"/>
      <c r="Z152" s="12"/>
      <c r="AA152" s="12"/>
      <c r="AB152" s="12"/>
      <c r="AC152" s="12"/>
      <c r="AD152" s="12"/>
      <c r="AE152" s="12"/>
      <c r="AR152" s="201" t="s">
        <v>14</v>
      </c>
      <c r="AT152" s="202" t="s">
        <v>71</v>
      </c>
      <c r="AU152" s="202" t="s">
        <v>81</v>
      </c>
      <c r="AY152" s="201" t="s">
        <v>134</v>
      </c>
      <c r="BK152" s="203">
        <f>SUM(BK153:BK156)</f>
        <v>0</v>
      </c>
    </row>
    <row r="153" spans="1:65" s="2" customFormat="1" ht="24.15" customHeight="1">
      <c r="A153" s="40"/>
      <c r="B153" s="41"/>
      <c r="C153" s="206" t="s">
        <v>238</v>
      </c>
      <c r="D153" s="206" t="s">
        <v>138</v>
      </c>
      <c r="E153" s="207" t="s">
        <v>543</v>
      </c>
      <c r="F153" s="208" t="s">
        <v>544</v>
      </c>
      <c r="G153" s="209" t="s">
        <v>180</v>
      </c>
      <c r="H153" s="210">
        <v>13.32</v>
      </c>
      <c r="I153" s="211"/>
      <c r="J153" s="212">
        <f>ROUND(I153*H153,2)</f>
        <v>0</v>
      </c>
      <c r="K153" s="208" t="s">
        <v>142</v>
      </c>
      <c r="L153" s="46"/>
      <c r="M153" s="213" t="s">
        <v>19</v>
      </c>
      <c r="N153" s="214" t="s">
        <v>43</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143</v>
      </c>
      <c r="AT153" s="217" t="s">
        <v>138</v>
      </c>
      <c r="AU153" s="217" t="s">
        <v>144</v>
      </c>
      <c r="AY153" s="19" t="s">
        <v>134</v>
      </c>
      <c r="BE153" s="218">
        <f>IF(N153="základní",J153,0)</f>
        <v>0</v>
      </c>
      <c r="BF153" s="218">
        <f>IF(N153="snížená",J153,0)</f>
        <v>0</v>
      </c>
      <c r="BG153" s="218">
        <f>IF(N153="zákl. přenesená",J153,0)</f>
        <v>0</v>
      </c>
      <c r="BH153" s="218">
        <f>IF(N153="sníž. přenesená",J153,0)</f>
        <v>0</v>
      </c>
      <c r="BI153" s="218">
        <f>IF(N153="nulová",J153,0)</f>
        <v>0</v>
      </c>
      <c r="BJ153" s="19" t="s">
        <v>14</v>
      </c>
      <c r="BK153" s="218">
        <f>ROUND(I153*H153,2)</f>
        <v>0</v>
      </c>
      <c r="BL153" s="19" t="s">
        <v>143</v>
      </c>
      <c r="BM153" s="217" t="s">
        <v>545</v>
      </c>
    </row>
    <row r="154" spans="1:47" s="2" customFormat="1" ht="12">
      <c r="A154" s="40"/>
      <c r="B154" s="41"/>
      <c r="C154" s="42"/>
      <c r="D154" s="219" t="s">
        <v>146</v>
      </c>
      <c r="E154" s="42"/>
      <c r="F154" s="220" t="s">
        <v>546</v>
      </c>
      <c r="G154" s="42"/>
      <c r="H154" s="42"/>
      <c r="I154" s="221"/>
      <c r="J154" s="42"/>
      <c r="K154" s="42"/>
      <c r="L154" s="46"/>
      <c r="M154" s="222"/>
      <c r="N154" s="223"/>
      <c r="O154" s="86"/>
      <c r="P154" s="86"/>
      <c r="Q154" s="86"/>
      <c r="R154" s="86"/>
      <c r="S154" s="86"/>
      <c r="T154" s="87"/>
      <c r="U154" s="40"/>
      <c r="V154" s="40"/>
      <c r="W154" s="40"/>
      <c r="X154" s="40"/>
      <c r="Y154" s="40"/>
      <c r="Z154" s="40"/>
      <c r="AA154" s="40"/>
      <c r="AB154" s="40"/>
      <c r="AC154" s="40"/>
      <c r="AD154" s="40"/>
      <c r="AE154" s="40"/>
      <c r="AT154" s="19" t="s">
        <v>146</v>
      </c>
      <c r="AU154" s="19" t="s">
        <v>144</v>
      </c>
    </row>
    <row r="155" spans="1:51" s="14" customFormat="1" ht="12">
      <c r="A155" s="14"/>
      <c r="B155" s="235"/>
      <c r="C155" s="236"/>
      <c r="D155" s="226" t="s">
        <v>148</v>
      </c>
      <c r="E155" s="237" t="s">
        <v>19</v>
      </c>
      <c r="F155" s="238" t="s">
        <v>547</v>
      </c>
      <c r="G155" s="236"/>
      <c r="H155" s="239">
        <v>13.32</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148</v>
      </c>
      <c r="AU155" s="245" t="s">
        <v>144</v>
      </c>
      <c r="AV155" s="14" t="s">
        <v>81</v>
      </c>
      <c r="AW155" s="14" t="s">
        <v>33</v>
      </c>
      <c r="AX155" s="14" t="s">
        <v>72</v>
      </c>
      <c r="AY155" s="245" t="s">
        <v>134</v>
      </c>
    </row>
    <row r="156" spans="1:51" s="15" customFormat="1" ht="12">
      <c r="A156" s="15"/>
      <c r="B156" s="246"/>
      <c r="C156" s="247"/>
      <c r="D156" s="226" t="s">
        <v>148</v>
      </c>
      <c r="E156" s="248" t="s">
        <v>19</v>
      </c>
      <c r="F156" s="249" t="s">
        <v>152</v>
      </c>
      <c r="G156" s="247"/>
      <c r="H156" s="250">
        <v>13.32</v>
      </c>
      <c r="I156" s="251"/>
      <c r="J156" s="247"/>
      <c r="K156" s="247"/>
      <c r="L156" s="252"/>
      <c r="M156" s="253"/>
      <c r="N156" s="254"/>
      <c r="O156" s="254"/>
      <c r="P156" s="254"/>
      <c r="Q156" s="254"/>
      <c r="R156" s="254"/>
      <c r="S156" s="254"/>
      <c r="T156" s="255"/>
      <c r="U156" s="15"/>
      <c r="V156" s="15"/>
      <c r="W156" s="15"/>
      <c r="X156" s="15"/>
      <c r="Y156" s="15"/>
      <c r="Z156" s="15"/>
      <c r="AA156" s="15"/>
      <c r="AB156" s="15"/>
      <c r="AC156" s="15"/>
      <c r="AD156" s="15"/>
      <c r="AE156" s="15"/>
      <c r="AT156" s="256" t="s">
        <v>148</v>
      </c>
      <c r="AU156" s="256" t="s">
        <v>144</v>
      </c>
      <c r="AV156" s="15" t="s">
        <v>143</v>
      </c>
      <c r="AW156" s="15" t="s">
        <v>33</v>
      </c>
      <c r="AX156" s="15" t="s">
        <v>14</v>
      </c>
      <c r="AY156" s="256" t="s">
        <v>134</v>
      </c>
    </row>
    <row r="157" spans="1:63" s="12" customFormat="1" ht="22.8" customHeight="1">
      <c r="A157" s="12"/>
      <c r="B157" s="190"/>
      <c r="C157" s="191"/>
      <c r="D157" s="192" t="s">
        <v>71</v>
      </c>
      <c r="E157" s="204" t="s">
        <v>218</v>
      </c>
      <c r="F157" s="204" t="s">
        <v>242</v>
      </c>
      <c r="G157" s="191"/>
      <c r="H157" s="191"/>
      <c r="I157" s="194"/>
      <c r="J157" s="205">
        <f>BK157</f>
        <v>0</v>
      </c>
      <c r="K157" s="191"/>
      <c r="L157" s="196"/>
      <c r="M157" s="197"/>
      <c r="N157" s="198"/>
      <c r="O157" s="198"/>
      <c r="P157" s="199">
        <f>P158</f>
        <v>0</v>
      </c>
      <c r="Q157" s="198"/>
      <c r="R157" s="199">
        <f>R158</f>
        <v>0</v>
      </c>
      <c r="S157" s="198"/>
      <c r="T157" s="200">
        <f>T158</f>
        <v>0</v>
      </c>
      <c r="U157" s="12"/>
      <c r="V157" s="12"/>
      <c r="W157" s="12"/>
      <c r="X157" s="12"/>
      <c r="Y157" s="12"/>
      <c r="Z157" s="12"/>
      <c r="AA157" s="12"/>
      <c r="AB157" s="12"/>
      <c r="AC157" s="12"/>
      <c r="AD157" s="12"/>
      <c r="AE157" s="12"/>
      <c r="AR157" s="201" t="s">
        <v>14</v>
      </c>
      <c r="AT157" s="202" t="s">
        <v>71</v>
      </c>
      <c r="AU157" s="202" t="s">
        <v>14</v>
      </c>
      <c r="AY157" s="201" t="s">
        <v>134</v>
      </c>
      <c r="BK157" s="203">
        <f>BK158</f>
        <v>0</v>
      </c>
    </row>
    <row r="158" spans="1:63" s="12" customFormat="1" ht="20.85" customHeight="1">
      <c r="A158" s="12"/>
      <c r="B158" s="190"/>
      <c r="C158" s="191"/>
      <c r="D158" s="192" t="s">
        <v>71</v>
      </c>
      <c r="E158" s="204" t="s">
        <v>548</v>
      </c>
      <c r="F158" s="204" t="s">
        <v>549</v>
      </c>
      <c r="G158" s="191"/>
      <c r="H158" s="191"/>
      <c r="I158" s="194"/>
      <c r="J158" s="205">
        <f>BK158</f>
        <v>0</v>
      </c>
      <c r="K158" s="191"/>
      <c r="L158" s="196"/>
      <c r="M158" s="197"/>
      <c r="N158" s="198"/>
      <c r="O158" s="198"/>
      <c r="P158" s="199">
        <f>SUM(P159:P162)</f>
        <v>0</v>
      </c>
      <c r="Q158" s="198"/>
      <c r="R158" s="199">
        <f>SUM(R159:R162)</f>
        <v>0</v>
      </c>
      <c r="S158" s="198"/>
      <c r="T158" s="200">
        <f>SUM(T159:T162)</f>
        <v>0</v>
      </c>
      <c r="U158" s="12"/>
      <c r="V158" s="12"/>
      <c r="W158" s="12"/>
      <c r="X158" s="12"/>
      <c r="Y158" s="12"/>
      <c r="Z158" s="12"/>
      <c r="AA158" s="12"/>
      <c r="AB158" s="12"/>
      <c r="AC158" s="12"/>
      <c r="AD158" s="12"/>
      <c r="AE158" s="12"/>
      <c r="AR158" s="201" t="s">
        <v>14</v>
      </c>
      <c r="AT158" s="202" t="s">
        <v>71</v>
      </c>
      <c r="AU158" s="202" t="s">
        <v>81</v>
      </c>
      <c r="AY158" s="201" t="s">
        <v>134</v>
      </c>
      <c r="BK158" s="203">
        <f>SUM(BK159:BK162)</f>
        <v>0</v>
      </c>
    </row>
    <row r="159" spans="1:65" s="2" customFormat="1" ht="16.5" customHeight="1">
      <c r="A159" s="40"/>
      <c r="B159" s="41"/>
      <c r="C159" s="206" t="s">
        <v>245</v>
      </c>
      <c r="D159" s="206" t="s">
        <v>138</v>
      </c>
      <c r="E159" s="207" t="s">
        <v>550</v>
      </c>
      <c r="F159" s="208" t="s">
        <v>551</v>
      </c>
      <c r="G159" s="209" t="s">
        <v>456</v>
      </c>
      <c r="H159" s="210">
        <v>44</v>
      </c>
      <c r="I159" s="211"/>
      <c r="J159" s="212">
        <f>ROUND(I159*H159,2)</f>
        <v>0</v>
      </c>
      <c r="K159" s="208" t="s">
        <v>142</v>
      </c>
      <c r="L159" s="46"/>
      <c r="M159" s="213" t="s">
        <v>19</v>
      </c>
      <c r="N159" s="214" t="s">
        <v>43</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143</v>
      </c>
      <c r="AT159" s="217" t="s">
        <v>138</v>
      </c>
      <c r="AU159" s="217" t="s">
        <v>144</v>
      </c>
      <c r="AY159" s="19" t="s">
        <v>134</v>
      </c>
      <c r="BE159" s="218">
        <f>IF(N159="základní",J159,0)</f>
        <v>0</v>
      </c>
      <c r="BF159" s="218">
        <f>IF(N159="snížená",J159,0)</f>
        <v>0</v>
      </c>
      <c r="BG159" s="218">
        <f>IF(N159="zákl. přenesená",J159,0)</f>
        <v>0</v>
      </c>
      <c r="BH159" s="218">
        <f>IF(N159="sníž. přenesená",J159,0)</f>
        <v>0</v>
      </c>
      <c r="BI159" s="218">
        <f>IF(N159="nulová",J159,0)</f>
        <v>0</v>
      </c>
      <c r="BJ159" s="19" t="s">
        <v>14</v>
      </c>
      <c r="BK159" s="218">
        <f>ROUND(I159*H159,2)</f>
        <v>0</v>
      </c>
      <c r="BL159" s="19" t="s">
        <v>143</v>
      </c>
      <c r="BM159" s="217" t="s">
        <v>552</v>
      </c>
    </row>
    <row r="160" spans="1:47" s="2" customFormat="1" ht="12">
      <c r="A160" s="40"/>
      <c r="B160" s="41"/>
      <c r="C160" s="42"/>
      <c r="D160" s="219" t="s">
        <v>146</v>
      </c>
      <c r="E160" s="42"/>
      <c r="F160" s="220" t="s">
        <v>553</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146</v>
      </c>
      <c r="AU160" s="19" t="s">
        <v>144</v>
      </c>
    </row>
    <row r="161" spans="1:51" s="14" customFormat="1" ht="12">
      <c r="A161" s="14"/>
      <c r="B161" s="235"/>
      <c r="C161" s="236"/>
      <c r="D161" s="226" t="s">
        <v>148</v>
      </c>
      <c r="E161" s="237" t="s">
        <v>19</v>
      </c>
      <c r="F161" s="238" t="s">
        <v>554</v>
      </c>
      <c r="G161" s="236"/>
      <c r="H161" s="239">
        <v>44</v>
      </c>
      <c r="I161" s="240"/>
      <c r="J161" s="236"/>
      <c r="K161" s="236"/>
      <c r="L161" s="241"/>
      <c r="M161" s="242"/>
      <c r="N161" s="243"/>
      <c r="O161" s="243"/>
      <c r="P161" s="243"/>
      <c r="Q161" s="243"/>
      <c r="R161" s="243"/>
      <c r="S161" s="243"/>
      <c r="T161" s="244"/>
      <c r="U161" s="14"/>
      <c r="V161" s="14"/>
      <c r="W161" s="14"/>
      <c r="X161" s="14"/>
      <c r="Y161" s="14"/>
      <c r="Z161" s="14"/>
      <c r="AA161" s="14"/>
      <c r="AB161" s="14"/>
      <c r="AC161" s="14"/>
      <c r="AD161" s="14"/>
      <c r="AE161" s="14"/>
      <c r="AT161" s="245" t="s">
        <v>148</v>
      </c>
      <c r="AU161" s="245" t="s">
        <v>144</v>
      </c>
      <c r="AV161" s="14" t="s">
        <v>81</v>
      </c>
      <c r="AW161" s="14" t="s">
        <v>33</v>
      </c>
      <c r="AX161" s="14" t="s">
        <v>72</v>
      </c>
      <c r="AY161" s="245" t="s">
        <v>134</v>
      </c>
    </row>
    <row r="162" spans="1:51" s="15" customFormat="1" ht="12">
      <c r="A162" s="15"/>
      <c r="B162" s="246"/>
      <c r="C162" s="247"/>
      <c r="D162" s="226" t="s">
        <v>148</v>
      </c>
      <c r="E162" s="248" t="s">
        <v>19</v>
      </c>
      <c r="F162" s="249" t="s">
        <v>152</v>
      </c>
      <c r="G162" s="247"/>
      <c r="H162" s="250">
        <v>44</v>
      </c>
      <c r="I162" s="251"/>
      <c r="J162" s="247"/>
      <c r="K162" s="247"/>
      <c r="L162" s="252"/>
      <c r="M162" s="253"/>
      <c r="N162" s="254"/>
      <c r="O162" s="254"/>
      <c r="P162" s="254"/>
      <c r="Q162" s="254"/>
      <c r="R162" s="254"/>
      <c r="S162" s="254"/>
      <c r="T162" s="255"/>
      <c r="U162" s="15"/>
      <c r="V162" s="15"/>
      <c r="W162" s="15"/>
      <c r="X162" s="15"/>
      <c r="Y162" s="15"/>
      <c r="Z162" s="15"/>
      <c r="AA162" s="15"/>
      <c r="AB162" s="15"/>
      <c r="AC162" s="15"/>
      <c r="AD162" s="15"/>
      <c r="AE162" s="15"/>
      <c r="AT162" s="256" t="s">
        <v>148</v>
      </c>
      <c r="AU162" s="256" t="s">
        <v>144</v>
      </c>
      <c r="AV162" s="15" t="s">
        <v>143</v>
      </c>
      <c r="AW162" s="15" t="s">
        <v>33</v>
      </c>
      <c r="AX162" s="15" t="s">
        <v>14</v>
      </c>
      <c r="AY162" s="256" t="s">
        <v>134</v>
      </c>
    </row>
    <row r="163" spans="1:63" s="12" customFormat="1" ht="25.9" customHeight="1">
      <c r="A163" s="12"/>
      <c r="B163" s="190"/>
      <c r="C163" s="191"/>
      <c r="D163" s="192" t="s">
        <v>71</v>
      </c>
      <c r="E163" s="193" t="s">
        <v>361</v>
      </c>
      <c r="F163" s="193" t="s">
        <v>362</v>
      </c>
      <c r="G163" s="191"/>
      <c r="H163" s="191"/>
      <c r="I163" s="194"/>
      <c r="J163" s="195">
        <f>BK163</f>
        <v>0</v>
      </c>
      <c r="K163" s="191"/>
      <c r="L163" s="196"/>
      <c r="M163" s="197"/>
      <c r="N163" s="198"/>
      <c r="O163" s="198"/>
      <c r="P163" s="199">
        <f>P164+P174+P189</f>
        <v>0</v>
      </c>
      <c r="Q163" s="198"/>
      <c r="R163" s="199">
        <f>R164+R174+R189</f>
        <v>0.016944</v>
      </c>
      <c r="S163" s="198"/>
      <c r="T163" s="200">
        <f>T164+T174+T189</f>
        <v>0</v>
      </c>
      <c r="U163" s="12"/>
      <c r="V163" s="12"/>
      <c r="W163" s="12"/>
      <c r="X163" s="12"/>
      <c r="Y163" s="12"/>
      <c r="Z163" s="12"/>
      <c r="AA163" s="12"/>
      <c r="AB163" s="12"/>
      <c r="AC163" s="12"/>
      <c r="AD163" s="12"/>
      <c r="AE163" s="12"/>
      <c r="AR163" s="201" t="s">
        <v>81</v>
      </c>
      <c r="AT163" s="202" t="s">
        <v>71</v>
      </c>
      <c r="AU163" s="202" t="s">
        <v>72</v>
      </c>
      <c r="AY163" s="201" t="s">
        <v>134</v>
      </c>
      <c r="BK163" s="203">
        <f>BK164+BK174+BK189</f>
        <v>0</v>
      </c>
    </row>
    <row r="164" spans="1:63" s="12" customFormat="1" ht="22.8" customHeight="1">
      <c r="A164" s="12"/>
      <c r="B164" s="190"/>
      <c r="C164" s="191"/>
      <c r="D164" s="192" t="s">
        <v>71</v>
      </c>
      <c r="E164" s="204" t="s">
        <v>555</v>
      </c>
      <c r="F164" s="204" t="s">
        <v>556</v>
      </c>
      <c r="G164" s="191"/>
      <c r="H164" s="191"/>
      <c r="I164" s="194"/>
      <c r="J164" s="205">
        <f>BK164</f>
        <v>0</v>
      </c>
      <c r="K164" s="191"/>
      <c r="L164" s="196"/>
      <c r="M164" s="197"/>
      <c r="N164" s="198"/>
      <c r="O164" s="198"/>
      <c r="P164" s="199">
        <f>SUM(P165:P173)</f>
        <v>0</v>
      </c>
      <c r="Q164" s="198"/>
      <c r="R164" s="199">
        <f>SUM(R165:R173)</f>
        <v>0.00048</v>
      </c>
      <c r="S164" s="198"/>
      <c r="T164" s="200">
        <f>SUM(T165:T173)</f>
        <v>0</v>
      </c>
      <c r="U164" s="12"/>
      <c r="V164" s="12"/>
      <c r="W164" s="12"/>
      <c r="X164" s="12"/>
      <c r="Y164" s="12"/>
      <c r="Z164" s="12"/>
      <c r="AA164" s="12"/>
      <c r="AB164" s="12"/>
      <c r="AC164" s="12"/>
      <c r="AD164" s="12"/>
      <c r="AE164" s="12"/>
      <c r="AR164" s="201" t="s">
        <v>81</v>
      </c>
      <c r="AT164" s="202" t="s">
        <v>71</v>
      </c>
      <c r="AU164" s="202" t="s">
        <v>14</v>
      </c>
      <c r="AY164" s="201" t="s">
        <v>134</v>
      </c>
      <c r="BK164" s="203">
        <f>SUM(BK165:BK173)</f>
        <v>0</v>
      </c>
    </row>
    <row r="165" spans="1:65" s="2" customFormat="1" ht="24.15" customHeight="1">
      <c r="A165" s="40"/>
      <c r="B165" s="41"/>
      <c r="C165" s="206" t="s">
        <v>252</v>
      </c>
      <c r="D165" s="206" t="s">
        <v>138</v>
      </c>
      <c r="E165" s="207" t="s">
        <v>557</v>
      </c>
      <c r="F165" s="208" t="s">
        <v>558</v>
      </c>
      <c r="G165" s="209" t="s">
        <v>200</v>
      </c>
      <c r="H165" s="210">
        <v>2</v>
      </c>
      <c r="I165" s="211"/>
      <c r="J165" s="212">
        <f>ROUND(I165*H165,2)</f>
        <v>0</v>
      </c>
      <c r="K165" s="208" t="s">
        <v>142</v>
      </c>
      <c r="L165" s="46"/>
      <c r="M165" s="213" t="s">
        <v>19</v>
      </c>
      <c r="N165" s="214" t="s">
        <v>43</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136</v>
      </c>
      <c r="AT165" s="217" t="s">
        <v>138</v>
      </c>
      <c r="AU165" s="217" t="s">
        <v>81</v>
      </c>
      <c r="AY165" s="19" t="s">
        <v>134</v>
      </c>
      <c r="BE165" s="218">
        <f>IF(N165="základní",J165,0)</f>
        <v>0</v>
      </c>
      <c r="BF165" s="218">
        <f>IF(N165="snížená",J165,0)</f>
        <v>0</v>
      </c>
      <c r="BG165" s="218">
        <f>IF(N165="zákl. přenesená",J165,0)</f>
        <v>0</v>
      </c>
      <c r="BH165" s="218">
        <f>IF(N165="sníž. přenesená",J165,0)</f>
        <v>0</v>
      </c>
      <c r="BI165" s="218">
        <f>IF(N165="nulová",J165,0)</f>
        <v>0</v>
      </c>
      <c r="BJ165" s="19" t="s">
        <v>14</v>
      </c>
      <c r="BK165" s="218">
        <f>ROUND(I165*H165,2)</f>
        <v>0</v>
      </c>
      <c r="BL165" s="19" t="s">
        <v>136</v>
      </c>
      <c r="BM165" s="217" t="s">
        <v>559</v>
      </c>
    </row>
    <row r="166" spans="1:47" s="2" customFormat="1" ht="12">
      <c r="A166" s="40"/>
      <c r="B166" s="41"/>
      <c r="C166" s="42"/>
      <c r="D166" s="219" t="s">
        <v>146</v>
      </c>
      <c r="E166" s="42"/>
      <c r="F166" s="220" t="s">
        <v>560</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9" t="s">
        <v>146</v>
      </c>
      <c r="AU166" s="19" t="s">
        <v>81</v>
      </c>
    </row>
    <row r="167" spans="1:51" s="13" customFormat="1" ht="12">
      <c r="A167" s="13"/>
      <c r="B167" s="224"/>
      <c r="C167" s="225"/>
      <c r="D167" s="226" t="s">
        <v>148</v>
      </c>
      <c r="E167" s="227" t="s">
        <v>19</v>
      </c>
      <c r="F167" s="228" t="s">
        <v>561</v>
      </c>
      <c r="G167" s="225"/>
      <c r="H167" s="227" t="s">
        <v>19</v>
      </c>
      <c r="I167" s="229"/>
      <c r="J167" s="225"/>
      <c r="K167" s="225"/>
      <c r="L167" s="230"/>
      <c r="M167" s="231"/>
      <c r="N167" s="232"/>
      <c r="O167" s="232"/>
      <c r="P167" s="232"/>
      <c r="Q167" s="232"/>
      <c r="R167" s="232"/>
      <c r="S167" s="232"/>
      <c r="T167" s="233"/>
      <c r="U167" s="13"/>
      <c r="V167" s="13"/>
      <c r="W167" s="13"/>
      <c r="X167" s="13"/>
      <c r="Y167" s="13"/>
      <c r="Z167" s="13"/>
      <c r="AA167" s="13"/>
      <c r="AB167" s="13"/>
      <c r="AC167" s="13"/>
      <c r="AD167" s="13"/>
      <c r="AE167" s="13"/>
      <c r="AT167" s="234" t="s">
        <v>148</v>
      </c>
      <c r="AU167" s="234" t="s">
        <v>81</v>
      </c>
      <c r="AV167" s="13" t="s">
        <v>14</v>
      </c>
      <c r="AW167" s="13" t="s">
        <v>33</v>
      </c>
      <c r="AX167" s="13" t="s">
        <v>72</v>
      </c>
      <c r="AY167" s="234" t="s">
        <v>134</v>
      </c>
    </row>
    <row r="168" spans="1:51" s="13" customFormat="1" ht="12">
      <c r="A168" s="13"/>
      <c r="B168" s="224"/>
      <c r="C168" s="225"/>
      <c r="D168" s="226" t="s">
        <v>148</v>
      </c>
      <c r="E168" s="227" t="s">
        <v>19</v>
      </c>
      <c r="F168" s="228" t="s">
        <v>562</v>
      </c>
      <c r="G168" s="225"/>
      <c r="H168" s="227" t="s">
        <v>19</v>
      </c>
      <c r="I168" s="229"/>
      <c r="J168" s="225"/>
      <c r="K168" s="225"/>
      <c r="L168" s="230"/>
      <c r="M168" s="231"/>
      <c r="N168" s="232"/>
      <c r="O168" s="232"/>
      <c r="P168" s="232"/>
      <c r="Q168" s="232"/>
      <c r="R168" s="232"/>
      <c r="S168" s="232"/>
      <c r="T168" s="233"/>
      <c r="U168" s="13"/>
      <c r="V168" s="13"/>
      <c r="W168" s="13"/>
      <c r="X168" s="13"/>
      <c r="Y168" s="13"/>
      <c r="Z168" s="13"/>
      <c r="AA168" s="13"/>
      <c r="AB168" s="13"/>
      <c r="AC168" s="13"/>
      <c r="AD168" s="13"/>
      <c r="AE168" s="13"/>
      <c r="AT168" s="234" t="s">
        <v>148</v>
      </c>
      <c r="AU168" s="234" t="s">
        <v>81</v>
      </c>
      <c r="AV168" s="13" t="s">
        <v>14</v>
      </c>
      <c r="AW168" s="13" t="s">
        <v>33</v>
      </c>
      <c r="AX168" s="13" t="s">
        <v>72</v>
      </c>
      <c r="AY168" s="234" t="s">
        <v>134</v>
      </c>
    </row>
    <row r="169" spans="1:51" s="14" customFormat="1" ht="12">
      <c r="A169" s="14"/>
      <c r="B169" s="235"/>
      <c r="C169" s="236"/>
      <c r="D169" s="226" t="s">
        <v>148</v>
      </c>
      <c r="E169" s="237" t="s">
        <v>19</v>
      </c>
      <c r="F169" s="238" t="s">
        <v>205</v>
      </c>
      <c r="G169" s="236"/>
      <c r="H169" s="239">
        <v>1</v>
      </c>
      <c r="I169" s="240"/>
      <c r="J169" s="236"/>
      <c r="K169" s="236"/>
      <c r="L169" s="241"/>
      <c r="M169" s="242"/>
      <c r="N169" s="243"/>
      <c r="O169" s="243"/>
      <c r="P169" s="243"/>
      <c r="Q169" s="243"/>
      <c r="R169" s="243"/>
      <c r="S169" s="243"/>
      <c r="T169" s="244"/>
      <c r="U169" s="14"/>
      <c r="V169" s="14"/>
      <c r="W169" s="14"/>
      <c r="X169" s="14"/>
      <c r="Y169" s="14"/>
      <c r="Z169" s="14"/>
      <c r="AA169" s="14"/>
      <c r="AB169" s="14"/>
      <c r="AC169" s="14"/>
      <c r="AD169" s="14"/>
      <c r="AE169" s="14"/>
      <c r="AT169" s="245" t="s">
        <v>148</v>
      </c>
      <c r="AU169" s="245" t="s">
        <v>81</v>
      </c>
      <c r="AV169" s="14" t="s">
        <v>81</v>
      </c>
      <c r="AW169" s="14" t="s">
        <v>33</v>
      </c>
      <c r="AX169" s="14" t="s">
        <v>72</v>
      </c>
      <c r="AY169" s="245" t="s">
        <v>134</v>
      </c>
    </row>
    <row r="170" spans="1:51" s="13" customFormat="1" ht="12">
      <c r="A170" s="13"/>
      <c r="B170" s="224"/>
      <c r="C170" s="225"/>
      <c r="D170" s="226" t="s">
        <v>148</v>
      </c>
      <c r="E170" s="227" t="s">
        <v>19</v>
      </c>
      <c r="F170" s="228" t="s">
        <v>563</v>
      </c>
      <c r="G170" s="225"/>
      <c r="H170" s="227" t="s">
        <v>19</v>
      </c>
      <c r="I170" s="229"/>
      <c r="J170" s="225"/>
      <c r="K170" s="225"/>
      <c r="L170" s="230"/>
      <c r="M170" s="231"/>
      <c r="N170" s="232"/>
      <c r="O170" s="232"/>
      <c r="P170" s="232"/>
      <c r="Q170" s="232"/>
      <c r="R170" s="232"/>
      <c r="S170" s="232"/>
      <c r="T170" s="233"/>
      <c r="U170" s="13"/>
      <c r="V170" s="13"/>
      <c r="W170" s="13"/>
      <c r="X170" s="13"/>
      <c r="Y170" s="13"/>
      <c r="Z170" s="13"/>
      <c r="AA170" s="13"/>
      <c r="AB170" s="13"/>
      <c r="AC170" s="13"/>
      <c r="AD170" s="13"/>
      <c r="AE170" s="13"/>
      <c r="AT170" s="234" t="s">
        <v>148</v>
      </c>
      <c r="AU170" s="234" t="s">
        <v>81</v>
      </c>
      <c r="AV170" s="13" t="s">
        <v>14</v>
      </c>
      <c r="AW170" s="13" t="s">
        <v>33</v>
      </c>
      <c r="AX170" s="13" t="s">
        <v>72</v>
      </c>
      <c r="AY170" s="234" t="s">
        <v>134</v>
      </c>
    </row>
    <row r="171" spans="1:51" s="14" customFormat="1" ht="12">
      <c r="A171" s="14"/>
      <c r="B171" s="235"/>
      <c r="C171" s="236"/>
      <c r="D171" s="226" t="s">
        <v>148</v>
      </c>
      <c r="E171" s="237" t="s">
        <v>19</v>
      </c>
      <c r="F171" s="238" t="s">
        <v>205</v>
      </c>
      <c r="G171" s="236"/>
      <c r="H171" s="239">
        <v>1</v>
      </c>
      <c r="I171" s="240"/>
      <c r="J171" s="236"/>
      <c r="K171" s="236"/>
      <c r="L171" s="241"/>
      <c r="M171" s="242"/>
      <c r="N171" s="243"/>
      <c r="O171" s="243"/>
      <c r="P171" s="243"/>
      <c r="Q171" s="243"/>
      <c r="R171" s="243"/>
      <c r="S171" s="243"/>
      <c r="T171" s="244"/>
      <c r="U171" s="14"/>
      <c r="V171" s="14"/>
      <c r="W171" s="14"/>
      <c r="X171" s="14"/>
      <c r="Y171" s="14"/>
      <c r="Z171" s="14"/>
      <c r="AA171" s="14"/>
      <c r="AB171" s="14"/>
      <c r="AC171" s="14"/>
      <c r="AD171" s="14"/>
      <c r="AE171" s="14"/>
      <c r="AT171" s="245" t="s">
        <v>148</v>
      </c>
      <c r="AU171" s="245" t="s">
        <v>81</v>
      </c>
      <c r="AV171" s="14" t="s">
        <v>81</v>
      </c>
      <c r="AW171" s="14" t="s">
        <v>33</v>
      </c>
      <c r="AX171" s="14" t="s">
        <v>72</v>
      </c>
      <c r="AY171" s="245" t="s">
        <v>134</v>
      </c>
    </row>
    <row r="172" spans="1:51" s="15" customFormat="1" ht="12">
      <c r="A172" s="15"/>
      <c r="B172" s="246"/>
      <c r="C172" s="247"/>
      <c r="D172" s="226" t="s">
        <v>148</v>
      </c>
      <c r="E172" s="248" t="s">
        <v>19</v>
      </c>
      <c r="F172" s="249" t="s">
        <v>152</v>
      </c>
      <c r="G172" s="247"/>
      <c r="H172" s="250">
        <v>2</v>
      </c>
      <c r="I172" s="251"/>
      <c r="J172" s="247"/>
      <c r="K172" s="247"/>
      <c r="L172" s="252"/>
      <c r="M172" s="253"/>
      <c r="N172" s="254"/>
      <c r="O172" s="254"/>
      <c r="P172" s="254"/>
      <c r="Q172" s="254"/>
      <c r="R172" s="254"/>
      <c r="S172" s="254"/>
      <c r="T172" s="255"/>
      <c r="U172" s="15"/>
      <c r="V172" s="15"/>
      <c r="W172" s="15"/>
      <c r="X172" s="15"/>
      <c r="Y172" s="15"/>
      <c r="Z172" s="15"/>
      <c r="AA172" s="15"/>
      <c r="AB172" s="15"/>
      <c r="AC172" s="15"/>
      <c r="AD172" s="15"/>
      <c r="AE172" s="15"/>
      <c r="AT172" s="256" t="s">
        <v>148</v>
      </c>
      <c r="AU172" s="256" t="s">
        <v>81</v>
      </c>
      <c r="AV172" s="15" t="s">
        <v>143</v>
      </c>
      <c r="AW172" s="15" t="s">
        <v>33</v>
      </c>
      <c r="AX172" s="15" t="s">
        <v>14</v>
      </c>
      <c r="AY172" s="256" t="s">
        <v>134</v>
      </c>
    </row>
    <row r="173" spans="1:65" s="2" customFormat="1" ht="16.5" customHeight="1">
      <c r="A173" s="40"/>
      <c r="B173" s="41"/>
      <c r="C173" s="258" t="s">
        <v>8</v>
      </c>
      <c r="D173" s="258" t="s">
        <v>228</v>
      </c>
      <c r="E173" s="259" t="s">
        <v>564</v>
      </c>
      <c r="F173" s="260" t="s">
        <v>565</v>
      </c>
      <c r="G173" s="261" t="s">
        <v>200</v>
      </c>
      <c r="H173" s="262">
        <v>2</v>
      </c>
      <c r="I173" s="263"/>
      <c r="J173" s="264">
        <f>ROUND(I173*H173,2)</f>
        <v>0</v>
      </c>
      <c r="K173" s="260" t="s">
        <v>142</v>
      </c>
      <c r="L173" s="265"/>
      <c r="M173" s="266" t="s">
        <v>19</v>
      </c>
      <c r="N173" s="267" t="s">
        <v>43</v>
      </c>
      <c r="O173" s="86"/>
      <c r="P173" s="215">
        <f>O173*H173</f>
        <v>0</v>
      </c>
      <c r="Q173" s="215">
        <v>0.00024</v>
      </c>
      <c r="R173" s="215">
        <f>Q173*H173</f>
        <v>0.00048</v>
      </c>
      <c r="S173" s="215">
        <v>0</v>
      </c>
      <c r="T173" s="216">
        <f>S173*H173</f>
        <v>0</v>
      </c>
      <c r="U173" s="40"/>
      <c r="V173" s="40"/>
      <c r="W173" s="40"/>
      <c r="X173" s="40"/>
      <c r="Y173" s="40"/>
      <c r="Z173" s="40"/>
      <c r="AA173" s="40"/>
      <c r="AB173" s="40"/>
      <c r="AC173" s="40"/>
      <c r="AD173" s="40"/>
      <c r="AE173" s="40"/>
      <c r="AR173" s="217" t="s">
        <v>381</v>
      </c>
      <c r="AT173" s="217" t="s">
        <v>228</v>
      </c>
      <c r="AU173" s="217" t="s">
        <v>81</v>
      </c>
      <c r="AY173" s="19" t="s">
        <v>134</v>
      </c>
      <c r="BE173" s="218">
        <f>IF(N173="základní",J173,0)</f>
        <v>0</v>
      </c>
      <c r="BF173" s="218">
        <f>IF(N173="snížená",J173,0)</f>
        <v>0</v>
      </c>
      <c r="BG173" s="218">
        <f>IF(N173="zákl. přenesená",J173,0)</f>
        <v>0</v>
      </c>
      <c r="BH173" s="218">
        <f>IF(N173="sníž. přenesená",J173,0)</f>
        <v>0</v>
      </c>
      <c r="BI173" s="218">
        <f>IF(N173="nulová",J173,0)</f>
        <v>0</v>
      </c>
      <c r="BJ173" s="19" t="s">
        <v>14</v>
      </c>
      <c r="BK173" s="218">
        <f>ROUND(I173*H173,2)</f>
        <v>0</v>
      </c>
      <c r="BL173" s="19" t="s">
        <v>136</v>
      </c>
      <c r="BM173" s="217" t="s">
        <v>566</v>
      </c>
    </row>
    <row r="174" spans="1:63" s="12" customFormat="1" ht="22.8" customHeight="1">
      <c r="A174" s="12"/>
      <c r="B174" s="190"/>
      <c r="C174" s="191"/>
      <c r="D174" s="192" t="s">
        <v>71</v>
      </c>
      <c r="E174" s="204" t="s">
        <v>567</v>
      </c>
      <c r="F174" s="204" t="s">
        <v>568</v>
      </c>
      <c r="G174" s="191"/>
      <c r="H174" s="191"/>
      <c r="I174" s="194"/>
      <c r="J174" s="205">
        <f>BK174</f>
        <v>0</v>
      </c>
      <c r="K174" s="191"/>
      <c r="L174" s="196"/>
      <c r="M174" s="197"/>
      <c r="N174" s="198"/>
      <c r="O174" s="198"/>
      <c r="P174" s="199">
        <f>SUM(P175:P188)</f>
        <v>0</v>
      </c>
      <c r="Q174" s="198"/>
      <c r="R174" s="199">
        <f>SUM(R175:R188)</f>
        <v>0.016464</v>
      </c>
      <c r="S174" s="198"/>
      <c r="T174" s="200">
        <f>SUM(T175:T188)</f>
        <v>0</v>
      </c>
      <c r="U174" s="12"/>
      <c r="V174" s="12"/>
      <c r="W174" s="12"/>
      <c r="X174" s="12"/>
      <c r="Y174" s="12"/>
      <c r="Z174" s="12"/>
      <c r="AA174" s="12"/>
      <c r="AB174" s="12"/>
      <c r="AC174" s="12"/>
      <c r="AD174" s="12"/>
      <c r="AE174" s="12"/>
      <c r="AR174" s="201" t="s">
        <v>81</v>
      </c>
      <c r="AT174" s="202" t="s">
        <v>71</v>
      </c>
      <c r="AU174" s="202" t="s">
        <v>14</v>
      </c>
      <c r="AY174" s="201" t="s">
        <v>134</v>
      </c>
      <c r="BK174" s="203">
        <f>SUM(BK175:BK188)</f>
        <v>0</v>
      </c>
    </row>
    <row r="175" spans="1:65" s="2" customFormat="1" ht="16.5" customHeight="1">
      <c r="A175" s="40"/>
      <c r="B175" s="41"/>
      <c r="C175" s="206" t="s">
        <v>136</v>
      </c>
      <c r="D175" s="206" t="s">
        <v>138</v>
      </c>
      <c r="E175" s="207" t="s">
        <v>569</v>
      </c>
      <c r="F175" s="208" t="s">
        <v>570</v>
      </c>
      <c r="G175" s="209" t="s">
        <v>456</v>
      </c>
      <c r="H175" s="210">
        <v>22</v>
      </c>
      <c r="I175" s="211"/>
      <c r="J175" s="212">
        <f>ROUND(I175*H175,2)</f>
        <v>0</v>
      </c>
      <c r="K175" s="208" t="s">
        <v>142</v>
      </c>
      <c r="L175" s="46"/>
      <c r="M175" s="213" t="s">
        <v>19</v>
      </c>
      <c r="N175" s="214" t="s">
        <v>43</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136</v>
      </c>
      <c r="AT175" s="217" t="s">
        <v>138</v>
      </c>
      <c r="AU175" s="217" t="s">
        <v>81</v>
      </c>
      <c r="AY175" s="19" t="s">
        <v>134</v>
      </c>
      <c r="BE175" s="218">
        <f>IF(N175="základní",J175,0)</f>
        <v>0</v>
      </c>
      <c r="BF175" s="218">
        <f>IF(N175="snížená",J175,0)</f>
        <v>0</v>
      </c>
      <c r="BG175" s="218">
        <f>IF(N175="zákl. přenesená",J175,0)</f>
        <v>0</v>
      </c>
      <c r="BH175" s="218">
        <f>IF(N175="sníž. přenesená",J175,0)</f>
        <v>0</v>
      </c>
      <c r="BI175" s="218">
        <f>IF(N175="nulová",J175,0)</f>
        <v>0</v>
      </c>
      <c r="BJ175" s="19" t="s">
        <v>14</v>
      </c>
      <c r="BK175" s="218">
        <f>ROUND(I175*H175,2)</f>
        <v>0</v>
      </c>
      <c r="BL175" s="19" t="s">
        <v>136</v>
      </c>
      <c r="BM175" s="217" t="s">
        <v>571</v>
      </c>
    </row>
    <row r="176" spans="1:47" s="2" customFormat="1" ht="12">
      <c r="A176" s="40"/>
      <c r="B176" s="41"/>
      <c r="C176" s="42"/>
      <c r="D176" s="219" t="s">
        <v>146</v>
      </c>
      <c r="E176" s="42"/>
      <c r="F176" s="220" t="s">
        <v>572</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146</v>
      </c>
      <c r="AU176" s="19" t="s">
        <v>81</v>
      </c>
    </row>
    <row r="177" spans="1:51" s="14" customFormat="1" ht="12">
      <c r="A177" s="14"/>
      <c r="B177" s="235"/>
      <c r="C177" s="236"/>
      <c r="D177" s="226" t="s">
        <v>148</v>
      </c>
      <c r="E177" s="237" t="s">
        <v>19</v>
      </c>
      <c r="F177" s="238" t="s">
        <v>573</v>
      </c>
      <c r="G177" s="236"/>
      <c r="H177" s="239">
        <v>22</v>
      </c>
      <c r="I177" s="240"/>
      <c r="J177" s="236"/>
      <c r="K177" s="236"/>
      <c r="L177" s="241"/>
      <c r="M177" s="242"/>
      <c r="N177" s="243"/>
      <c r="O177" s="243"/>
      <c r="P177" s="243"/>
      <c r="Q177" s="243"/>
      <c r="R177" s="243"/>
      <c r="S177" s="243"/>
      <c r="T177" s="244"/>
      <c r="U177" s="14"/>
      <c r="V177" s="14"/>
      <c r="W177" s="14"/>
      <c r="X177" s="14"/>
      <c r="Y177" s="14"/>
      <c r="Z177" s="14"/>
      <c r="AA177" s="14"/>
      <c r="AB177" s="14"/>
      <c r="AC177" s="14"/>
      <c r="AD177" s="14"/>
      <c r="AE177" s="14"/>
      <c r="AT177" s="245" t="s">
        <v>148</v>
      </c>
      <c r="AU177" s="245" t="s">
        <v>81</v>
      </c>
      <c r="AV177" s="14" t="s">
        <v>81</v>
      </c>
      <c r="AW177" s="14" t="s">
        <v>33</v>
      </c>
      <c r="AX177" s="14" t="s">
        <v>72</v>
      </c>
      <c r="AY177" s="245" t="s">
        <v>134</v>
      </c>
    </row>
    <row r="178" spans="1:51" s="15" customFormat="1" ht="12">
      <c r="A178" s="15"/>
      <c r="B178" s="246"/>
      <c r="C178" s="247"/>
      <c r="D178" s="226" t="s">
        <v>148</v>
      </c>
      <c r="E178" s="248" t="s">
        <v>19</v>
      </c>
      <c r="F178" s="249" t="s">
        <v>152</v>
      </c>
      <c r="G178" s="247"/>
      <c r="H178" s="250">
        <v>22</v>
      </c>
      <c r="I178" s="251"/>
      <c r="J178" s="247"/>
      <c r="K178" s="247"/>
      <c r="L178" s="252"/>
      <c r="M178" s="253"/>
      <c r="N178" s="254"/>
      <c r="O178" s="254"/>
      <c r="P178" s="254"/>
      <c r="Q178" s="254"/>
      <c r="R178" s="254"/>
      <c r="S178" s="254"/>
      <c r="T178" s="255"/>
      <c r="U178" s="15"/>
      <c r="V178" s="15"/>
      <c r="W178" s="15"/>
      <c r="X178" s="15"/>
      <c r="Y178" s="15"/>
      <c r="Z178" s="15"/>
      <c r="AA178" s="15"/>
      <c r="AB178" s="15"/>
      <c r="AC178" s="15"/>
      <c r="AD178" s="15"/>
      <c r="AE178" s="15"/>
      <c r="AT178" s="256" t="s">
        <v>148</v>
      </c>
      <c r="AU178" s="256" t="s">
        <v>81</v>
      </c>
      <c r="AV178" s="15" t="s">
        <v>143</v>
      </c>
      <c r="AW178" s="15" t="s">
        <v>33</v>
      </c>
      <c r="AX178" s="15" t="s">
        <v>14</v>
      </c>
      <c r="AY178" s="256" t="s">
        <v>134</v>
      </c>
    </row>
    <row r="179" spans="1:65" s="2" customFormat="1" ht="16.5" customHeight="1">
      <c r="A179" s="40"/>
      <c r="B179" s="41"/>
      <c r="C179" s="258" t="s">
        <v>157</v>
      </c>
      <c r="D179" s="258" t="s">
        <v>228</v>
      </c>
      <c r="E179" s="259" t="s">
        <v>574</v>
      </c>
      <c r="F179" s="260" t="s">
        <v>575</v>
      </c>
      <c r="G179" s="261" t="s">
        <v>456</v>
      </c>
      <c r="H179" s="262">
        <v>26.4</v>
      </c>
      <c r="I179" s="263"/>
      <c r="J179" s="264">
        <f>ROUND(I179*H179,2)</f>
        <v>0</v>
      </c>
      <c r="K179" s="260" t="s">
        <v>142</v>
      </c>
      <c r="L179" s="265"/>
      <c r="M179" s="266" t="s">
        <v>19</v>
      </c>
      <c r="N179" s="267" t="s">
        <v>43</v>
      </c>
      <c r="O179" s="86"/>
      <c r="P179" s="215">
        <f>O179*H179</f>
        <v>0</v>
      </c>
      <c r="Q179" s="215">
        <v>1E-05</v>
      </c>
      <c r="R179" s="215">
        <f>Q179*H179</f>
        <v>0.000264</v>
      </c>
      <c r="S179" s="215">
        <v>0</v>
      </c>
      <c r="T179" s="216">
        <f>S179*H179</f>
        <v>0</v>
      </c>
      <c r="U179" s="40"/>
      <c r="V179" s="40"/>
      <c r="W179" s="40"/>
      <c r="X179" s="40"/>
      <c r="Y179" s="40"/>
      <c r="Z179" s="40"/>
      <c r="AA179" s="40"/>
      <c r="AB179" s="40"/>
      <c r="AC179" s="40"/>
      <c r="AD179" s="40"/>
      <c r="AE179" s="40"/>
      <c r="AR179" s="217" t="s">
        <v>381</v>
      </c>
      <c r="AT179" s="217" t="s">
        <v>228</v>
      </c>
      <c r="AU179" s="217" t="s">
        <v>81</v>
      </c>
      <c r="AY179" s="19" t="s">
        <v>134</v>
      </c>
      <c r="BE179" s="218">
        <f>IF(N179="základní",J179,0)</f>
        <v>0</v>
      </c>
      <c r="BF179" s="218">
        <f>IF(N179="snížená",J179,0)</f>
        <v>0</v>
      </c>
      <c r="BG179" s="218">
        <f>IF(N179="zákl. přenesená",J179,0)</f>
        <v>0</v>
      </c>
      <c r="BH179" s="218">
        <f>IF(N179="sníž. přenesená",J179,0)</f>
        <v>0</v>
      </c>
      <c r="BI179" s="218">
        <f>IF(N179="nulová",J179,0)</f>
        <v>0</v>
      </c>
      <c r="BJ179" s="19" t="s">
        <v>14</v>
      </c>
      <c r="BK179" s="218">
        <f>ROUND(I179*H179,2)</f>
        <v>0</v>
      </c>
      <c r="BL179" s="19" t="s">
        <v>136</v>
      </c>
      <c r="BM179" s="217" t="s">
        <v>576</v>
      </c>
    </row>
    <row r="180" spans="1:51" s="14" customFormat="1" ht="12">
      <c r="A180" s="14"/>
      <c r="B180" s="235"/>
      <c r="C180" s="236"/>
      <c r="D180" s="226" t="s">
        <v>148</v>
      </c>
      <c r="E180" s="237" t="s">
        <v>19</v>
      </c>
      <c r="F180" s="238" t="s">
        <v>577</v>
      </c>
      <c r="G180" s="236"/>
      <c r="H180" s="239">
        <v>26.4</v>
      </c>
      <c r="I180" s="240"/>
      <c r="J180" s="236"/>
      <c r="K180" s="236"/>
      <c r="L180" s="241"/>
      <c r="M180" s="242"/>
      <c r="N180" s="243"/>
      <c r="O180" s="243"/>
      <c r="P180" s="243"/>
      <c r="Q180" s="243"/>
      <c r="R180" s="243"/>
      <c r="S180" s="243"/>
      <c r="T180" s="244"/>
      <c r="U180" s="14"/>
      <c r="V180" s="14"/>
      <c r="W180" s="14"/>
      <c r="X180" s="14"/>
      <c r="Y180" s="14"/>
      <c r="Z180" s="14"/>
      <c r="AA180" s="14"/>
      <c r="AB180" s="14"/>
      <c r="AC180" s="14"/>
      <c r="AD180" s="14"/>
      <c r="AE180" s="14"/>
      <c r="AT180" s="245" t="s">
        <v>148</v>
      </c>
      <c r="AU180" s="245" t="s">
        <v>81</v>
      </c>
      <c r="AV180" s="14" t="s">
        <v>81</v>
      </c>
      <c r="AW180" s="14" t="s">
        <v>33</v>
      </c>
      <c r="AX180" s="14" t="s">
        <v>14</v>
      </c>
      <c r="AY180" s="245" t="s">
        <v>134</v>
      </c>
    </row>
    <row r="181" spans="1:65" s="2" customFormat="1" ht="16.5" customHeight="1">
      <c r="A181" s="40"/>
      <c r="B181" s="41"/>
      <c r="C181" s="206" t="s">
        <v>175</v>
      </c>
      <c r="D181" s="206" t="s">
        <v>138</v>
      </c>
      <c r="E181" s="207" t="s">
        <v>578</v>
      </c>
      <c r="F181" s="208" t="s">
        <v>579</v>
      </c>
      <c r="G181" s="209" t="s">
        <v>200</v>
      </c>
      <c r="H181" s="210">
        <v>2</v>
      </c>
      <c r="I181" s="211"/>
      <c r="J181" s="212">
        <f>ROUND(I181*H181,2)</f>
        <v>0</v>
      </c>
      <c r="K181" s="208" t="s">
        <v>142</v>
      </c>
      <c r="L181" s="46"/>
      <c r="M181" s="213" t="s">
        <v>19</v>
      </c>
      <c r="N181" s="214" t="s">
        <v>43</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136</v>
      </c>
      <c r="AT181" s="217" t="s">
        <v>138</v>
      </c>
      <c r="AU181" s="217" t="s">
        <v>81</v>
      </c>
      <c r="AY181" s="19" t="s">
        <v>134</v>
      </c>
      <c r="BE181" s="218">
        <f>IF(N181="základní",J181,0)</f>
        <v>0</v>
      </c>
      <c r="BF181" s="218">
        <f>IF(N181="snížená",J181,0)</f>
        <v>0</v>
      </c>
      <c r="BG181" s="218">
        <f>IF(N181="zákl. přenesená",J181,0)</f>
        <v>0</v>
      </c>
      <c r="BH181" s="218">
        <f>IF(N181="sníž. přenesená",J181,0)</f>
        <v>0</v>
      </c>
      <c r="BI181" s="218">
        <f>IF(N181="nulová",J181,0)</f>
        <v>0</v>
      </c>
      <c r="BJ181" s="19" t="s">
        <v>14</v>
      </c>
      <c r="BK181" s="218">
        <f>ROUND(I181*H181,2)</f>
        <v>0</v>
      </c>
      <c r="BL181" s="19" t="s">
        <v>136</v>
      </c>
      <c r="BM181" s="217" t="s">
        <v>580</v>
      </c>
    </row>
    <row r="182" spans="1:47" s="2" customFormat="1" ht="12">
      <c r="A182" s="40"/>
      <c r="B182" s="41"/>
      <c r="C182" s="42"/>
      <c r="D182" s="219" t="s">
        <v>146</v>
      </c>
      <c r="E182" s="42"/>
      <c r="F182" s="220" t="s">
        <v>581</v>
      </c>
      <c r="G182" s="42"/>
      <c r="H182" s="42"/>
      <c r="I182" s="221"/>
      <c r="J182" s="42"/>
      <c r="K182" s="42"/>
      <c r="L182" s="46"/>
      <c r="M182" s="222"/>
      <c r="N182" s="223"/>
      <c r="O182" s="86"/>
      <c r="P182" s="86"/>
      <c r="Q182" s="86"/>
      <c r="R182" s="86"/>
      <c r="S182" s="86"/>
      <c r="T182" s="87"/>
      <c r="U182" s="40"/>
      <c r="V182" s="40"/>
      <c r="W182" s="40"/>
      <c r="X182" s="40"/>
      <c r="Y182" s="40"/>
      <c r="Z182" s="40"/>
      <c r="AA182" s="40"/>
      <c r="AB182" s="40"/>
      <c r="AC182" s="40"/>
      <c r="AD182" s="40"/>
      <c r="AE182" s="40"/>
      <c r="AT182" s="19" t="s">
        <v>146</v>
      </c>
      <c r="AU182" s="19" t="s">
        <v>81</v>
      </c>
    </row>
    <row r="183" spans="1:51" s="14" customFormat="1" ht="12">
      <c r="A183" s="14"/>
      <c r="B183" s="235"/>
      <c r="C183" s="236"/>
      <c r="D183" s="226" t="s">
        <v>148</v>
      </c>
      <c r="E183" s="237" t="s">
        <v>19</v>
      </c>
      <c r="F183" s="238" t="s">
        <v>237</v>
      </c>
      <c r="G183" s="236"/>
      <c r="H183" s="239">
        <v>2</v>
      </c>
      <c r="I183" s="240"/>
      <c r="J183" s="236"/>
      <c r="K183" s="236"/>
      <c r="L183" s="241"/>
      <c r="M183" s="242"/>
      <c r="N183" s="243"/>
      <c r="O183" s="243"/>
      <c r="P183" s="243"/>
      <c r="Q183" s="243"/>
      <c r="R183" s="243"/>
      <c r="S183" s="243"/>
      <c r="T183" s="244"/>
      <c r="U183" s="14"/>
      <c r="V183" s="14"/>
      <c r="W183" s="14"/>
      <c r="X183" s="14"/>
      <c r="Y183" s="14"/>
      <c r="Z183" s="14"/>
      <c r="AA183" s="14"/>
      <c r="AB183" s="14"/>
      <c r="AC183" s="14"/>
      <c r="AD183" s="14"/>
      <c r="AE183" s="14"/>
      <c r="AT183" s="245" t="s">
        <v>148</v>
      </c>
      <c r="AU183" s="245" t="s">
        <v>81</v>
      </c>
      <c r="AV183" s="14" t="s">
        <v>81</v>
      </c>
      <c r="AW183" s="14" t="s">
        <v>33</v>
      </c>
      <c r="AX183" s="14" t="s">
        <v>72</v>
      </c>
      <c r="AY183" s="245" t="s">
        <v>134</v>
      </c>
    </row>
    <row r="184" spans="1:51" s="15" customFormat="1" ht="12">
      <c r="A184" s="15"/>
      <c r="B184" s="246"/>
      <c r="C184" s="247"/>
      <c r="D184" s="226" t="s">
        <v>148</v>
      </c>
      <c r="E184" s="248" t="s">
        <v>19</v>
      </c>
      <c r="F184" s="249" t="s">
        <v>152</v>
      </c>
      <c r="G184" s="247"/>
      <c r="H184" s="250">
        <v>2</v>
      </c>
      <c r="I184" s="251"/>
      <c r="J184" s="247"/>
      <c r="K184" s="247"/>
      <c r="L184" s="252"/>
      <c r="M184" s="253"/>
      <c r="N184" s="254"/>
      <c r="O184" s="254"/>
      <c r="P184" s="254"/>
      <c r="Q184" s="254"/>
      <c r="R184" s="254"/>
      <c r="S184" s="254"/>
      <c r="T184" s="255"/>
      <c r="U184" s="15"/>
      <c r="V184" s="15"/>
      <c r="W184" s="15"/>
      <c r="X184" s="15"/>
      <c r="Y184" s="15"/>
      <c r="Z184" s="15"/>
      <c r="AA184" s="15"/>
      <c r="AB184" s="15"/>
      <c r="AC184" s="15"/>
      <c r="AD184" s="15"/>
      <c r="AE184" s="15"/>
      <c r="AT184" s="256" t="s">
        <v>148</v>
      </c>
      <c r="AU184" s="256" t="s">
        <v>81</v>
      </c>
      <c r="AV184" s="15" t="s">
        <v>143</v>
      </c>
      <c r="AW184" s="15" t="s">
        <v>33</v>
      </c>
      <c r="AX184" s="15" t="s">
        <v>14</v>
      </c>
      <c r="AY184" s="256" t="s">
        <v>134</v>
      </c>
    </row>
    <row r="185" spans="1:65" s="2" customFormat="1" ht="16.5" customHeight="1">
      <c r="A185" s="40"/>
      <c r="B185" s="41"/>
      <c r="C185" s="258" t="s">
        <v>290</v>
      </c>
      <c r="D185" s="258" t="s">
        <v>228</v>
      </c>
      <c r="E185" s="259" t="s">
        <v>582</v>
      </c>
      <c r="F185" s="260" t="s">
        <v>583</v>
      </c>
      <c r="G185" s="261" t="s">
        <v>200</v>
      </c>
      <c r="H185" s="262">
        <v>2</v>
      </c>
      <c r="I185" s="263"/>
      <c r="J185" s="264">
        <f>ROUND(I185*H185,2)</f>
        <v>0</v>
      </c>
      <c r="K185" s="260" t="s">
        <v>142</v>
      </c>
      <c r="L185" s="265"/>
      <c r="M185" s="266" t="s">
        <v>19</v>
      </c>
      <c r="N185" s="267" t="s">
        <v>43</v>
      </c>
      <c r="O185" s="86"/>
      <c r="P185" s="215">
        <f>O185*H185</f>
        <v>0</v>
      </c>
      <c r="Q185" s="215">
        <v>0.0081</v>
      </c>
      <c r="R185" s="215">
        <f>Q185*H185</f>
        <v>0.0162</v>
      </c>
      <c r="S185" s="215">
        <v>0</v>
      </c>
      <c r="T185" s="216">
        <f>S185*H185</f>
        <v>0</v>
      </c>
      <c r="U185" s="40"/>
      <c r="V185" s="40"/>
      <c r="W185" s="40"/>
      <c r="X185" s="40"/>
      <c r="Y185" s="40"/>
      <c r="Z185" s="40"/>
      <c r="AA185" s="40"/>
      <c r="AB185" s="40"/>
      <c r="AC185" s="40"/>
      <c r="AD185" s="40"/>
      <c r="AE185" s="40"/>
      <c r="AR185" s="217" t="s">
        <v>381</v>
      </c>
      <c r="AT185" s="217" t="s">
        <v>228</v>
      </c>
      <c r="AU185" s="217" t="s">
        <v>81</v>
      </c>
      <c r="AY185" s="19" t="s">
        <v>134</v>
      </c>
      <c r="BE185" s="218">
        <f>IF(N185="základní",J185,0)</f>
        <v>0</v>
      </c>
      <c r="BF185" s="218">
        <f>IF(N185="snížená",J185,0)</f>
        <v>0</v>
      </c>
      <c r="BG185" s="218">
        <f>IF(N185="zákl. přenesená",J185,0)</f>
        <v>0</v>
      </c>
      <c r="BH185" s="218">
        <f>IF(N185="sníž. přenesená",J185,0)</f>
        <v>0</v>
      </c>
      <c r="BI185" s="218">
        <f>IF(N185="nulová",J185,0)</f>
        <v>0</v>
      </c>
      <c r="BJ185" s="19" t="s">
        <v>14</v>
      </c>
      <c r="BK185" s="218">
        <f>ROUND(I185*H185,2)</f>
        <v>0</v>
      </c>
      <c r="BL185" s="19" t="s">
        <v>136</v>
      </c>
      <c r="BM185" s="217" t="s">
        <v>584</v>
      </c>
    </row>
    <row r="186" spans="1:51" s="13" customFormat="1" ht="12">
      <c r="A186" s="13"/>
      <c r="B186" s="224"/>
      <c r="C186" s="225"/>
      <c r="D186" s="226" t="s">
        <v>148</v>
      </c>
      <c r="E186" s="227" t="s">
        <v>19</v>
      </c>
      <c r="F186" s="228" t="s">
        <v>585</v>
      </c>
      <c r="G186" s="225"/>
      <c r="H186" s="227" t="s">
        <v>19</v>
      </c>
      <c r="I186" s="229"/>
      <c r="J186" s="225"/>
      <c r="K186" s="225"/>
      <c r="L186" s="230"/>
      <c r="M186" s="231"/>
      <c r="N186" s="232"/>
      <c r="O186" s="232"/>
      <c r="P186" s="232"/>
      <c r="Q186" s="232"/>
      <c r="R186" s="232"/>
      <c r="S186" s="232"/>
      <c r="T186" s="233"/>
      <c r="U186" s="13"/>
      <c r="V186" s="13"/>
      <c r="W186" s="13"/>
      <c r="X186" s="13"/>
      <c r="Y186" s="13"/>
      <c r="Z186" s="13"/>
      <c r="AA186" s="13"/>
      <c r="AB186" s="13"/>
      <c r="AC186" s="13"/>
      <c r="AD186" s="13"/>
      <c r="AE186" s="13"/>
      <c r="AT186" s="234" t="s">
        <v>148</v>
      </c>
      <c r="AU186" s="234" t="s">
        <v>81</v>
      </c>
      <c r="AV186" s="13" t="s">
        <v>14</v>
      </c>
      <c r="AW186" s="13" t="s">
        <v>33</v>
      </c>
      <c r="AX186" s="13" t="s">
        <v>72</v>
      </c>
      <c r="AY186" s="234" t="s">
        <v>134</v>
      </c>
    </row>
    <row r="187" spans="1:51" s="14" customFormat="1" ht="12">
      <c r="A187" s="14"/>
      <c r="B187" s="235"/>
      <c r="C187" s="236"/>
      <c r="D187" s="226" t="s">
        <v>148</v>
      </c>
      <c r="E187" s="237" t="s">
        <v>19</v>
      </c>
      <c r="F187" s="238" t="s">
        <v>237</v>
      </c>
      <c r="G187" s="236"/>
      <c r="H187" s="239">
        <v>2</v>
      </c>
      <c r="I187" s="240"/>
      <c r="J187" s="236"/>
      <c r="K187" s="236"/>
      <c r="L187" s="241"/>
      <c r="M187" s="242"/>
      <c r="N187" s="243"/>
      <c r="O187" s="243"/>
      <c r="P187" s="243"/>
      <c r="Q187" s="243"/>
      <c r="R187" s="243"/>
      <c r="S187" s="243"/>
      <c r="T187" s="244"/>
      <c r="U187" s="14"/>
      <c r="V187" s="14"/>
      <c r="W187" s="14"/>
      <c r="X187" s="14"/>
      <c r="Y187" s="14"/>
      <c r="Z187" s="14"/>
      <c r="AA187" s="14"/>
      <c r="AB187" s="14"/>
      <c r="AC187" s="14"/>
      <c r="AD187" s="14"/>
      <c r="AE187" s="14"/>
      <c r="AT187" s="245" t="s">
        <v>148</v>
      </c>
      <c r="AU187" s="245" t="s">
        <v>81</v>
      </c>
      <c r="AV187" s="14" t="s">
        <v>81</v>
      </c>
      <c r="AW187" s="14" t="s">
        <v>33</v>
      </c>
      <c r="AX187" s="14" t="s">
        <v>72</v>
      </c>
      <c r="AY187" s="245" t="s">
        <v>134</v>
      </c>
    </row>
    <row r="188" spans="1:51" s="15" customFormat="1" ht="12">
      <c r="A188" s="15"/>
      <c r="B188" s="246"/>
      <c r="C188" s="247"/>
      <c r="D188" s="226" t="s">
        <v>148</v>
      </c>
      <c r="E188" s="248" t="s">
        <v>19</v>
      </c>
      <c r="F188" s="249" t="s">
        <v>152</v>
      </c>
      <c r="G188" s="247"/>
      <c r="H188" s="250">
        <v>2</v>
      </c>
      <c r="I188" s="251"/>
      <c r="J188" s="247"/>
      <c r="K188" s="247"/>
      <c r="L188" s="252"/>
      <c r="M188" s="253"/>
      <c r="N188" s="254"/>
      <c r="O188" s="254"/>
      <c r="P188" s="254"/>
      <c r="Q188" s="254"/>
      <c r="R188" s="254"/>
      <c r="S188" s="254"/>
      <c r="T188" s="255"/>
      <c r="U188" s="15"/>
      <c r="V188" s="15"/>
      <c r="W188" s="15"/>
      <c r="X188" s="15"/>
      <c r="Y188" s="15"/>
      <c r="Z188" s="15"/>
      <c r="AA188" s="15"/>
      <c r="AB188" s="15"/>
      <c r="AC188" s="15"/>
      <c r="AD188" s="15"/>
      <c r="AE188" s="15"/>
      <c r="AT188" s="256" t="s">
        <v>148</v>
      </c>
      <c r="AU188" s="256" t="s">
        <v>81</v>
      </c>
      <c r="AV188" s="15" t="s">
        <v>143</v>
      </c>
      <c r="AW188" s="15" t="s">
        <v>33</v>
      </c>
      <c r="AX188" s="15" t="s">
        <v>14</v>
      </c>
      <c r="AY188" s="256" t="s">
        <v>134</v>
      </c>
    </row>
    <row r="189" spans="1:63" s="12" customFormat="1" ht="22.8" customHeight="1">
      <c r="A189" s="12"/>
      <c r="B189" s="190"/>
      <c r="C189" s="191"/>
      <c r="D189" s="192" t="s">
        <v>71</v>
      </c>
      <c r="E189" s="204" t="s">
        <v>586</v>
      </c>
      <c r="F189" s="204" t="s">
        <v>587</v>
      </c>
      <c r="G189" s="191"/>
      <c r="H189" s="191"/>
      <c r="I189" s="194"/>
      <c r="J189" s="205">
        <f>BK189</f>
        <v>0</v>
      </c>
      <c r="K189" s="191"/>
      <c r="L189" s="196"/>
      <c r="M189" s="197"/>
      <c r="N189" s="198"/>
      <c r="O189" s="198"/>
      <c r="P189" s="199">
        <f>P190+SUM(P191:P200)</f>
        <v>0</v>
      </c>
      <c r="Q189" s="198"/>
      <c r="R189" s="199">
        <f>R190+SUM(R191:R200)</f>
        <v>0</v>
      </c>
      <c r="S189" s="198"/>
      <c r="T189" s="200">
        <f>T190+SUM(T191:T200)</f>
        <v>0</v>
      </c>
      <c r="U189" s="12"/>
      <c r="V189" s="12"/>
      <c r="W189" s="12"/>
      <c r="X189" s="12"/>
      <c r="Y189" s="12"/>
      <c r="Z189" s="12"/>
      <c r="AA189" s="12"/>
      <c r="AB189" s="12"/>
      <c r="AC189" s="12"/>
      <c r="AD189" s="12"/>
      <c r="AE189" s="12"/>
      <c r="AR189" s="201" t="s">
        <v>143</v>
      </c>
      <c r="AT189" s="202" t="s">
        <v>71</v>
      </c>
      <c r="AU189" s="202" t="s">
        <v>14</v>
      </c>
      <c r="AY189" s="201" t="s">
        <v>134</v>
      </c>
      <c r="BK189" s="203">
        <f>BK190+SUM(BK191:BK200)</f>
        <v>0</v>
      </c>
    </row>
    <row r="190" spans="1:65" s="2" customFormat="1" ht="16.5" customHeight="1">
      <c r="A190" s="40"/>
      <c r="B190" s="41"/>
      <c r="C190" s="206" t="s">
        <v>299</v>
      </c>
      <c r="D190" s="206" t="s">
        <v>138</v>
      </c>
      <c r="E190" s="207" t="s">
        <v>588</v>
      </c>
      <c r="F190" s="208" t="s">
        <v>589</v>
      </c>
      <c r="G190" s="209" t="s">
        <v>456</v>
      </c>
      <c r="H190" s="210">
        <v>22</v>
      </c>
      <c r="I190" s="211"/>
      <c r="J190" s="212">
        <f>ROUND(I190*H190,2)</f>
        <v>0</v>
      </c>
      <c r="K190" s="208" t="s">
        <v>201</v>
      </c>
      <c r="L190" s="46"/>
      <c r="M190" s="213" t="s">
        <v>19</v>
      </c>
      <c r="N190" s="214" t="s">
        <v>43</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136</v>
      </c>
      <c r="AT190" s="217" t="s">
        <v>138</v>
      </c>
      <c r="AU190" s="217" t="s">
        <v>81</v>
      </c>
      <c r="AY190" s="19" t="s">
        <v>134</v>
      </c>
      <c r="BE190" s="218">
        <f>IF(N190="základní",J190,0)</f>
        <v>0</v>
      </c>
      <c r="BF190" s="218">
        <f>IF(N190="snížená",J190,0)</f>
        <v>0</v>
      </c>
      <c r="BG190" s="218">
        <f>IF(N190="zákl. přenesená",J190,0)</f>
        <v>0</v>
      </c>
      <c r="BH190" s="218">
        <f>IF(N190="sníž. přenesená",J190,0)</f>
        <v>0</v>
      </c>
      <c r="BI190" s="218">
        <f>IF(N190="nulová",J190,0)</f>
        <v>0</v>
      </c>
      <c r="BJ190" s="19" t="s">
        <v>14</v>
      </c>
      <c r="BK190" s="218">
        <f>ROUND(I190*H190,2)</f>
        <v>0</v>
      </c>
      <c r="BL190" s="19" t="s">
        <v>136</v>
      </c>
      <c r="BM190" s="217" t="s">
        <v>590</v>
      </c>
    </row>
    <row r="191" spans="1:47" s="2" customFormat="1" ht="12">
      <c r="A191" s="40"/>
      <c r="B191" s="41"/>
      <c r="C191" s="42"/>
      <c r="D191" s="226" t="s">
        <v>203</v>
      </c>
      <c r="E191" s="42"/>
      <c r="F191" s="257" t="s">
        <v>591</v>
      </c>
      <c r="G191" s="42"/>
      <c r="H191" s="42"/>
      <c r="I191" s="221"/>
      <c r="J191" s="42"/>
      <c r="K191" s="42"/>
      <c r="L191" s="46"/>
      <c r="M191" s="222"/>
      <c r="N191" s="223"/>
      <c r="O191" s="86"/>
      <c r="P191" s="86"/>
      <c r="Q191" s="86"/>
      <c r="R191" s="86"/>
      <c r="S191" s="86"/>
      <c r="T191" s="87"/>
      <c r="U191" s="40"/>
      <c r="V191" s="40"/>
      <c r="W191" s="40"/>
      <c r="X191" s="40"/>
      <c r="Y191" s="40"/>
      <c r="Z191" s="40"/>
      <c r="AA191" s="40"/>
      <c r="AB191" s="40"/>
      <c r="AC191" s="40"/>
      <c r="AD191" s="40"/>
      <c r="AE191" s="40"/>
      <c r="AT191" s="19" t="s">
        <v>203</v>
      </c>
      <c r="AU191" s="19" t="s">
        <v>81</v>
      </c>
    </row>
    <row r="192" spans="1:65" s="2" customFormat="1" ht="16.5" customHeight="1">
      <c r="A192" s="40"/>
      <c r="B192" s="41"/>
      <c r="C192" s="206" t="s">
        <v>7</v>
      </c>
      <c r="D192" s="206" t="s">
        <v>138</v>
      </c>
      <c r="E192" s="207" t="s">
        <v>592</v>
      </c>
      <c r="F192" s="208" t="s">
        <v>593</v>
      </c>
      <c r="G192" s="209" t="s">
        <v>456</v>
      </c>
      <c r="H192" s="210">
        <v>22</v>
      </c>
      <c r="I192" s="211"/>
      <c r="J192" s="212">
        <f>ROUND(I192*H192,2)</f>
        <v>0</v>
      </c>
      <c r="K192" s="208" t="s">
        <v>201</v>
      </c>
      <c r="L192" s="46"/>
      <c r="M192" s="213" t="s">
        <v>19</v>
      </c>
      <c r="N192" s="214" t="s">
        <v>43</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136</v>
      </c>
      <c r="AT192" s="217" t="s">
        <v>138</v>
      </c>
      <c r="AU192" s="217" t="s">
        <v>81</v>
      </c>
      <c r="AY192" s="19" t="s">
        <v>134</v>
      </c>
      <c r="BE192" s="218">
        <f>IF(N192="základní",J192,0)</f>
        <v>0</v>
      </c>
      <c r="BF192" s="218">
        <f>IF(N192="snížená",J192,0)</f>
        <v>0</v>
      </c>
      <c r="BG192" s="218">
        <f>IF(N192="zákl. přenesená",J192,0)</f>
        <v>0</v>
      </c>
      <c r="BH192" s="218">
        <f>IF(N192="sníž. přenesená",J192,0)</f>
        <v>0</v>
      </c>
      <c r="BI192" s="218">
        <f>IF(N192="nulová",J192,0)</f>
        <v>0</v>
      </c>
      <c r="BJ192" s="19" t="s">
        <v>14</v>
      </c>
      <c r="BK192" s="218">
        <f>ROUND(I192*H192,2)</f>
        <v>0</v>
      </c>
      <c r="BL192" s="19" t="s">
        <v>136</v>
      </c>
      <c r="BM192" s="217" t="s">
        <v>594</v>
      </c>
    </row>
    <row r="193" spans="1:47" s="2" customFormat="1" ht="12">
      <c r="A193" s="40"/>
      <c r="B193" s="41"/>
      <c r="C193" s="42"/>
      <c r="D193" s="226" t="s">
        <v>203</v>
      </c>
      <c r="E193" s="42"/>
      <c r="F193" s="257" t="s">
        <v>591</v>
      </c>
      <c r="G193" s="42"/>
      <c r="H193" s="42"/>
      <c r="I193" s="221"/>
      <c r="J193" s="42"/>
      <c r="K193" s="42"/>
      <c r="L193" s="46"/>
      <c r="M193" s="222"/>
      <c r="N193" s="223"/>
      <c r="O193" s="86"/>
      <c r="P193" s="86"/>
      <c r="Q193" s="86"/>
      <c r="R193" s="86"/>
      <c r="S193" s="86"/>
      <c r="T193" s="87"/>
      <c r="U193" s="40"/>
      <c r="V193" s="40"/>
      <c r="W193" s="40"/>
      <c r="X193" s="40"/>
      <c r="Y193" s="40"/>
      <c r="Z193" s="40"/>
      <c r="AA193" s="40"/>
      <c r="AB193" s="40"/>
      <c r="AC193" s="40"/>
      <c r="AD193" s="40"/>
      <c r="AE193" s="40"/>
      <c r="AT193" s="19" t="s">
        <v>203</v>
      </c>
      <c r="AU193" s="19" t="s">
        <v>81</v>
      </c>
    </row>
    <row r="194" spans="1:65" s="2" customFormat="1" ht="16.5" customHeight="1">
      <c r="A194" s="40"/>
      <c r="B194" s="41"/>
      <c r="C194" s="206" t="s">
        <v>318</v>
      </c>
      <c r="D194" s="206" t="s">
        <v>138</v>
      </c>
      <c r="E194" s="207" t="s">
        <v>595</v>
      </c>
      <c r="F194" s="208" t="s">
        <v>596</v>
      </c>
      <c r="G194" s="209" t="s">
        <v>200</v>
      </c>
      <c r="H194" s="210">
        <v>4</v>
      </c>
      <c r="I194" s="211"/>
      <c r="J194" s="212">
        <f>ROUND(I194*H194,2)</f>
        <v>0</v>
      </c>
      <c r="K194" s="208" t="s">
        <v>201</v>
      </c>
      <c r="L194" s="46"/>
      <c r="M194" s="213" t="s">
        <v>19</v>
      </c>
      <c r="N194" s="214" t="s">
        <v>43</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136</v>
      </c>
      <c r="AT194" s="217" t="s">
        <v>138</v>
      </c>
      <c r="AU194" s="217" t="s">
        <v>81</v>
      </c>
      <c r="AY194" s="19" t="s">
        <v>134</v>
      </c>
      <c r="BE194" s="218">
        <f>IF(N194="základní",J194,0)</f>
        <v>0</v>
      </c>
      <c r="BF194" s="218">
        <f>IF(N194="snížená",J194,0)</f>
        <v>0</v>
      </c>
      <c r="BG194" s="218">
        <f>IF(N194="zákl. přenesená",J194,0)</f>
        <v>0</v>
      </c>
      <c r="BH194" s="218">
        <f>IF(N194="sníž. přenesená",J194,0)</f>
        <v>0</v>
      </c>
      <c r="BI194" s="218">
        <f>IF(N194="nulová",J194,0)</f>
        <v>0</v>
      </c>
      <c r="BJ194" s="19" t="s">
        <v>14</v>
      </c>
      <c r="BK194" s="218">
        <f>ROUND(I194*H194,2)</f>
        <v>0</v>
      </c>
      <c r="BL194" s="19" t="s">
        <v>136</v>
      </c>
      <c r="BM194" s="217" t="s">
        <v>597</v>
      </c>
    </row>
    <row r="195" spans="1:47" s="2" customFormat="1" ht="12">
      <c r="A195" s="40"/>
      <c r="B195" s="41"/>
      <c r="C195" s="42"/>
      <c r="D195" s="226" t="s">
        <v>203</v>
      </c>
      <c r="E195" s="42"/>
      <c r="F195" s="257" t="s">
        <v>591</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9" t="s">
        <v>203</v>
      </c>
      <c r="AU195" s="19" t="s">
        <v>81</v>
      </c>
    </row>
    <row r="196" spans="1:65" s="2" customFormat="1" ht="16.5" customHeight="1">
      <c r="A196" s="40"/>
      <c r="B196" s="41"/>
      <c r="C196" s="206" t="s">
        <v>325</v>
      </c>
      <c r="D196" s="206" t="s">
        <v>138</v>
      </c>
      <c r="E196" s="207" t="s">
        <v>598</v>
      </c>
      <c r="F196" s="208" t="s">
        <v>599</v>
      </c>
      <c r="G196" s="209" t="s">
        <v>200</v>
      </c>
      <c r="H196" s="210">
        <v>1</v>
      </c>
      <c r="I196" s="211"/>
      <c r="J196" s="212">
        <f>ROUND(I196*H196,2)</f>
        <v>0</v>
      </c>
      <c r="K196" s="208" t="s">
        <v>201</v>
      </c>
      <c r="L196" s="46"/>
      <c r="M196" s="213" t="s">
        <v>19</v>
      </c>
      <c r="N196" s="214" t="s">
        <v>43</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136</v>
      </c>
      <c r="AT196" s="217" t="s">
        <v>138</v>
      </c>
      <c r="AU196" s="217" t="s">
        <v>81</v>
      </c>
      <c r="AY196" s="19" t="s">
        <v>134</v>
      </c>
      <c r="BE196" s="218">
        <f>IF(N196="základní",J196,0)</f>
        <v>0</v>
      </c>
      <c r="BF196" s="218">
        <f>IF(N196="snížená",J196,0)</f>
        <v>0</v>
      </c>
      <c r="BG196" s="218">
        <f>IF(N196="zákl. přenesená",J196,0)</f>
        <v>0</v>
      </c>
      <c r="BH196" s="218">
        <f>IF(N196="sníž. přenesená",J196,0)</f>
        <v>0</v>
      </c>
      <c r="BI196" s="218">
        <f>IF(N196="nulová",J196,0)</f>
        <v>0</v>
      </c>
      <c r="BJ196" s="19" t="s">
        <v>14</v>
      </c>
      <c r="BK196" s="218">
        <f>ROUND(I196*H196,2)</f>
        <v>0</v>
      </c>
      <c r="BL196" s="19" t="s">
        <v>136</v>
      </c>
      <c r="BM196" s="217" t="s">
        <v>600</v>
      </c>
    </row>
    <row r="197" spans="1:47" s="2" customFormat="1" ht="12">
      <c r="A197" s="40"/>
      <c r="B197" s="41"/>
      <c r="C197" s="42"/>
      <c r="D197" s="226" t="s">
        <v>203</v>
      </c>
      <c r="E197" s="42"/>
      <c r="F197" s="257" t="s">
        <v>591</v>
      </c>
      <c r="G197" s="42"/>
      <c r="H197" s="42"/>
      <c r="I197" s="221"/>
      <c r="J197" s="42"/>
      <c r="K197" s="42"/>
      <c r="L197" s="46"/>
      <c r="M197" s="222"/>
      <c r="N197" s="223"/>
      <c r="O197" s="86"/>
      <c r="P197" s="86"/>
      <c r="Q197" s="86"/>
      <c r="R197" s="86"/>
      <c r="S197" s="86"/>
      <c r="T197" s="87"/>
      <c r="U197" s="40"/>
      <c r="V197" s="40"/>
      <c r="W197" s="40"/>
      <c r="X197" s="40"/>
      <c r="Y197" s="40"/>
      <c r="Z197" s="40"/>
      <c r="AA197" s="40"/>
      <c r="AB197" s="40"/>
      <c r="AC197" s="40"/>
      <c r="AD197" s="40"/>
      <c r="AE197" s="40"/>
      <c r="AT197" s="19" t="s">
        <v>203</v>
      </c>
      <c r="AU197" s="19" t="s">
        <v>81</v>
      </c>
    </row>
    <row r="198" spans="1:65" s="2" customFormat="1" ht="16.5" customHeight="1">
      <c r="A198" s="40"/>
      <c r="B198" s="41"/>
      <c r="C198" s="206" t="s">
        <v>331</v>
      </c>
      <c r="D198" s="206" t="s">
        <v>138</v>
      </c>
      <c r="E198" s="207" t="s">
        <v>601</v>
      </c>
      <c r="F198" s="208" t="s">
        <v>602</v>
      </c>
      <c r="G198" s="209" t="s">
        <v>200</v>
      </c>
      <c r="H198" s="210">
        <v>20</v>
      </c>
      <c r="I198" s="211"/>
      <c r="J198" s="212">
        <f>ROUND(I198*H198,2)</f>
        <v>0</v>
      </c>
      <c r="K198" s="208" t="s">
        <v>201</v>
      </c>
      <c r="L198" s="46"/>
      <c r="M198" s="213" t="s">
        <v>19</v>
      </c>
      <c r="N198" s="214" t="s">
        <v>43</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136</v>
      </c>
      <c r="AT198" s="217" t="s">
        <v>138</v>
      </c>
      <c r="AU198" s="217" t="s">
        <v>81</v>
      </c>
      <c r="AY198" s="19" t="s">
        <v>134</v>
      </c>
      <c r="BE198" s="218">
        <f>IF(N198="základní",J198,0)</f>
        <v>0</v>
      </c>
      <c r="BF198" s="218">
        <f>IF(N198="snížená",J198,0)</f>
        <v>0</v>
      </c>
      <c r="BG198" s="218">
        <f>IF(N198="zákl. přenesená",J198,0)</f>
        <v>0</v>
      </c>
      <c r="BH198" s="218">
        <f>IF(N198="sníž. přenesená",J198,0)</f>
        <v>0</v>
      </c>
      <c r="BI198" s="218">
        <f>IF(N198="nulová",J198,0)</f>
        <v>0</v>
      </c>
      <c r="BJ198" s="19" t="s">
        <v>14</v>
      </c>
      <c r="BK198" s="218">
        <f>ROUND(I198*H198,2)</f>
        <v>0</v>
      </c>
      <c r="BL198" s="19" t="s">
        <v>136</v>
      </c>
      <c r="BM198" s="217" t="s">
        <v>603</v>
      </c>
    </row>
    <row r="199" spans="1:47" s="2" customFormat="1" ht="12">
      <c r="A199" s="40"/>
      <c r="B199" s="41"/>
      <c r="C199" s="42"/>
      <c r="D199" s="226" t="s">
        <v>203</v>
      </c>
      <c r="E199" s="42"/>
      <c r="F199" s="257" t="s">
        <v>591</v>
      </c>
      <c r="G199" s="42"/>
      <c r="H199" s="42"/>
      <c r="I199" s="221"/>
      <c r="J199" s="42"/>
      <c r="K199" s="42"/>
      <c r="L199" s="46"/>
      <c r="M199" s="222"/>
      <c r="N199" s="223"/>
      <c r="O199" s="86"/>
      <c r="P199" s="86"/>
      <c r="Q199" s="86"/>
      <c r="R199" s="86"/>
      <c r="S199" s="86"/>
      <c r="T199" s="87"/>
      <c r="U199" s="40"/>
      <c r="V199" s="40"/>
      <c r="W199" s="40"/>
      <c r="X199" s="40"/>
      <c r="Y199" s="40"/>
      <c r="Z199" s="40"/>
      <c r="AA199" s="40"/>
      <c r="AB199" s="40"/>
      <c r="AC199" s="40"/>
      <c r="AD199" s="40"/>
      <c r="AE199" s="40"/>
      <c r="AT199" s="19" t="s">
        <v>203</v>
      </c>
      <c r="AU199" s="19" t="s">
        <v>81</v>
      </c>
    </row>
    <row r="200" spans="1:63" s="12" customFormat="1" ht="20.85" customHeight="1">
      <c r="A200" s="12"/>
      <c r="B200" s="190"/>
      <c r="C200" s="191"/>
      <c r="D200" s="192" t="s">
        <v>71</v>
      </c>
      <c r="E200" s="204" t="s">
        <v>463</v>
      </c>
      <c r="F200" s="204" t="s">
        <v>464</v>
      </c>
      <c r="G200" s="191"/>
      <c r="H200" s="191"/>
      <c r="I200" s="194"/>
      <c r="J200" s="205">
        <f>BK200</f>
        <v>0</v>
      </c>
      <c r="K200" s="191"/>
      <c r="L200" s="196"/>
      <c r="M200" s="197"/>
      <c r="N200" s="198"/>
      <c r="O200" s="198"/>
      <c r="P200" s="199">
        <f>SUM(P201:P203)</f>
        <v>0</v>
      </c>
      <c r="Q200" s="198"/>
      <c r="R200" s="199">
        <f>SUM(R201:R203)</f>
        <v>0</v>
      </c>
      <c r="S200" s="198"/>
      <c r="T200" s="200">
        <f>SUM(T201:T203)</f>
        <v>0</v>
      </c>
      <c r="U200" s="12"/>
      <c r="V200" s="12"/>
      <c r="W200" s="12"/>
      <c r="X200" s="12"/>
      <c r="Y200" s="12"/>
      <c r="Z200" s="12"/>
      <c r="AA200" s="12"/>
      <c r="AB200" s="12"/>
      <c r="AC200" s="12"/>
      <c r="AD200" s="12"/>
      <c r="AE200" s="12"/>
      <c r="AR200" s="201" t="s">
        <v>143</v>
      </c>
      <c r="AT200" s="202" t="s">
        <v>71</v>
      </c>
      <c r="AU200" s="202" t="s">
        <v>81</v>
      </c>
      <c r="AY200" s="201" t="s">
        <v>134</v>
      </c>
      <c r="BK200" s="203">
        <f>SUM(BK201:BK203)</f>
        <v>0</v>
      </c>
    </row>
    <row r="201" spans="1:65" s="2" customFormat="1" ht="16.5" customHeight="1">
      <c r="A201" s="40"/>
      <c r="B201" s="41"/>
      <c r="C201" s="206" t="s">
        <v>337</v>
      </c>
      <c r="D201" s="206" t="s">
        <v>138</v>
      </c>
      <c r="E201" s="207" t="s">
        <v>604</v>
      </c>
      <c r="F201" s="208" t="s">
        <v>605</v>
      </c>
      <c r="G201" s="209" t="s">
        <v>468</v>
      </c>
      <c r="H201" s="210">
        <v>10</v>
      </c>
      <c r="I201" s="211"/>
      <c r="J201" s="212">
        <f>ROUND(I201*H201,2)</f>
        <v>0</v>
      </c>
      <c r="K201" s="208" t="s">
        <v>142</v>
      </c>
      <c r="L201" s="46"/>
      <c r="M201" s="213" t="s">
        <v>19</v>
      </c>
      <c r="N201" s="214" t="s">
        <v>43</v>
      </c>
      <c r="O201" s="86"/>
      <c r="P201" s="215">
        <f>O201*H201</f>
        <v>0</v>
      </c>
      <c r="Q201" s="215">
        <v>0</v>
      </c>
      <c r="R201" s="215">
        <f>Q201*H201</f>
        <v>0</v>
      </c>
      <c r="S201" s="215">
        <v>0</v>
      </c>
      <c r="T201" s="216">
        <f>S201*H201</f>
        <v>0</v>
      </c>
      <c r="U201" s="40"/>
      <c r="V201" s="40"/>
      <c r="W201" s="40"/>
      <c r="X201" s="40"/>
      <c r="Y201" s="40"/>
      <c r="Z201" s="40"/>
      <c r="AA201" s="40"/>
      <c r="AB201" s="40"/>
      <c r="AC201" s="40"/>
      <c r="AD201" s="40"/>
      <c r="AE201" s="40"/>
      <c r="AR201" s="217" t="s">
        <v>469</v>
      </c>
      <c r="AT201" s="217" t="s">
        <v>138</v>
      </c>
      <c r="AU201" s="217" t="s">
        <v>144</v>
      </c>
      <c r="AY201" s="19" t="s">
        <v>134</v>
      </c>
      <c r="BE201" s="218">
        <f>IF(N201="základní",J201,0)</f>
        <v>0</v>
      </c>
      <c r="BF201" s="218">
        <f>IF(N201="snížená",J201,0)</f>
        <v>0</v>
      </c>
      <c r="BG201" s="218">
        <f>IF(N201="zákl. přenesená",J201,0)</f>
        <v>0</v>
      </c>
      <c r="BH201" s="218">
        <f>IF(N201="sníž. přenesená",J201,0)</f>
        <v>0</v>
      </c>
      <c r="BI201" s="218">
        <f>IF(N201="nulová",J201,0)</f>
        <v>0</v>
      </c>
      <c r="BJ201" s="19" t="s">
        <v>14</v>
      </c>
      <c r="BK201" s="218">
        <f>ROUND(I201*H201,2)</f>
        <v>0</v>
      </c>
      <c r="BL201" s="19" t="s">
        <v>469</v>
      </c>
      <c r="BM201" s="217" t="s">
        <v>606</v>
      </c>
    </row>
    <row r="202" spans="1:47" s="2" customFormat="1" ht="12">
      <c r="A202" s="40"/>
      <c r="B202" s="41"/>
      <c r="C202" s="42"/>
      <c r="D202" s="219" t="s">
        <v>146</v>
      </c>
      <c r="E202" s="42"/>
      <c r="F202" s="220" t="s">
        <v>607</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9" t="s">
        <v>146</v>
      </c>
      <c r="AU202" s="19" t="s">
        <v>144</v>
      </c>
    </row>
    <row r="203" spans="1:51" s="14" customFormat="1" ht="12">
      <c r="A203" s="14"/>
      <c r="B203" s="235"/>
      <c r="C203" s="236"/>
      <c r="D203" s="226" t="s">
        <v>148</v>
      </c>
      <c r="E203" s="237" t="s">
        <v>19</v>
      </c>
      <c r="F203" s="238" t="s">
        <v>390</v>
      </c>
      <c r="G203" s="236"/>
      <c r="H203" s="239">
        <v>10</v>
      </c>
      <c r="I203" s="240"/>
      <c r="J203" s="236"/>
      <c r="K203" s="236"/>
      <c r="L203" s="241"/>
      <c r="M203" s="284"/>
      <c r="N203" s="285"/>
      <c r="O203" s="285"/>
      <c r="P203" s="285"/>
      <c r="Q203" s="285"/>
      <c r="R203" s="285"/>
      <c r="S203" s="285"/>
      <c r="T203" s="286"/>
      <c r="U203" s="14"/>
      <c r="V203" s="14"/>
      <c r="W203" s="14"/>
      <c r="X203" s="14"/>
      <c r="Y203" s="14"/>
      <c r="Z203" s="14"/>
      <c r="AA203" s="14"/>
      <c r="AB203" s="14"/>
      <c r="AC203" s="14"/>
      <c r="AD203" s="14"/>
      <c r="AE203" s="14"/>
      <c r="AT203" s="245" t="s">
        <v>148</v>
      </c>
      <c r="AU203" s="245" t="s">
        <v>144</v>
      </c>
      <c r="AV203" s="14" t="s">
        <v>81</v>
      </c>
      <c r="AW203" s="14" t="s">
        <v>33</v>
      </c>
      <c r="AX203" s="14" t="s">
        <v>14</v>
      </c>
      <c r="AY203" s="245" t="s">
        <v>134</v>
      </c>
    </row>
    <row r="204" spans="1:31" s="2" customFormat="1" ht="6.95" customHeight="1">
      <c r="A204" s="40"/>
      <c r="B204" s="61"/>
      <c r="C204" s="62"/>
      <c r="D204" s="62"/>
      <c r="E204" s="62"/>
      <c r="F204" s="62"/>
      <c r="G204" s="62"/>
      <c r="H204" s="62"/>
      <c r="I204" s="62"/>
      <c r="J204" s="62"/>
      <c r="K204" s="62"/>
      <c r="L204" s="46"/>
      <c r="M204" s="40"/>
      <c r="O204" s="40"/>
      <c r="P204" s="40"/>
      <c r="Q204" s="40"/>
      <c r="R204" s="40"/>
      <c r="S204" s="40"/>
      <c r="T204" s="40"/>
      <c r="U204" s="40"/>
      <c r="V204" s="40"/>
      <c r="W204" s="40"/>
      <c r="X204" s="40"/>
      <c r="Y204" s="40"/>
      <c r="Z204" s="40"/>
      <c r="AA204" s="40"/>
      <c r="AB204" s="40"/>
      <c r="AC204" s="40"/>
      <c r="AD204" s="40"/>
      <c r="AE204" s="40"/>
    </row>
  </sheetData>
  <sheetProtection password="CC35" sheet="1" objects="1" scenarios="1" formatColumns="0" formatRows="0" autoFilter="0"/>
  <autoFilter ref="C94:K203"/>
  <mergeCells count="9">
    <mergeCell ref="E7:H7"/>
    <mergeCell ref="E9:H9"/>
    <mergeCell ref="E18:H18"/>
    <mergeCell ref="E27:H27"/>
    <mergeCell ref="E48:H48"/>
    <mergeCell ref="E50:H50"/>
    <mergeCell ref="E85:H85"/>
    <mergeCell ref="E87:H87"/>
    <mergeCell ref="L2:V2"/>
  </mergeCells>
  <hyperlinks>
    <hyperlink ref="F100" r:id="rId1" display="https://podminky.urs.cz/item/CS_URS_2023_01/113107112"/>
    <hyperlink ref="F104" r:id="rId2" display="https://podminky.urs.cz/item/CS_URS_2023_01/113107142"/>
    <hyperlink ref="F108" r:id="rId3" display="https://podminky.urs.cz/item/CS_URS_2023_01/131113701"/>
    <hyperlink ref="F112" r:id="rId4" display="https://podminky.urs.cz/item/CS_URS_2023_01/132112131"/>
    <hyperlink ref="F117" r:id="rId5" display="https://podminky.urs.cz/item/CS_URS_2023_01/162251102"/>
    <hyperlink ref="F124" r:id="rId6" display="https://podminky.urs.cz/item/CS_URS_2023_01/167111101"/>
    <hyperlink ref="F130" r:id="rId7" display="https://podminky.urs.cz/item/CS_URS_2023_01/174151103"/>
    <hyperlink ref="F134" r:id="rId8" display="https://podminky.urs.cz/item/CS_URS_2023_01/175111101"/>
    <hyperlink ref="F144" r:id="rId9" display="https://podminky.urs.cz/item/CS_URS_2023_01/561121112"/>
    <hyperlink ref="F154" r:id="rId10" display="https://podminky.urs.cz/item/CS_URS_2023_01/577165031"/>
    <hyperlink ref="F160" r:id="rId11" display="https://podminky.urs.cz/item/CS_URS_2023_01/919735112"/>
    <hyperlink ref="F166" r:id="rId12" display="https://podminky.urs.cz/item/CS_URS_2023_01/741112022"/>
    <hyperlink ref="F176" r:id="rId13" display="https://podminky.urs.cz/item/CS_URS_2023_01/742121001"/>
    <hyperlink ref="F182" r:id="rId14" display="https://podminky.urs.cz/item/CS_URS_2023_01/742122001"/>
    <hyperlink ref="F202" r:id="rId15" display="https://podminky.urs.cz/item/CS_URS_2023_01/HZS423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6"/>
</worksheet>
</file>

<file path=xl/worksheets/sheet4.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c r="B3" s="130"/>
      <c r="C3" s="131"/>
      <c r="D3" s="131"/>
      <c r="E3" s="131"/>
      <c r="F3" s="131"/>
      <c r="G3" s="131"/>
      <c r="H3" s="131"/>
      <c r="I3" s="131"/>
      <c r="J3" s="131"/>
      <c r="K3" s="131"/>
      <c r="L3" s="22"/>
      <c r="AT3" s="19" t="s">
        <v>81</v>
      </c>
    </row>
    <row r="4" spans="2:46" s="1" customFormat="1" ht="24.95" customHeight="1">
      <c r="B4" s="22"/>
      <c r="D4" s="132" t="s">
        <v>91</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Demolice objektu M</v>
      </c>
      <c r="F7" s="134"/>
      <c r="G7" s="134"/>
      <c r="H7" s="134"/>
      <c r="L7" s="22"/>
    </row>
    <row r="8" spans="1:31" s="2" customFormat="1" ht="12" customHeight="1">
      <c r="A8" s="40"/>
      <c r="B8" s="46"/>
      <c r="C8" s="40"/>
      <c r="D8" s="134" t="s">
        <v>92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608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9. 1. 2023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59.25" customHeight="1">
      <c r="A27" s="140"/>
      <c r="B27" s="141"/>
      <c r="C27" s="140"/>
      <c r="D27" s="140"/>
      <c r="E27" s="142" t="s">
        <v>94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ROUND(J87,2)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ROUND((SUM(BE87:BE188)),2)</f>
        <v>0</v>
      </c>
      <c r="G33" s="40"/>
      <c r="H33" s="40"/>
      <c r="I33" s="150">
        <v>0.21</v>
      </c>
      <c r="J33" s="149">
        <f>ROUND(((SUM(BE87:BE188))*I33),2)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ROUND((SUM(BF87:BF188)),2)</f>
        <v>0</v>
      </c>
      <c r="G34" s="40"/>
      <c r="H34" s="40"/>
      <c r="I34" s="150">
        <v>0.15</v>
      </c>
      <c r="J34" s="149">
        <f>ROUND(((SUM(BF87:BF188))*I34),2)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ROUND((SUM(BG87:BG188)),2)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ROUND((SUM(BH87:BH188)),2)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ROUND((SUM(BI87:BI188)),2)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Demolice objektu M</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03 - Kácení zeleně</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Karlovarská krajská nemocnice a.s.</v>
      </c>
      <c r="G52" s="42"/>
      <c r="H52" s="42"/>
      <c r="I52" s="34" t="s">
        <v>23</v>
      </c>
      <c r="J52" s="74" t="str">
        <f>IF(J12="","",J12)</f>
        <v>9. 1. 2023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Karlovarský kraj</v>
      </c>
      <c r="G54" s="42"/>
      <c r="H54" s="42"/>
      <c r="I54" s="34" t="s">
        <v>31</v>
      </c>
      <c r="J54" s="38" t="str">
        <f>E21</f>
        <v>Kancelář stavebního inženýrství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96</v>
      </c>
      <c r="D57" s="164"/>
      <c r="E57" s="164"/>
      <c r="F57" s="164"/>
      <c r="G57" s="164"/>
      <c r="H57" s="164"/>
      <c r="I57" s="164"/>
      <c r="J57" s="165" t="s">
        <v>97</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J87</f>
        <v>0</v>
      </c>
      <c r="K59" s="42"/>
      <c r="L59" s="136"/>
      <c r="S59" s="40"/>
      <c r="T59" s="40"/>
      <c r="U59" s="40"/>
      <c r="V59" s="40"/>
      <c r="W59" s="40"/>
      <c r="X59" s="40"/>
      <c r="Y59" s="40"/>
      <c r="Z59" s="40"/>
      <c r="AA59" s="40"/>
      <c r="AB59" s="40"/>
      <c r="AC59" s="40"/>
      <c r="AD59" s="40"/>
      <c r="AE59" s="40"/>
      <c r="AU59" s="19" t="s">
        <v>98</v>
      </c>
    </row>
    <row r="60" spans="1:31" s="9" customFormat="1" ht="24.95" customHeight="1">
      <c r="A60" s="9"/>
      <c r="B60" s="167"/>
      <c r="C60" s="168"/>
      <c r="D60" s="169" t="s">
        <v>99</v>
      </c>
      <c r="E60" s="170"/>
      <c r="F60" s="170"/>
      <c r="G60" s="170"/>
      <c r="H60" s="170"/>
      <c r="I60" s="170"/>
      <c r="J60" s="171">
        <f>J88</f>
        <v>0</v>
      </c>
      <c r="K60" s="168"/>
      <c r="L60" s="172"/>
      <c r="S60" s="9"/>
      <c r="T60" s="9"/>
      <c r="U60" s="9"/>
      <c r="V60" s="9"/>
      <c r="W60" s="9"/>
      <c r="X60" s="9"/>
      <c r="Y60" s="9"/>
      <c r="Z60" s="9"/>
      <c r="AA60" s="9"/>
      <c r="AB60" s="9"/>
      <c r="AC60" s="9"/>
      <c r="AD60" s="9"/>
      <c r="AE60" s="9"/>
    </row>
    <row r="61" spans="1:31" s="10" customFormat="1" ht="19.9" customHeight="1">
      <c r="A61" s="10"/>
      <c r="B61" s="173"/>
      <c r="C61" s="174"/>
      <c r="D61" s="175" t="s">
        <v>100</v>
      </c>
      <c r="E61" s="176"/>
      <c r="F61" s="176"/>
      <c r="G61" s="176"/>
      <c r="H61" s="176"/>
      <c r="I61" s="176"/>
      <c r="J61" s="177">
        <f>J89</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474</v>
      </c>
      <c r="E62" s="176"/>
      <c r="F62" s="176"/>
      <c r="G62" s="176"/>
      <c r="H62" s="176"/>
      <c r="I62" s="176"/>
      <c r="J62" s="177">
        <f>J90</f>
        <v>0</v>
      </c>
      <c r="K62" s="174"/>
      <c r="L62" s="178"/>
      <c r="S62" s="10"/>
      <c r="T62" s="10"/>
      <c r="U62" s="10"/>
      <c r="V62" s="10"/>
      <c r="W62" s="10"/>
      <c r="X62" s="10"/>
      <c r="Y62" s="10"/>
      <c r="Z62" s="10"/>
      <c r="AA62" s="10"/>
      <c r="AB62" s="10"/>
      <c r="AC62" s="10"/>
      <c r="AD62" s="10"/>
      <c r="AE62" s="10"/>
    </row>
    <row r="63" spans="1:31" s="10" customFormat="1" ht="14.85" customHeight="1">
      <c r="A63" s="10"/>
      <c r="B63" s="173"/>
      <c r="C63" s="174"/>
      <c r="D63" s="175" t="s">
        <v>101</v>
      </c>
      <c r="E63" s="176"/>
      <c r="F63" s="176"/>
      <c r="G63" s="176"/>
      <c r="H63" s="176"/>
      <c r="I63" s="176"/>
      <c r="J63" s="177">
        <f>J103</f>
        <v>0</v>
      </c>
      <c r="K63" s="174"/>
      <c r="L63" s="178"/>
      <c r="S63" s="10"/>
      <c r="T63" s="10"/>
      <c r="U63" s="10"/>
      <c r="V63" s="10"/>
      <c r="W63" s="10"/>
      <c r="X63" s="10"/>
      <c r="Y63" s="10"/>
      <c r="Z63" s="10"/>
      <c r="AA63" s="10"/>
      <c r="AB63" s="10"/>
      <c r="AC63" s="10"/>
      <c r="AD63" s="10"/>
      <c r="AE63" s="10"/>
    </row>
    <row r="64" spans="1:31" s="10" customFormat="1" ht="14.85" customHeight="1">
      <c r="A64" s="10"/>
      <c r="B64" s="173"/>
      <c r="C64" s="174"/>
      <c r="D64" s="175" t="s">
        <v>102</v>
      </c>
      <c r="E64" s="176"/>
      <c r="F64" s="176"/>
      <c r="G64" s="176"/>
      <c r="H64" s="176"/>
      <c r="I64" s="176"/>
      <c r="J64" s="177">
        <f>J172</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111</v>
      </c>
      <c r="E65" s="176"/>
      <c r="F65" s="176"/>
      <c r="G65" s="176"/>
      <c r="H65" s="176"/>
      <c r="I65" s="176"/>
      <c r="J65" s="177">
        <f>J177</f>
        <v>0</v>
      </c>
      <c r="K65" s="174"/>
      <c r="L65" s="178"/>
      <c r="S65" s="10"/>
      <c r="T65" s="10"/>
      <c r="U65" s="10"/>
      <c r="V65" s="10"/>
      <c r="W65" s="10"/>
      <c r="X65" s="10"/>
      <c r="Y65" s="10"/>
      <c r="Z65" s="10"/>
      <c r="AA65" s="10"/>
      <c r="AB65" s="10"/>
      <c r="AC65" s="10"/>
      <c r="AD65" s="10"/>
      <c r="AE65" s="10"/>
    </row>
    <row r="66" spans="1:31" s="10" customFormat="1" ht="14.85" customHeight="1">
      <c r="A66" s="10"/>
      <c r="B66" s="173"/>
      <c r="C66" s="174"/>
      <c r="D66" s="175" t="s">
        <v>113</v>
      </c>
      <c r="E66" s="176"/>
      <c r="F66" s="176"/>
      <c r="G66" s="176"/>
      <c r="H66" s="176"/>
      <c r="I66" s="176"/>
      <c r="J66" s="177">
        <f>J178</f>
        <v>0</v>
      </c>
      <c r="K66" s="174"/>
      <c r="L66" s="178"/>
      <c r="S66" s="10"/>
      <c r="T66" s="10"/>
      <c r="U66" s="10"/>
      <c r="V66" s="10"/>
      <c r="W66" s="10"/>
      <c r="X66" s="10"/>
      <c r="Y66" s="10"/>
      <c r="Z66" s="10"/>
      <c r="AA66" s="10"/>
      <c r="AB66" s="10"/>
      <c r="AC66" s="10"/>
      <c r="AD66" s="10"/>
      <c r="AE66" s="10"/>
    </row>
    <row r="67" spans="1:31" s="10" customFormat="1" ht="21.8" customHeight="1">
      <c r="A67" s="10"/>
      <c r="B67" s="173"/>
      <c r="C67" s="174"/>
      <c r="D67" s="175" t="s">
        <v>114</v>
      </c>
      <c r="E67" s="176"/>
      <c r="F67" s="176"/>
      <c r="G67" s="176"/>
      <c r="H67" s="176"/>
      <c r="I67" s="176"/>
      <c r="J67" s="177">
        <f>J179</f>
        <v>0</v>
      </c>
      <c r="K67" s="174"/>
      <c r="L67" s="178"/>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3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36"/>
      <c r="S73" s="40"/>
      <c r="T73" s="40"/>
      <c r="U73" s="40"/>
      <c r="V73" s="40"/>
      <c r="W73" s="40"/>
      <c r="X73" s="40"/>
      <c r="Y73" s="40"/>
      <c r="Z73" s="40"/>
      <c r="AA73" s="40"/>
      <c r="AB73" s="40"/>
      <c r="AC73" s="40"/>
      <c r="AD73" s="40"/>
      <c r="AE73" s="40"/>
    </row>
    <row r="74" spans="1:31" s="2" customFormat="1" ht="24.95" customHeight="1">
      <c r="A74" s="40"/>
      <c r="B74" s="41"/>
      <c r="C74" s="25" t="s">
        <v>119</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6.5" customHeight="1">
      <c r="A77" s="40"/>
      <c r="B77" s="41"/>
      <c r="C77" s="42"/>
      <c r="D77" s="42"/>
      <c r="E77" s="162" t="str">
        <f>E7</f>
        <v>Demolice objektu M</v>
      </c>
      <c r="F77" s="34"/>
      <c r="G77" s="34"/>
      <c r="H77" s="34"/>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92</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6.5" customHeight="1">
      <c r="A79" s="40"/>
      <c r="B79" s="41"/>
      <c r="C79" s="42"/>
      <c r="D79" s="42"/>
      <c r="E79" s="71" t="str">
        <f>E9</f>
        <v>03 - Kácení zeleně</v>
      </c>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Karlovarská krajská nemocnice a.s.</v>
      </c>
      <c r="G81" s="42"/>
      <c r="H81" s="42"/>
      <c r="I81" s="34" t="s">
        <v>23</v>
      </c>
      <c r="J81" s="74" t="str">
        <f>IF(J12="","",J12)</f>
        <v>9. 1. 2023</v>
      </c>
      <c r="K81" s="42"/>
      <c r="L81" s="13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25.65" customHeight="1">
      <c r="A83" s="40"/>
      <c r="B83" s="41"/>
      <c r="C83" s="34" t="s">
        <v>25</v>
      </c>
      <c r="D83" s="42"/>
      <c r="E83" s="42"/>
      <c r="F83" s="29" t="str">
        <f>E15</f>
        <v>Karlovarský kraj</v>
      </c>
      <c r="G83" s="42"/>
      <c r="H83" s="42"/>
      <c r="I83" s="34" t="s">
        <v>31</v>
      </c>
      <c r="J83" s="38" t="str">
        <f>E21</f>
        <v>Kancelář stavebního inženýrství s.r.o.</v>
      </c>
      <c r="K83" s="42"/>
      <c r="L83" s="136"/>
      <c r="S83" s="40"/>
      <c r="T83" s="40"/>
      <c r="U83" s="40"/>
      <c r="V83" s="40"/>
      <c r="W83" s="40"/>
      <c r="X83" s="40"/>
      <c r="Y83" s="40"/>
      <c r="Z83" s="40"/>
      <c r="AA83" s="40"/>
      <c r="AB83" s="40"/>
      <c r="AC83" s="40"/>
      <c r="AD83" s="40"/>
      <c r="AE83" s="40"/>
    </row>
    <row r="84" spans="1:31" s="2" customFormat="1" ht="15.15" customHeight="1">
      <c r="A84" s="40"/>
      <c r="B84" s="41"/>
      <c r="C84" s="34" t="s">
        <v>29</v>
      </c>
      <c r="D84" s="42"/>
      <c r="E84" s="42"/>
      <c r="F84" s="29" t="str">
        <f>IF(E18="","",E18)</f>
        <v>Vyplň údaj</v>
      </c>
      <c r="G84" s="42"/>
      <c r="H84" s="42"/>
      <c r="I84" s="34" t="s">
        <v>34</v>
      </c>
      <c r="J84" s="38" t="str">
        <f>E24</f>
        <v xml:space="preserve"> </v>
      </c>
      <c r="K84" s="42"/>
      <c r="L84" s="13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11" customFormat="1" ht="29.25" customHeight="1">
      <c r="A86" s="179"/>
      <c r="B86" s="180"/>
      <c r="C86" s="181" t="s">
        <v>120</v>
      </c>
      <c r="D86" s="182" t="s">
        <v>57</v>
      </c>
      <c r="E86" s="182" t="s">
        <v>53</v>
      </c>
      <c r="F86" s="182" t="s">
        <v>54</v>
      </c>
      <c r="G86" s="182" t="s">
        <v>121</v>
      </c>
      <c r="H86" s="182" t="s">
        <v>122</v>
      </c>
      <c r="I86" s="182" t="s">
        <v>123</v>
      </c>
      <c r="J86" s="182" t="s">
        <v>97</v>
      </c>
      <c r="K86" s="183" t="s">
        <v>124</v>
      </c>
      <c r="L86" s="184"/>
      <c r="M86" s="94" t="s">
        <v>19</v>
      </c>
      <c r="N86" s="95" t="s">
        <v>42</v>
      </c>
      <c r="O86" s="95" t="s">
        <v>125</v>
      </c>
      <c r="P86" s="95" t="s">
        <v>126</v>
      </c>
      <c r="Q86" s="95" t="s">
        <v>127</v>
      </c>
      <c r="R86" s="95" t="s">
        <v>128</v>
      </c>
      <c r="S86" s="95" t="s">
        <v>129</v>
      </c>
      <c r="T86" s="96" t="s">
        <v>130</v>
      </c>
      <c r="U86" s="179"/>
      <c r="V86" s="179"/>
      <c r="W86" s="179"/>
      <c r="X86" s="179"/>
      <c r="Y86" s="179"/>
      <c r="Z86" s="179"/>
      <c r="AA86" s="179"/>
      <c r="AB86" s="179"/>
      <c r="AC86" s="179"/>
      <c r="AD86" s="179"/>
      <c r="AE86" s="179"/>
    </row>
    <row r="87" spans="1:63" s="2" customFormat="1" ht="22.8" customHeight="1">
      <c r="A87" s="40"/>
      <c r="B87" s="41"/>
      <c r="C87" s="101" t="s">
        <v>131</v>
      </c>
      <c r="D87" s="42"/>
      <c r="E87" s="42"/>
      <c r="F87" s="42"/>
      <c r="G87" s="42"/>
      <c r="H87" s="42"/>
      <c r="I87" s="42"/>
      <c r="J87" s="185">
        <f>BK87</f>
        <v>0</v>
      </c>
      <c r="K87" s="42"/>
      <c r="L87" s="46"/>
      <c r="M87" s="97"/>
      <c r="N87" s="186"/>
      <c r="O87" s="98"/>
      <c r="P87" s="187">
        <f>P88</f>
        <v>0</v>
      </c>
      <c r="Q87" s="98"/>
      <c r="R87" s="187">
        <f>R88</f>
        <v>0</v>
      </c>
      <c r="S87" s="98"/>
      <c r="T87" s="188">
        <f>T88</f>
        <v>0</v>
      </c>
      <c r="U87" s="40"/>
      <c r="V87" s="40"/>
      <c r="W87" s="40"/>
      <c r="X87" s="40"/>
      <c r="Y87" s="40"/>
      <c r="Z87" s="40"/>
      <c r="AA87" s="40"/>
      <c r="AB87" s="40"/>
      <c r="AC87" s="40"/>
      <c r="AD87" s="40"/>
      <c r="AE87" s="40"/>
      <c r="AT87" s="19" t="s">
        <v>71</v>
      </c>
      <c r="AU87" s="19" t="s">
        <v>98</v>
      </c>
      <c r="BK87" s="189">
        <f>BK88</f>
        <v>0</v>
      </c>
    </row>
    <row r="88" spans="1:63" s="12" customFormat="1" ht="25.9" customHeight="1">
      <c r="A88" s="12"/>
      <c r="B88" s="190"/>
      <c r="C88" s="191"/>
      <c r="D88" s="192" t="s">
        <v>71</v>
      </c>
      <c r="E88" s="193" t="s">
        <v>132</v>
      </c>
      <c r="F88" s="193" t="s">
        <v>133</v>
      </c>
      <c r="G88" s="191"/>
      <c r="H88" s="191"/>
      <c r="I88" s="194"/>
      <c r="J88" s="195">
        <f>BK88</f>
        <v>0</v>
      </c>
      <c r="K88" s="191"/>
      <c r="L88" s="196"/>
      <c r="M88" s="197"/>
      <c r="N88" s="198"/>
      <c r="O88" s="198"/>
      <c r="P88" s="199">
        <f>P89+P177</f>
        <v>0</v>
      </c>
      <c r="Q88" s="198"/>
      <c r="R88" s="199">
        <f>R89+R177</f>
        <v>0</v>
      </c>
      <c r="S88" s="198"/>
      <c r="T88" s="200">
        <f>T89+T177</f>
        <v>0</v>
      </c>
      <c r="U88" s="12"/>
      <c r="V88" s="12"/>
      <c r="W88" s="12"/>
      <c r="X88" s="12"/>
      <c r="Y88" s="12"/>
      <c r="Z88" s="12"/>
      <c r="AA88" s="12"/>
      <c r="AB88" s="12"/>
      <c r="AC88" s="12"/>
      <c r="AD88" s="12"/>
      <c r="AE88" s="12"/>
      <c r="AR88" s="201" t="s">
        <v>14</v>
      </c>
      <c r="AT88" s="202" t="s">
        <v>71</v>
      </c>
      <c r="AU88" s="202" t="s">
        <v>72</v>
      </c>
      <c r="AY88" s="201" t="s">
        <v>134</v>
      </c>
      <c r="BK88" s="203">
        <f>BK89+BK177</f>
        <v>0</v>
      </c>
    </row>
    <row r="89" spans="1:63" s="12" customFormat="1" ht="22.8" customHeight="1">
      <c r="A89" s="12"/>
      <c r="B89" s="190"/>
      <c r="C89" s="191"/>
      <c r="D89" s="192" t="s">
        <v>71</v>
      </c>
      <c r="E89" s="204" t="s">
        <v>14</v>
      </c>
      <c r="F89" s="204" t="s">
        <v>135</v>
      </c>
      <c r="G89" s="191"/>
      <c r="H89" s="191"/>
      <c r="I89" s="194"/>
      <c r="J89" s="205">
        <f>BK89</f>
        <v>0</v>
      </c>
      <c r="K89" s="191"/>
      <c r="L89" s="196"/>
      <c r="M89" s="197"/>
      <c r="N89" s="198"/>
      <c r="O89" s="198"/>
      <c r="P89" s="199">
        <f>P90+P103+P172</f>
        <v>0</v>
      </c>
      <c r="Q89" s="198"/>
      <c r="R89" s="199">
        <f>R90+R103+R172</f>
        <v>0</v>
      </c>
      <c r="S89" s="198"/>
      <c r="T89" s="200">
        <f>T90+T103+T172</f>
        <v>0</v>
      </c>
      <c r="U89" s="12"/>
      <c r="V89" s="12"/>
      <c r="W89" s="12"/>
      <c r="X89" s="12"/>
      <c r="Y89" s="12"/>
      <c r="Z89" s="12"/>
      <c r="AA89" s="12"/>
      <c r="AB89" s="12"/>
      <c r="AC89" s="12"/>
      <c r="AD89" s="12"/>
      <c r="AE89" s="12"/>
      <c r="AR89" s="201" t="s">
        <v>14</v>
      </c>
      <c r="AT89" s="202" t="s">
        <v>71</v>
      </c>
      <c r="AU89" s="202" t="s">
        <v>14</v>
      </c>
      <c r="AY89" s="201" t="s">
        <v>134</v>
      </c>
      <c r="BK89" s="203">
        <f>BK90+BK103+BK172</f>
        <v>0</v>
      </c>
    </row>
    <row r="90" spans="1:63" s="12" customFormat="1" ht="20.85" customHeight="1">
      <c r="A90" s="12"/>
      <c r="B90" s="190"/>
      <c r="C90" s="191"/>
      <c r="D90" s="192" t="s">
        <v>71</v>
      </c>
      <c r="E90" s="204" t="s">
        <v>232</v>
      </c>
      <c r="F90" s="204" t="s">
        <v>482</v>
      </c>
      <c r="G90" s="191"/>
      <c r="H90" s="191"/>
      <c r="I90" s="194"/>
      <c r="J90" s="205">
        <f>BK90</f>
        <v>0</v>
      </c>
      <c r="K90" s="191"/>
      <c r="L90" s="196"/>
      <c r="M90" s="197"/>
      <c r="N90" s="198"/>
      <c r="O90" s="198"/>
      <c r="P90" s="199">
        <f>SUM(P91:P102)</f>
        <v>0</v>
      </c>
      <c r="Q90" s="198"/>
      <c r="R90" s="199">
        <f>SUM(R91:R102)</f>
        <v>0</v>
      </c>
      <c r="S90" s="198"/>
      <c r="T90" s="200">
        <f>SUM(T91:T102)</f>
        <v>0</v>
      </c>
      <c r="U90" s="12"/>
      <c r="V90" s="12"/>
      <c r="W90" s="12"/>
      <c r="X90" s="12"/>
      <c r="Y90" s="12"/>
      <c r="Z90" s="12"/>
      <c r="AA90" s="12"/>
      <c r="AB90" s="12"/>
      <c r="AC90" s="12"/>
      <c r="AD90" s="12"/>
      <c r="AE90" s="12"/>
      <c r="AR90" s="201" t="s">
        <v>14</v>
      </c>
      <c r="AT90" s="202" t="s">
        <v>71</v>
      </c>
      <c r="AU90" s="202" t="s">
        <v>81</v>
      </c>
      <c r="AY90" s="201" t="s">
        <v>134</v>
      </c>
      <c r="BK90" s="203">
        <f>SUM(BK91:BK102)</f>
        <v>0</v>
      </c>
    </row>
    <row r="91" spans="1:65" s="2" customFormat="1" ht="24.15" customHeight="1">
      <c r="A91" s="40"/>
      <c r="B91" s="41"/>
      <c r="C91" s="206" t="s">
        <v>14</v>
      </c>
      <c r="D91" s="206" t="s">
        <v>138</v>
      </c>
      <c r="E91" s="207" t="s">
        <v>609</v>
      </c>
      <c r="F91" s="208" t="s">
        <v>610</v>
      </c>
      <c r="G91" s="209" t="s">
        <v>180</v>
      </c>
      <c r="H91" s="210">
        <v>8</v>
      </c>
      <c r="I91" s="211"/>
      <c r="J91" s="212">
        <f>ROUND(I91*H91,2)</f>
        <v>0</v>
      </c>
      <c r="K91" s="208" t="s">
        <v>142</v>
      </c>
      <c r="L91" s="46"/>
      <c r="M91" s="213" t="s">
        <v>19</v>
      </c>
      <c r="N91" s="214" t="s">
        <v>43</v>
      </c>
      <c r="O91" s="86"/>
      <c r="P91" s="215">
        <f>O91*H91</f>
        <v>0</v>
      </c>
      <c r="Q91" s="215">
        <v>0</v>
      </c>
      <c r="R91" s="215">
        <f>Q91*H91</f>
        <v>0</v>
      </c>
      <c r="S91" s="215">
        <v>0</v>
      </c>
      <c r="T91" s="216">
        <f>S91*H91</f>
        <v>0</v>
      </c>
      <c r="U91" s="40"/>
      <c r="V91" s="40"/>
      <c r="W91" s="40"/>
      <c r="X91" s="40"/>
      <c r="Y91" s="40"/>
      <c r="Z91" s="40"/>
      <c r="AA91" s="40"/>
      <c r="AB91" s="40"/>
      <c r="AC91" s="40"/>
      <c r="AD91" s="40"/>
      <c r="AE91" s="40"/>
      <c r="AR91" s="217" t="s">
        <v>143</v>
      </c>
      <c r="AT91" s="217" t="s">
        <v>138</v>
      </c>
      <c r="AU91" s="217" t="s">
        <v>144</v>
      </c>
      <c r="AY91" s="19" t="s">
        <v>134</v>
      </c>
      <c r="BE91" s="218">
        <f>IF(N91="základní",J91,0)</f>
        <v>0</v>
      </c>
      <c r="BF91" s="218">
        <f>IF(N91="snížená",J91,0)</f>
        <v>0</v>
      </c>
      <c r="BG91" s="218">
        <f>IF(N91="zákl. přenesená",J91,0)</f>
        <v>0</v>
      </c>
      <c r="BH91" s="218">
        <f>IF(N91="sníž. přenesená",J91,0)</f>
        <v>0</v>
      </c>
      <c r="BI91" s="218">
        <f>IF(N91="nulová",J91,0)</f>
        <v>0</v>
      </c>
      <c r="BJ91" s="19" t="s">
        <v>14</v>
      </c>
      <c r="BK91" s="218">
        <f>ROUND(I91*H91,2)</f>
        <v>0</v>
      </c>
      <c r="BL91" s="19" t="s">
        <v>143</v>
      </c>
      <c r="BM91" s="217" t="s">
        <v>81</v>
      </c>
    </row>
    <row r="92" spans="1:47" s="2" customFormat="1" ht="12">
      <c r="A92" s="40"/>
      <c r="B92" s="41"/>
      <c r="C92" s="42"/>
      <c r="D92" s="219" t="s">
        <v>146</v>
      </c>
      <c r="E92" s="42"/>
      <c r="F92" s="220" t="s">
        <v>611</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9" t="s">
        <v>146</v>
      </c>
      <c r="AU92" s="19" t="s">
        <v>144</v>
      </c>
    </row>
    <row r="93" spans="1:65" s="2" customFormat="1" ht="21.75" customHeight="1">
      <c r="A93" s="40"/>
      <c r="B93" s="41"/>
      <c r="C93" s="206" t="s">
        <v>81</v>
      </c>
      <c r="D93" s="206" t="s">
        <v>138</v>
      </c>
      <c r="E93" s="207" t="s">
        <v>612</v>
      </c>
      <c r="F93" s="208" t="s">
        <v>613</v>
      </c>
      <c r="G93" s="209" t="s">
        <v>200</v>
      </c>
      <c r="H93" s="210">
        <v>1</v>
      </c>
      <c r="I93" s="211"/>
      <c r="J93" s="212">
        <f>ROUND(I93*H93,2)</f>
        <v>0</v>
      </c>
      <c r="K93" s="208" t="s">
        <v>142</v>
      </c>
      <c r="L93" s="46"/>
      <c r="M93" s="213" t="s">
        <v>19</v>
      </c>
      <c r="N93" s="214" t="s">
        <v>43</v>
      </c>
      <c r="O93" s="86"/>
      <c r="P93" s="215">
        <f>O93*H93</f>
        <v>0</v>
      </c>
      <c r="Q93" s="215">
        <v>0</v>
      </c>
      <c r="R93" s="215">
        <f>Q93*H93</f>
        <v>0</v>
      </c>
      <c r="S93" s="215">
        <v>0</v>
      </c>
      <c r="T93" s="216">
        <f>S93*H93</f>
        <v>0</v>
      </c>
      <c r="U93" s="40"/>
      <c r="V93" s="40"/>
      <c r="W93" s="40"/>
      <c r="X93" s="40"/>
      <c r="Y93" s="40"/>
      <c r="Z93" s="40"/>
      <c r="AA93" s="40"/>
      <c r="AB93" s="40"/>
      <c r="AC93" s="40"/>
      <c r="AD93" s="40"/>
      <c r="AE93" s="40"/>
      <c r="AR93" s="217" t="s">
        <v>143</v>
      </c>
      <c r="AT93" s="217" t="s">
        <v>138</v>
      </c>
      <c r="AU93" s="217" t="s">
        <v>144</v>
      </c>
      <c r="AY93" s="19" t="s">
        <v>134</v>
      </c>
      <c r="BE93" s="218">
        <f>IF(N93="základní",J93,0)</f>
        <v>0</v>
      </c>
      <c r="BF93" s="218">
        <f>IF(N93="snížená",J93,0)</f>
        <v>0</v>
      </c>
      <c r="BG93" s="218">
        <f>IF(N93="zákl. přenesená",J93,0)</f>
        <v>0</v>
      </c>
      <c r="BH93" s="218">
        <f>IF(N93="sníž. přenesená",J93,0)</f>
        <v>0</v>
      </c>
      <c r="BI93" s="218">
        <f>IF(N93="nulová",J93,0)</f>
        <v>0</v>
      </c>
      <c r="BJ93" s="19" t="s">
        <v>14</v>
      </c>
      <c r="BK93" s="218">
        <f>ROUND(I93*H93,2)</f>
        <v>0</v>
      </c>
      <c r="BL93" s="19" t="s">
        <v>143</v>
      </c>
      <c r="BM93" s="217" t="s">
        <v>143</v>
      </c>
    </row>
    <row r="94" spans="1:47" s="2" customFormat="1" ht="12">
      <c r="A94" s="40"/>
      <c r="B94" s="41"/>
      <c r="C94" s="42"/>
      <c r="D94" s="219" t="s">
        <v>146</v>
      </c>
      <c r="E94" s="42"/>
      <c r="F94" s="220" t="s">
        <v>614</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146</v>
      </c>
      <c r="AU94" s="19" t="s">
        <v>144</v>
      </c>
    </row>
    <row r="95" spans="1:65" s="2" customFormat="1" ht="24.15" customHeight="1">
      <c r="A95" s="40"/>
      <c r="B95" s="41"/>
      <c r="C95" s="206" t="s">
        <v>144</v>
      </c>
      <c r="D95" s="206" t="s">
        <v>138</v>
      </c>
      <c r="E95" s="207" t="s">
        <v>615</v>
      </c>
      <c r="F95" s="208" t="s">
        <v>616</v>
      </c>
      <c r="G95" s="209" t="s">
        <v>200</v>
      </c>
      <c r="H95" s="210">
        <v>5</v>
      </c>
      <c r="I95" s="211"/>
      <c r="J95" s="212">
        <f>ROUND(I95*H95,2)</f>
        <v>0</v>
      </c>
      <c r="K95" s="208" t="s">
        <v>142</v>
      </c>
      <c r="L95" s="46"/>
      <c r="M95" s="213" t="s">
        <v>19</v>
      </c>
      <c r="N95" s="214" t="s">
        <v>43</v>
      </c>
      <c r="O95" s="86"/>
      <c r="P95" s="215">
        <f>O95*H95</f>
        <v>0</v>
      </c>
      <c r="Q95" s="215">
        <v>0</v>
      </c>
      <c r="R95" s="215">
        <f>Q95*H95</f>
        <v>0</v>
      </c>
      <c r="S95" s="215">
        <v>0</v>
      </c>
      <c r="T95" s="216">
        <f>S95*H95</f>
        <v>0</v>
      </c>
      <c r="U95" s="40"/>
      <c r="V95" s="40"/>
      <c r="W95" s="40"/>
      <c r="X95" s="40"/>
      <c r="Y95" s="40"/>
      <c r="Z95" s="40"/>
      <c r="AA95" s="40"/>
      <c r="AB95" s="40"/>
      <c r="AC95" s="40"/>
      <c r="AD95" s="40"/>
      <c r="AE95" s="40"/>
      <c r="AR95" s="217" t="s">
        <v>143</v>
      </c>
      <c r="AT95" s="217" t="s">
        <v>138</v>
      </c>
      <c r="AU95" s="217" t="s">
        <v>144</v>
      </c>
      <c r="AY95" s="19" t="s">
        <v>134</v>
      </c>
      <c r="BE95" s="218">
        <f>IF(N95="základní",J95,0)</f>
        <v>0</v>
      </c>
      <c r="BF95" s="218">
        <f>IF(N95="snížená",J95,0)</f>
        <v>0</v>
      </c>
      <c r="BG95" s="218">
        <f>IF(N95="zákl. přenesená",J95,0)</f>
        <v>0</v>
      </c>
      <c r="BH95" s="218">
        <f>IF(N95="sníž. přenesená",J95,0)</f>
        <v>0</v>
      </c>
      <c r="BI95" s="218">
        <f>IF(N95="nulová",J95,0)</f>
        <v>0</v>
      </c>
      <c r="BJ95" s="19" t="s">
        <v>14</v>
      </c>
      <c r="BK95" s="218">
        <f>ROUND(I95*H95,2)</f>
        <v>0</v>
      </c>
      <c r="BL95" s="19" t="s">
        <v>143</v>
      </c>
      <c r="BM95" s="217" t="s">
        <v>188</v>
      </c>
    </row>
    <row r="96" spans="1:47" s="2" customFormat="1" ht="12">
      <c r="A96" s="40"/>
      <c r="B96" s="41"/>
      <c r="C96" s="42"/>
      <c r="D96" s="219" t="s">
        <v>146</v>
      </c>
      <c r="E96" s="42"/>
      <c r="F96" s="220" t="s">
        <v>617</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146</v>
      </c>
      <c r="AU96" s="19" t="s">
        <v>144</v>
      </c>
    </row>
    <row r="97" spans="1:65" s="2" customFormat="1" ht="24.15" customHeight="1">
      <c r="A97" s="40"/>
      <c r="B97" s="41"/>
      <c r="C97" s="206" t="s">
        <v>143</v>
      </c>
      <c r="D97" s="206" t="s">
        <v>138</v>
      </c>
      <c r="E97" s="207" t="s">
        <v>618</v>
      </c>
      <c r="F97" s="208" t="s">
        <v>619</v>
      </c>
      <c r="G97" s="209" t="s">
        <v>200</v>
      </c>
      <c r="H97" s="210">
        <v>7</v>
      </c>
      <c r="I97" s="211"/>
      <c r="J97" s="212">
        <f>ROUND(I97*H97,2)</f>
        <v>0</v>
      </c>
      <c r="K97" s="208" t="s">
        <v>142</v>
      </c>
      <c r="L97" s="46"/>
      <c r="M97" s="213" t="s">
        <v>19</v>
      </c>
      <c r="N97" s="214" t="s">
        <v>43</v>
      </c>
      <c r="O97" s="86"/>
      <c r="P97" s="215">
        <f>O97*H97</f>
        <v>0</v>
      </c>
      <c r="Q97" s="215">
        <v>0</v>
      </c>
      <c r="R97" s="215">
        <f>Q97*H97</f>
        <v>0</v>
      </c>
      <c r="S97" s="215">
        <v>0</v>
      </c>
      <c r="T97" s="216">
        <f>S97*H97</f>
        <v>0</v>
      </c>
      <c r="U97" s="40"/>
      <c r="V97" s="40"/>
      <c r="W97" s="40"/>
      <c r="X97" s="40"/>
      <c r="Y97" s="40"/>
      <c r="Z97" s="40"/>
      <c r="AA97" s="40"/>
      <c r="AB97" s="40"/>
      <c r="AC97" s="40"/>
      <c r="AD97" s="40"/>
      <c r="AE97" s="40"/>
      <c r="AR97" s="217" t="s">
        <v>143</v>
      </c>
      <c r="AT97" s="217" t="s">
        <v>138</v>
      </c>
      <c r="AU97" s="217" t="s">
        <v>144</v>
      </c>
      <c r="AY97" s="19" t="s">
        <v>134</v>
      </c>
      <c r="BE97" s="218">
        <f>IF(N97="základní",J97,0)</f>
        <v>0</v>
      </c>
      <c r="BF97" s="218">
        <f>IF(N97="snížená",J97,0)</f>
        <v>0</v>
      </c>
      <c r="BG97" s="218">
        <f>IF(N97="zákl. přenesená",J97,0)</f>
        <v>0</v>
      </c>
      <c r="BH97" s="218">
        <f>IF(N97="sníž. přenesená",J97,0)</f>
        <v>0</v>
      </c>
      <c r="BI97" s="218">
        <f>IF(N97="nulová",J97,0)</f>
        <v>0</v>
      </c>
      <c r="BJ97" s="19" t="s">
        <v>14</v>
      </c>
      <c r="BK97" s="218">
        <f>ROUND(I97*H97,2)</f>
        <v>0</v>
      </c>
      <c r="BL97" s="19" t="s">
        <v>143</v>
      </c>
      <c r="BM97" s="217" t="s">
        <v>209</v>
      </c>
    </row>
    <row r="98" spans="1:47" s="2" customFormat="1" ht="12">
      <c r="A98" s="40"/>
      <c r="B98" s="41"/>
      <c r="C98" s="42"/>
      <c r="D98" s="219" t="s">
        <v>146</v>
      </c>
      <c r="E98" s="42"/>
      <c r="F98" s="220" t="s">
        <v>620</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146</v>
      </c>
      <c r="AU98" s="19" t="s">
        <v>144</v>
      </c>
    </row>
    <row r="99" spans="1:65" s="2" customFormat="1" ht="16.5" customHeight="1">
      <c r="A99" s="40"/>
      <c r="B99" s="41"/>
      <c r="C99" s="206" t="s">
        <v>177</v>
      </c>
      <c r="D99" s="206" t="s">
        <v>138</v>
      </c>
      <c r="E99" s="207" t="s">
        <v>621</v>
      </c>
      <c r="F99" s="208" t="s">
        <v>622</v>
      </c>
      <c r="G99" s="209" t="s">
        <v>200</v>
      </c>
      <c r="H99" s="210">
        <v>5</v>
      </c>
      <c r="I99" s="211"/>
      <c r="J99" s="212">
        <f>ROUND(I99*H99,2)</f>
        <v>0</v>
      </c>
      <c r="K99" s="208" t="s">
        <v>142</v>
      </c>
      <c r="L99" s="46"/>
      <c r="M99" s="213" t="s">
        <v>19</v>
      </c>
      <c r="N99" s="214" t="s">
        <v>43</v>
      </c>
      <c r="O99" s="86"/>
      <c r="P99" s="215">
        <f>O99*H99</f>
        <v>0</v>
      </c>
      <c r="Q99" s="215">
        <v>0</v>
      </c>
      <c r="R99" s="215">
        <f>Q99*H99</f>
        <v>0</v>
      </c>
      <c r="S99" s="215">
        <v>0</v>
      </c>
      <c r="T99" s="216">
        <f>S99*H99</f>
        <v>0</v>
      </c>
      <c r="U99" s="40"/>
      <c r="V99" s="40"/>
      <c r="W99" s="40"/>
      <c r="X99" s="40"/>
      <c r="Y99" s="40"/>
      <c r="Z99" s="40"/>
      <c r="AA99" s="40"/>
      <c r="AB99" s="40"/>
      <c r="AC99" s="40"/>
      <c r="AD99" s="40"/>
      <c r="AE99" s="40"/>
      <c r="AR99" s="217" t="s">
        <v>143</v>
      </c>
      <c r="AT99" s="217" t="s">
        <v>138</v>
      </c>
      <c r="AU99" s="217" t="s">
        <v>144</v>
      </c>
      <c r="AY99" s="19" t="s">
        <v>134</v>
      </c>
      <c r="BE99" s="218">
        <f>IF(N99="základní",J99,0)</f>
        <v>0</v>
      </c>
      <c r="BF99" s="218">
        <f>IF(N99="snížená",J99,0)</f>
        <v>0</v>
      </c>
      <c r="BG99" s="218">
        <f>IF(N99="zákl. přenesená",J99,0)</f>
        <v>0</v>
      </c>
      <c r="BH99" s="218">
        <f>IF(N99="sníž. přenesená",J99,0)</f>
        <v>0</v>
      </c>
      <c r="BI99" s="218">
        <f>IF(N99="nulová",J99,0)</f>
        <v>0</v>
      </c>
      <c r="BJ99" s="19" t="s">
        <v>14</v>
      </c>
      <c r="BK99" s="218">
        <f>ROUND(I99*H99,2)</f>
        <v>0</v>
      </c>
      <c r="BL99" s="19" t="s">
        <v>143</v>
      </c>
      <c r="BM99" s="217" t="s">
        <v>227</v>
      </c>
    </row>
    <row r="100" spans="1:47" s="2" customFormat="1" ht="12">
      <c r="A100" s="40"/>
      <c r="B100" s="41"/>
      <c r="C100" s="42"/>
      <c r="D100" s="219" t="s">
        <v>146</v>
      </c>
      <c r="E100" s="42"/>
      <c r="F100" s="220" t="s">
        <v>623</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146</v>
      </c>
      <c r="AU100" s="19" t="s">
        <v>144</v>
      </c>
    </row>
    <row r="101" spans="1:65" s="2" customFormat="1" ht="16.5" customHeight="1">
      <c r="A101" s="40"/>
      <c r="B101" s="41"/>
      <c r="C101" s="206" t="s">
        <v>188</v>
      </c>
      <c r="D101" s="206" t="s">
        <v>138</v>
      </c>
      <c r="E101" s="207" t="s">
        <v>624</v>
      </c>
      <c r="F101" s="208" t="s">
        <v>625</v>
      </c>
      <c r="G101" s="209" t="s">
        <v>200</v>
      </c>
      <c r="H101" s="210">
        <v>8</v>
      </c>
      <c r="I101" s="211"/>
      <c r="J101" s="212">
        <f>ROUND(I101*H101,2)</f>
        <v>0</v>
      </c>
      <c r="K101" s="208" t="s">
        <v>142</v>
      </c>
      <c r="L101" s="46"/>
      <c r="M101" s="213" t="s">
        <v>19</v>
      </c>
      <c r="N101" s="214" t="s">
        <v>43</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143</v>
      </c>
      <c r="AT101" s="217" t="s">
        <v>138</v>
      </c>
      <c r="AU101" s="217" t="s">
        <v>144</v>
      </c>
      <c r="AY101" s="19" t="s">
        <v>134</v>
      </c>
      <c r="BE101" s="218">
        <f>IF(N101="základní",J101,0)</f>
        <v>0</v>
      </c>
      <c r="BF101" s="218">
        <f>IF(N101="snížená",J101,0)</f>
        <v>0</v>
      </c>
      <c r="BG101" s="218">
        <f>IF(N101="zákl. přenesená",J101,0)</f>
        <v>0</v>
      </c>
      <c r="BH101" s="218">
        <f>IF(N101="sníž. přenesená",J101,0)</f>
        <v>0</v>
      </c>
      <c r="BI101" s="218">
        <f>IF(N101="nulová",J101,0)</f>
        <v>0</v>
      </c>
      <c r="BJ101" s="19" t="s">
        <v>14</v>
      </c>
      <c r="BK101" s="218">
        <f>ROUND(I101*H101,2)</f>
        <v>0</v>
      </c>
      <c r="BL101" s="19" t="s">
        <v>143</v>
      </c>
      <c r="BM101" s="217" t="s">
        <v>238</v>
      </c>
    </row>
    <row r="102" spans="1:47" s="2" customFormat="1" ht="12">
      <c r="A102" s="40"/>
      <c r="B102" s="41"/>
      <c r="C102" s="42"/>
      <c r="D102" s="219" t="s">
        <v>146</v>
      </c>
      <c r="E102" s="42"/>
      <c r="F102" s="220" t="s">
        <v>626</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146</v>
      </c>
      <c r="AU102" s="19" t="s">
        <v>144</v>
      </c>
    </row>
    <row r="103" spans="1:63" s="12" customFormat="1" ht="20.85" customHeight="1">
      <c r="A103" s="12"/>
      <c r="B103" s="190"/>
      <c r="C103" s="191"/>
      <c r="D103" s="192" t="s">
        <v>71</v>
      </c>
      <c r="E103" s="204" t="s">
        <v>136</v>
      </c>
      <c r="F103" s="204" t="s">
        <v>137</v>
      </c>
      <c r="G103" s="191"/>
      <c r="H103" s="191"/>
      <c r="I103" s="194"/>
      <c r="J103" s="205">
        <f>BK103</f>
        <v>0</v>
      </c>
      <c r="K103" s="191"/>
      <c r="L103" s="196"/>
      <c r="M103" s="197"/>
      <c r="N103" s="198"/>
      <c r="O103" s="198"/>
      <c r="P103" s="199">
        <f>SUM(P104:P171)</f>
        <v>0</v>
      </c>
      <c r="Q103" s="198"/>
      <c r="R103" s="199">
        <f>SUM(R104:R171)</f>
        <v>0</v>
      </c>
      <c r="S103" s="198"/>
      <c r="T103" s="200">
        <f>SUM(T104:T171)</f>
        <v>0</v>
      </c>
      <c r="U103" s="12"/>
      <c r="V103" s="12"/>
      <c r="W103" s="12"/>
      <c r="X103" s="12"/>
      <c r="Y103" s="12"/>
      <c r="Z103" s="12"/>
      <c r="AA103" s="12"/>
      <c r="AB103" s="12"/>
      <c r="AC103" s="12"/>
      <c r="AD103" s="12"/>
      <c r="AE103" s="12"/>
      <c r="AR103" s="201" t="s">
        <v>14</v>
      </c>
      <c r="AT103" s="202" t="s">
        <v>71</v>
      </c>
      <c r="AU103" s="202" t="s">
        <v>81</v>
      </c>
      <c r="AY103" s="201" t="s">
        <v>134</v>
      </c>
      <c r="BK103" s="203">
        <f>SUM(BK104:BK171)</f>
        <v>0</v>
      </c>
    </row>
    <row r="104" spans="1:65" s="2" customFormat="1" ht="24.15" customHeight="1">
      <c r="A104" s="40"/>
      <c r="B104" s="41"/>
      <c r="C104" s="206" t="s">
        <v>197</v>
      </c>
      <c r="D104" s="206" t="s">
        <v>138</v>
      </c>
      <c r="E104" s="207" t="s">
        <v>627</v>
      </c>
      <c r="F104" s="208" t="s">
        <v>628</v>
      </c>
      <c r="G104" s="209" t="s">
        <v>200</v>
      </c>
      <c r="H104" s="210">
        <v>5</v>
      </c>
      <c r="I104" s="211"/>
      <c r="J104" s="212">
        <f>ROUND(I104*H104,2)</f>
        <v>0</v>
      </c>
      <c r="K104" s="208" t="s">
        <v>142</v>
      </c>
      <c r="L104" s="46"/>
      <c r="M104" s="213" t="s">
        <v>19</v>
      </c>
      <c r="N104" s="214" t="s">
        <v>43</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143</v>
      </c>
      <c r="AT104" s="217" t="s">
        <v>138</v>
      </c>
      <c r="AU104" s="217" t="s">
        <v>144</v>
      </c>
      <c r="AY104" s="19" t="s">
        <v>134</v>
      </c>
      <c r="BE104" s="218">
        <f>IF(N104="základní",J104,0)</f>
        <v>0</v>
      </c>
      <c r="BF104" s="218">
        <f>IF(N104="snížená",J104,0)</f>
        <v>0</v>
      </c>
      <c r="BG104" s="218">
        <f>IF(N104="zákl. přenesená",J104,0)</f>
        <v>0</v>
      </c>
      <c r="BH104" s="218">
        <f>IF(N104="sníž. přenesená",J104,0)</f>
        <v>0</v>
      </c>
      <c r="BI104" s="218">
        <f>IF(N104="nulová",J104,0)</f>
        <v>0</v>
      </c>
      <c r="BJ104" s="19" t="s">
        <v>14</v>
      </c>
      <c r="BK104" s="218">
        <f>ROUND(I104*H104,2)</f>
        <v>0</v>
      </c>
      <c r="BL104" s="19" t="s">
        <v>143</v>
      </c>
      <c r="BM104" s="217" t="s">
        <v>252</v>
      </c>
    </row>
    <row r="105" spans="1:47" s="2" customFormat="1" ht="12">
      <c r="A105" s="40"/>
      <c r="B105" s="41"/>
      <c r="C105" s="42"/>
      <c r="D105" s="219" t="s">
        <v>146</v>
      </c>
      <c r="E105" s="42"/>
      <c r="F105" s="220" t="s">
        <v>629</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146</v>
      </c>
      <c r="AU105" s="19" t="s">
        <v>144</v>
      </c>
    </row>
    <row r="106" spans="1:51" s="13" customFormat="1" ht="12">
      <c r="A106" s="13"/>
      <c r="B106" s="224"/>
      <c r="C106" s="225"/>
      <c r="D106" s="226" t="s">
        <v>148</v>
      </c>
      <c r="E106" s="227" t="s">
        <v>19</v>
      </c>
      <c r="F106" s="228" t="s">
        <v>630</v>
      </c>
      <c r="G106" s="225"/>
      <c r="H106" s="227" t="s">
        <v>19</v>
      </c>
      <c r="I106" s="229"/>
      <c r="J106" s="225"/>
      <c r="K106" s="225"/>
      <c r="L106" s="230"/>
      <c r="M106" s="231"/>
      <c r="N106" s="232"/>
      <c r="O106" s="232"/>
      <c r="P106" s="232"/>
      <c r="Q106" s="232"/>
      <c r="R106" s="232"/>
      <c r="S106" s="232"/>
      <c r="T106" s="233"/>
      <c r="U106" s="13"/>
      <c r="V106" s="13"/>
      <c r="W106" s="13"/>
      <c r="X106" s="13"/>
      <c r="Y106" s="13"/>
      <c r="Z106" s="13"/>
      <c r="AA106" s="13"/>
      <c r="AB106" s="13"/>
      <c r="AC106" s="13"/>
      <c r="AD106" s="13"/>
      <c r="AE106" s="13"/>
      <c r="AT106" s="234" t="s">
        <v>148</v>
      </c>
      <c r="AU106" s="234" t="s">
        <v>144</v>
      </c>
      <c r="AV106" s="13" t="s">
        <v>14</v>
      </c>
      <c r="AW106" s="13" t="s">
        <v>33</v>
      </c>
      <c r="AX106" s="13" t="s">
        <v>72</v>
      </c>
      <c r="AY106" s="234" t="s">
        <v>134</v>
      </c>
    </row>
    <row r="107" spans="1:51" s="14" customFormat="1" ht="12">
      <c r="A107" s="14"/>
      <c r="B107" s="235"/>
      <c r="C107" s="236"/>
      <c r="D107" s="226" t="s">
        <v>148</v>
      </c>
      <c r="E107" s="237" t="s">
        <v>19</v>
      </c>
      <c r="F107" s="238" t="s">
        <v>631</v>
      </c>
      <c r="G107" s="236"/>
      <c r="H107" s="239">
        <v>5</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148</v>
      </c>
      <c r="AU107" s="245" t="s">
        <v>144</v>
      </c>
      <c r="AV107" s="14" t="s">
        <v>81</v>
      </c>
      <c r="AW107" s="14" t="s">
        <v>33</v>
      </c>
      <c r="AX107" s="14" t="s">
        <v>14</v>
      </c>
      <c r="AY107" s="245" t="s">
        <v>134</v>
      </c>
    </row>
    <row r="108" spans="1:65" s="2" customFormat="1" ht="24.15" customHeight="1">
      <c r="A108" s="40"/>
      <c r="B108" s="41"/>
      <c r="C108" s="206" t="s">
        <v>209</v>
      </c>
      <c r="D108" s="206" t="s">
        <v>138</v>
      </c>
      <c r="E108" s="207" t="s">
        <v>632</v>
      </c>
      <c r="F108" s="208" t="s">
        <v>633</v>
      </c>
      <c r="G108" s="209" t="s">
        <v>200</v>
      </c>
      <c r="H108" s="210">
        <v>8</v>
      </c>
      <c r="I108" s="211"/>
      <c r="J108" s="212">
        <f>ROUND(I108*H108,2)</f>
        <v>0</v>
      </c>
      <c r="K108" s="208" t="s">
        <v>142</v>
      </c>
      <c r="L108" s="46"/>
      <c r="M108" s="213" t="s">
        <v>19</v>
      </c>
      <c r="N108" s="214" t="s">
        <v>43</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143</v>
      </c>
      <c r="AT108" s="217" t="s">
        <v>138</v>
      </c>
      <c r="AU108" s="217" t="s">
        <v>144</v>
      </c>
      <c r="AY108" s="19" t="s">
        <v>134</v>
      </c>
      <c r="BE108" s="218">
        <f>IF(N108="základní",J108,0)</f>
        <v>0</v>
      </c>
      <c r="BF108" s="218">
        <f>IF(N108="snížená",J108,0)</f>
        <v>0</v>
      </c>
      <c r="BG108" s="218">
        <f>IF(N108="zákl. přenesená",J108,0)</f>
        <v>0</v>
      </c>
      <c r="BH108" s="218">
        <f>IF(N108="sníž. přenesená",J108,0)</f>
        <v>0</v>
      </c>
      <c r="BI108" s="218">
        <f>IF(N108="nulová",J108,0)</f>
        <v>0</v>
      </c>
      <c r="BJ108" s="19" t="s">
        <v>14</v>
      </c>
      <c r="BK108" s="218">
        <f>ROUND(I108*H108,2)</f>
        <v>0</v>
      </c>
      <c r="BL108" s="19" t="s">
        <v>143</v>
      </c>
      <c r="BM108" s="217" t="s">
        <v>136</v>
      </c>
    </row>
    <row r="109" spans="1:47" s="2" customFormat="1" ht="12">
      <c r="A109" s="40"/>
      <c r="B109" s="41"/>
      <c r="C109" s="42"/>
      <c r="D109" s="219" t="s">
        <v>146</v>
      </c>
      <c r="E109" s="42"/>
      <c r="F109" s="220" t="s">
        <v>634</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9" t="s">
        <v>146</v>
      </c>
      <c r="AU109" s="19" t="s">
        <v>144</v>
      </c>
    </row>
    <row r="110" spans="1:51" s="13" customFormat="1" ht="12">
      <c r="A110" s="13"/>
      <c r="B110" s="224"/>
      <c r="C110" s="225"/>
      <c r="D110" s="226" t="s">
        <v>148</v>
      </c>
      <c r="E110" s="227" t="s">
        <v>19</v>
      </c>
      <c r="F110" s="228" t="s">
        <v>630</v>
      </c>
      <c r="G110" s="225"/>
      <c r="H110" s="227" t="s">
        <v>19</v>
      </c>
      <c r="I110" s="229"/>
      <c r="J110" s="225"/>
      <c r="K110" s="225"/>
      <c r="L110" s="230"/>
      <c r="M110" s="231"/>
      <c r="N110" s="232"/>
      <c r="O110" s="232"/>
      <c r="P110" s="232"/>
      <c r="Q110" s="232"/>
      <c r="R110" s="232"/>
      <c r="S110" s="232"/>
      <c r="T110" s="233"/>
      <c r="U110" s="13"/>
      <c r="V110" s="13"/>
      <c r="W110" s="13"/>
      <c r="X110" s="13"/>
      <c r="Y110" s="13"/>
      <c r="Z110" s="13"/>
      <c r="AA110" s="13"/>
      <c r="AB110" s="13"/>
      <c r="AC110" s="13"/>
      <c r="AD110" s="13"/>
      <c r="AE110" s="13"/>
      <c r="AT110" s="234" t="s">
        <v>148</v>
      </c>
      <c r="AU110" s="234" t="s">
        <v>144</v>
      </c>
      <c r="AV110" s="13" t="s">
        <v>14</v>
      </c>
      <c r="AW110" s="13" t="s">
        <v>33</v>
      </c>
      <c r="AX110" s="13" t="s">
        <v>72</v>
      </c>
      <c r="AY110" s="234" t="s">
        <v>134</v>
      </c>
    </row>
    <row r="111" spans="1:51" s="14" customFormat="1" ht="12">
      <c r="A111" s="14"/>
      <c r="B111" s="235"/>
      <c r="C111" s="236"/>
      <c r="D111" s="226" t="s">
        <v>148</v>
      </c>
      <c r="E111" s="237" t="s">
        <v>19</v>
      </c>
      <c r="F111" s="238" t="s">
        <v>635</v>
      </c>
      <c r="G111" s="236"/>
      <c r="H111" s="239">
        <v>8</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148</v>
      </c>
      <c r="AU111" s="245" t="s">
        <v>144</v>
      </c>
      <c r="AV111" s="14" t="s">
        <v>81</v>
      </c>
      <c r="AW111" s="14" t="s">
        <v>33</v>
      </c>
      <c r="AX111" s="14" t="s">
        <v>14</v>
      </c>
      <c r="AY111" s="245" t="s">
        <v>134</v>
      </c>
    </row>
    <row r="112" spans="1:65" s="2" customFormat="1" ht="33" customHeight="1">
      <c r="A112" s="40"/>
      <c r="B112" s="41"/>
      <c r="C112" s="206" t="s">
        <v>218</v>
      </c>
      <c r="D112" s="206" t="s">
        <v>138</v>
      </c>
      <c r="E112" s="207" t="s">
        <v>636</v>
      </c>
      <c r="F112" s="208" t="s">
        <v>637</v>
      </c>
      <c r="G112" s="209" t="s">
        <v>200</v>
      </c>
      <c r="H112" s="210">
        <v>70</v>
      </c>
      <c r="I112" s="211"/>
      <c r="J112" s="212">
        <f>ROUND(I112*H112,2)</f>
        <v>0</v>
      </c>
      <c r="K112" s="208" t="s">
        <v>142</v>
      </c>
      <c r="L112" s="46"/>
      <c r="M112" s="213" t="s">
        <v>19</v>
      </c>
      <c r="N112" s="214" t="s">
        <v>43</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143</v>
      </c>
      <c r="AT112" s="217" t="s">
        <v>138</v>
      </c>
      <c r="AU112" s="217" t="s">
        <v>144</v>
      </c>
      <c r="AY112" s="19" t="s">
        <v>134</v>
      </c>
      <c r="BE112" s="218">
        <f>IF(N112="základní",J112,0)</f>
        <v>0</v>
      </c>
      <c r="BF112" s="218">
        <f>IF(N112="snížená",J112,0)</f>
        <v>0</v>
      </c>
      <c r="BG112" s="218">
        <f>IF(N112="zákl. přenesená",J112,0)</f>
        <v>0</v>
      </c>
      <c r="BH112" s="218">
        <f>IF(N112="sníž. přenesená",J112,0)</f>
        <v>0</v>
      </c>
      <c r="BI112" s="218">
        <f>IF(N112="nulová",J112,0)</f>
        <v>0</v>
      </c>
      <c r="BJ112" s="19" t="s">
        <v>14</v>
      </c>
      <c r="BK112" s="218">
        <f>ROUND(I112*H112,2)</f>
        <v>0</v>
      </c>
      <c r="BL112" s="19" t="s">
        <v>143</v>
      </c>
      <c r="BM112" s="217" t="s">
        <v>175</v>
      </c>
    </row>
    <row r="113" spans="1:47" s="2" customFormat="1" ht="12">
      <c r="A113" s="40"/>
      <c r="B113" s="41"/>
      <c r="C113" s="42"/>
      <c r="D113" s="219" t="s">
        <v>146</v>
      </c>
      <c r="E113" s="42"/>
      <c r="F113" s="220" t="s">
        <v>638</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146</v>
      </c>
      <c r="AU113" s="19" t="s">
        <v>144</v>
      </c>
    </row>
    <row r="114" spans="1:51" s="14" customFormat="1" ht="12">
      <c r="A114" s="14"/>
      <c r="B114" s="235"/>
      <c r="C114" s="236"/>
      <c r="D114" s="226" t="s">
        <v>148</v>
      </c>
      <c r="E114" s="237" t="s">
        <v>19</v>
      </c>
      <c r="F114" s="238" t="s">
        <v>639</v>
      </c>
      <c r="G114" s="236"/>
      <c r="H114" s="239">
        <v>70</v>
      </c>
      <c r="I114" s="240"/>
      <c r="J114" s="236"/>
      <c r="K114" s="236"/>
      <c r="L114" s="241"/>
      <c r="M114" s="242"/>
      <c r="N114" s="243"/>
      <c r="O114" s="243"/>
      <c r="P114" s="243"/>
      <c r="Q114" s="243"/>
      <c r="R114" s="243"/>
      <c r="S114" s="243"/>
      <c r="T114" s="244"/>
      <c r="U114" s="14"/>
      <c r="V114" s="14"/>
      <c r="W114" s="14"/>
      <c r="X114" s="14"/>
      <c r="Y114" s="14"/>
      <c r="Z114" s="14"/>
      <c r="AA114" s="14"/>
      <c r="AB114" s="14"/>
      <c r="AC114" s="14"/>
      <c r="AD114" s="14"/>
      <c r="AE114" s="14"/>
      <c r="AT114" s="245" t="s">
        <v>148</v>
      </c>
      <c r="AU114" s="245" t="s">
        <v>144</v>
      </c>
      <c r="AV114" s="14" t="s">
        <v>81</v>
      </c>
      <c r="AW114" s="14" t="s">
        <v>33</v>
      </c>
      <c r="AX114" s="14" t="s">
        <v>72</v>
      </c>
      <c r="AY114" s="245" t="s">
        <v>134</v>
      </c>
    </row>
    <row r="115" spans="1:51" s="15" customFormat="1" ht="12">
      <c r="A115" s="15"/>
      <c r="B115" s="246"/>
      <c r="C115" s="247"/>
      <c r="D115" s="226" t="s">
        <v>148</v>
      </c>
      <c r="E115" s="248" t="s">
        <v>19</v>
      </c>
      <c r="F115" s="249" t="s">
        <v>152</v>
      </c>
      <c r="G115" s="247"/>
      <c r="H115" s="250">
        <v>70</v>
      </c>
      <c r="I115" s="251"/>
      <c r="J115" s="247"/>
      <c r="K115" s="247"/>
      <c r="L115" s="252"/>
      <c r="M115" s="253"/>
      <c r="N115" s="254"/>
      <c r="O115" s="254"/>
      <c r="P115" s="254"/>
      <c r="Q115" s="254"/>
      <c r="R115" s="254"/>
      <c r="S115" s="254"/>
      <c r="T115" s="255"/>
      <c r="U115" s="15"/>
      <c r="V115" s="15"/>
      <c r="W115" s="15"/>
      <c r="X115" s="15"/>
      <c r="Y115" s="15"/>
      <c r="Z115" s="15"/>
      <c r="AA115" s="15"/>
      <c r="AB115" s="15"/>
      <c r="AC115" s="15"/>
      <c r="AD115" s="15"/>
      <c r="AE115" s="15"/>
      <c r="AT115" s="256" t="s">
        <v>148</v>
      </c>
      <c r="AU115" s="256" t="s">
        <v>144</v>
      </c>
      <c r="AV115" s="15" t="s">
        <v>143</v>
      </c>
      <c r="AW115" s="15" t="s">
        <v>33</v>
      </c>
      <c r="AX115" s="15" t="s">
        <v>14</v>
      </c>
      <c r="AY115" s="256" t="s">
        <v>134</v>
      </c>
    </row>
    <row r="116" spans="1:65" s="2" customFormat="1" ht="33" customHeight="1">
      <c r="A116" s="40"/>
      <c r="B116" s="41"/>
      <c r="C116" s="206" t="s">
        <v>227</v>
      </c>
      <c r="D116" s="206" t="s">
        <v>138</v>
      </c>
      <c r="E116" s="207" t="s">
        <v>640</v>
      </c>
      <c r="F116" s="208" t="s">
        <v>641</v>
      </c>
      <c r="G116" s="209" t="s">
        <v>200</v>
      </c>
      <c r="H116" s="210">
        <v>112</v>
      </c>
      <c r="I116" s="211"/>
      <c r="J116" s="212">
        <f>ROUND(I116*H116,2)</f>
        <v>0</v>
      </c>
      <c r="K116" s="208" t="s">
        <v>142</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143</v>
      </c>
      <c r="AT116" s="217" t="s">
        <v>138</v>
      </c>
      <c r="AU116" s="217" t="s">
        <v>144</v>
      </c>
      <c r="AY116" s="19" t="s">
        <v>134</v>
      </c>
      <c r="BE116" s="218">
        <f>IF(N116="základní",J116,0)</f>
        <v>0</v>
      </c>
      <c r="BF116" s="218">
        <f>IF(N116="snížená",J116,0)</f>
        <v>0</v>
      </c>
      <c r="BG116" s="218">
        <f>IF(N116="zákl. přenesená",J116,0)</f>
        <v>0</v>
      </c>
      <c r="BH116" s="218">
        <f>IF(N116="sníž. přenesená",J116,0)</f>
        <v>0</v>
      </c>
      <c r="BI116" s="218">
        <f>IF(N116="nulová",J116,0)</f>
        <v>0</v>
      </c>
      <c r="BJ116" s="19" t="s">
        <v>14</v>
      </c>
      <c r="BK116" s="218">
        <f>ROUND(I116*H116,2)</f>
        <v>0</v>
      </c>
      <c r="BL116" s="19" t="s">
        <v>143</v>
      </c>
      <c r="BM116" s="217" t="s">
        <v>299</v>
      </c>
    </row>
    <row r="117" spans="1:47" s="2" customFormat="1" ht="12">
      <c r="A117" s="40"/>
      <c r="B117" s="41"/>
      <c r="C117" s="42"/>
      <c r="D117" s="219" t="s">
        <v>146</v>
      </c>
      <c r="E117" s="42"/>
      <c r="F117" s="220" t="s">
        <v>642</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146</v>
      </c>
      <c r="AU117" s="19" t="s">
        <v>144</v>
      </c>
    </row>
    <row r="118" spans="1:51" s="14" customFormat="1" ht="12">
      <c r="A118" s="14"/>
      <c r="B118" s="235"/>
      <c r="C118" s="236"/>
      <c r="D118" s="226" t="s">
        <v>148</v>
      </c>
      <c r="E118" s="237" t="s">
        <v>19</v>
      </c>
      <c r="F118" s="238" t="s">
        <v>643</v>
      </c>
      <c r="G118" s="236"/>
      <c r="H118" s="239">
        <v>112</v>
      </c>
      <c r="I118" s="240"/>
      <c r="J118" s="236"/>
      <c r="K118" s="236"/>
      <c r="L118" s="241"/>
      <c r="M118" s="242"/>
      <c r="N118" s="243"/>
      <c r="O118" s="243"/>
      <c r="P118" s="243"/>
      <c r="Q118" s="243"/>
      <c r="R118" s="243"/>
      <c r="S118" s="243"/>
      <c r="T118" s="244"/>
      <c r="U118" s="14"/>
      <c r="V118" s="14"/>
      <c r="W118" s="14"/>
      <c r="X118" s="14"/>
      <c r="Y118" s="14"/>
      <c r="Z118" s="14"/>
      <c r="AA118" s="14"/>
      <c r="AB118" s="14"/>
      <c r="AC118" s="14"/>
      <c r="AD118" s="14"/>
      <c r="AE118" s="14"/>
      <c r="AT118" s="245" t="s">
        <v>148</v>
      </c>
      <c r="AU118" s="245" t="s">
        <v>144</v>
      </c>
      <c r="AV118" s="14" t="s">
        <v>81</v>
      </c>
      <c r="AW118" s="14" t="s">
        <v>33</v>
      </c>
      <c r="AX118" s="14" t="s">
        <v>72</v>
      </c>
      <c r="AY118" s="245" t="s">
        <v>134</v>
      </c>
    </row>
    <row r="119" spans="1:51" s="15" customFormat="1" ht="12">
      <c r="A119" s="15"/>
      <c r="B119" s="246"/>
      <c r="C119" s="247"/>
      <c r="D119" s="226" t="s">
        <v>148</v>
      </c>
      <c r="E119" s="248" t="s">
        <v>19</v>
      </c>
      <c r="F119" s="249" t="s">
        <v>152</v>
      </c>
      <c r="G119" s="247"/>
      <c r="H119" s="250">
        <v>112</v>
      </c>
      <c r="I119" s="251"/>
      <c r="J119" s="247"/>
      <c r="K119" s="247"/>
      <c r="L119" s="252"/>
      <c r="M119" s="253"/>
      <c r="N119" s="254"/>
      <c r="O119" s="254"/>
      <c r="P119" s="254"/>
      <c r="Q119" s="254"/>
      <c r="R119" s="254"/>
      <c r="S119" s="254"/>
      <c r="T119" s="255"/>
      <c r="U119" s="15"/>
      <c r="V119" s="15"/>
      <c r="W119" s="15"/>
      <c r="X119" s="15"/>
      <c r="Y119" s="15"/>
      <c r="Z119" s="15"/>
      <c r="AA119" s="15"/>
      <c r="AB119" s="15"/>
      <c r="AC119" s="15"/>
      <c r="AD119" s="15"/>
      <c r="AE119" s="15"/>
      <c r="AT119" s="256" t="s">
        <v>148</v>
      </c>
      <c r="AU119" s="256" t="s">
        <v>144</v>
      </c>
      <c r="AV119" s="15" t="s">
        <v>143</v>
      </c>
      <c r="AW119" s="15" t="s">
        <v>33</v>
      </c>
      <c r="AX119" s="15" t="s">
        <v>14</v>
      </c>
      <c r="AY119" s="256" t="s">
        <v>134</v>
      </c>
    </row>
    <row r="120" spans="1:65" s="2" customFormat="1" ht="24.15" customHeight="1">
      <c r="A120" s="40"/>
      <c r="B120" s="41"/>
      <c r="C120" s="206" t="s">
        <v>232</v>
      </c>
      <c r="D120" s="206" t="s">
        <v>138</v>
      </c>
      <c r="E120" s="207" t="s">
        <v>644</v>
      </c>
      <c r="F120" s="208" t="s">
        <v>645</v>
      </c>
      <c r="G120" s="209" t="s">
        <v>200</v>
      </c>
      <c r="H120" s="210">
        <v>1</v>
      </c>
      <c r="I120" s="211"/>
      <c r="J120" s="212">
        <f>ROUND(I120*H120,2)</f>
        <v>0</v>
      </c>
      <c r="K120" s="208" t="s">
        <v>142</v>
      </c>
      <c r="L120" s="46"/>
      <c r="M120" s="213" t="s">
        <v>19</v>
      </c>
      <c r="N120" s="214" t="s">
        <v>43</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143</v>
      </c>
      <c r="AT120" s="217" t="s">
        <v>138</v>
      </c>
      <c r="AU120" s="217" t="s">
        <v>144</v>
      </c>
      <c r="AY120" s="19" t="s">
        <v>134</v>
      </c>
      <c r="BE120" s="218">
        <f>IF(N120="základní",J120,0)</f>
        <v>0</v>
      </c>
      <c r="BF120" s="218">
        <f>IF(N120="snížená",J120,0)</f>
        <v>0</v>
      </c>
      <c r="BG120" s="218">
        <f>IF(N120="zákl. přenesená",J120,0)</f>
        <v>0</v>
      </c>
      <c r="BH120" s="218">
        <f>IF(N120="sníž. přenesená",J120,0)</f>
        <v>0</v>
      </c>
      <c r="BI120" s="218">
        <f>IF(N120="nulová",J120,0)</f>
        <v>0</v>
      </c>
      <c r="BJ120" s="19" t="s">
        <v>14</v>
      </c>
      <c r="BK120" s="218">
        <f>ROUND(I120*H120,2)</f>
        <v>0</v>
      </c>
      <c r="BL120" s="19" t="s">
        <v>143</v>
      </c>
      <c r="BM120" s="217" t="s">
        <v>195</v>
      </c>
    </row>
    <row r="121" spans="1:47" s="2" customFormat="1" ht="12">
      <c r="A121" s="40"/>
      <c r="B121" s="41"/>
      <c r="C121" s="42"/>
      <c r="D121" s="219" t="s">
        <v>146</v>
      </c>
      <c r="E121" s="42"/>
      <c r="F121" s="220" t="s">
        <v>646</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9" t="s">
        <v>146</v>
      </c>
      <c r="AU121" s="19" t="s">
        <v>144</v>
      </c>
    </row>
    <row r="122" spans="1:51" s="13" customFormat="1" ht="12">
      <c r="A122" s="13"/>
      <c r="B122" s="224"/>
      <c r="C122" s="225"/>
      <c r="D122" s="226" t="s">
        <v>148</v>
      </c>
      <c r="E122" s="227" t="s">
        <v>19</v>
      </c>
      <c r="F122" s="228" t="s">
        <v>630</v>
      </c>
      <c r="G122" s="225"/>
      <c r="H122" s="227" t="s">
        <v>19</v>
      </c>
      <c r="I122" s="229"/>
      <c r="J122" s="225"/>
      <c r="K122" s="225"/>
      <c r="L122" s="230"/>
      <c r="M122" s="231"/>
      <c r="N122" s="232"/>
      <c r="O122" s="232"/>
      <c r="P122" s="232"/>
      <c r="Q122" s="232"/>
      <c r="R122" s="232"/>
      <c r="S122" s="232"/>
      <c r="T122" s="233"/>
      <c r="U122" s="13"/>
      <c r="V122" s="13"/>
      <c r="W122" s="13"/>
      <c r="X122" s="13"/>
      <c r="Y122" s="13"/>
      <c r="Z122" s="13"/>
      <c r="AA122" s="13"/>
      <c r="AB122" s="13"/>
      <c r="AC122" s="13"/>
      <c r="AD122" s="13"/>
      <c r="AE122" s="13"/>
      <c r="AT122" s="234" t="s">
        <v>148</v>
      </c>
      <c r="AU122" s="234" t="s">
        <v>144</v>
      </c>
      <c r="AV122" s="13" t="s">
        <v>14</v>
      </c>
      <c r="AW122" s="13" t="s">
        <v>33</v>
      </c>
      <c r="AX122" s="13" t="s">
        <v>72</v>
      </c>
      <c r="AY122" s="234" t="s">
        <v>134</v>
      </c>
    </row>
    <row r="123" spans="1:51" s="14" customFormat="1" ht="12">
      <c r="A123" s="14"/>
      <c r="B123" s="235"/>
      <c r="C123" s="236"/>
      <c r="D123" s="226" t="s">
        <v>148</v>
      </c>
      <c r="E123" s="237" t="s">
        <v>19</v>
      </c>
      <c r="F123" s="238" t="s">
        <v>205</v>
      </c>
      <c r="G123" s="236"/>
      <c r="H123" s="239">
        <v>1</v>
      </c>
      <c r="I123" s="240"/>
      <c r="J123" s="236"/>
      <c r="K123" s="236"/>
      <c r="L123" s="241"/>
      <c r="M123" s="242"/>
      <c r="N123" s="243"/>
      <c r="O123" s="243"/>
      <c r="P123" s="243"/>
      <c r="Q123" s="243"/>
      <c r="R123" s="243"/>
      <c r="S123" s="243"/>
      <c r="T123" s="244"/>
      <c r="U123" s="14"/>
      <c r="V123" s="14"/>
      <c r="W123" s="14"/>
      <c r="X123" s="14"/>
      <c r="Y123" s="14"/>
      <c r="Z123" s="14"/>
      <c r="AA123" s="14"/>
      <c r="AB123" s="14"/>
      <c r="AC123" s="14"/>
      <c r="AD123" s="14"/>
      <c r="AE123" s="14"/>
      <c r="AT123" s="245" t="s">
        <v>148</v>
      </c>
      <c r="AU123" s="245" t="s">
        <v>144</v>
      </c>
      <c r="AV123" s="14" t="s">
        <v>81</v>
      </c>
      <c r="AW123" s="14" t="s">
        <v>33</v>
      </c>
      <c r="AX123" s="14" t="s">
        <v>14</v>
      </c>
      <c r="AY123" s="245" t="s">
        <v>134</v>
      </c>
    </row>
    <row r="124" spans="1:65" s="2" customFormat="1" ht="24.15" customHeight="1">
      <c r="A124" s="40"/>
      <c r="B124" s="41"/>
      <c r="C124" s="206" t="s">
        <v>238</v>
      </c>
      <c r="D124" s="206" t="s">
        <v>138</v>
      </c>
      <c r="E124" s="207" t="s">
        <v>647</v>
      </c>
      <c r="F124" s="208" t="s">
        <v>648</v>
      </c>
      <c r="G124" s="209" t="s">
        <v>200</v>
      </c>
      <c r="H124" s="210">
        <v>5</v>
      </c>
      <c r="I124" s="211"/>
      <c r="J124" s="212">
        <f>ROUND(I124*H124,2)</f>
        <v>0</v>
      </c>
      <c r="K124" s="208" t="s">
        <v>142</v>
      </c>
      <c r="L124" s="46"/>
      <c r="M124" s="213" t="s">
        <v>19</v>
      </c>
      <c r="N124" s="214" t="s">
        <v>43</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143</v>
      </c>
      <c r="AT124" s="217" t="s">
        <v>138</v>
      </c>
      <c r="AU124" s="217" t="s">
        <v>144</v>
      </c>
      <c r="AY124" s="19" t="s">
        <v>134</v>
      </c>
      <c r="BE124" s="218">
        <f>IF(N124="základní",J124,0)</f>
        <v>0</v>
      </c>
      <c r="BF124" s="218">
        <f>IF(N124="snížená",J124,0)</f>
        <v>0</v>
      </c>
      <c r="BG124" s="218">
        <f>IF(N124="zákl. přenesená",J124,0)</f>
        <v>0</v>
      </c>
      <c r="BH124" s="218">
        <f>IF(N124="sníž. přenesená",J124,0)</f>
        <v>0</v>
      </c>
      <c r="BI124" s="218">
        <f>IF(N124="nulová",J124,0)</f>
        <v>0</v>
      </c>
      <c r="BJ124" s="19" t="s">
        <v>14</v>
      </c>
      <c r="BK124" s="218">
        <f>ROUND(I124*H124,2)</f>
        <v>0</v>
      </c>
      <c r="BL124" s="19" t="s">
        <v>143</v>
      </c>
      <c r="BM124" s="217" t="s">
        <v>372</v>
      </c>
    </row>
    <row r="125" spans="1:47" s="2" customFormat="1" ht="12">
      <c r="A125" s="40"/>
      <c r="B125" s="41"/>
      <c r="C125" s="42"/>
      <c r="D125" s="219" t="s">
        <v>146</v>
      </c>
      <c r="E125" s="42"/>
      <c r="F125" s="220" t="s">
        <v>649</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146</v>
      </c>
      <c r="AU125" s="19" t="s">
        <v>144</v>
      </c>
    </row>
    <row r="126" spans="1:51" s="13" customFormat="1" ht="12">
      <c r="A126" s="13"/>
      <c r="B126" s="224"/>
      <c r="C126" s="225"/>
      <c r="D126" s="226" t="s">
        <v>148</v>
      </c>
      <c r="E126" s="227" t="s">
        <v>19</v>
      </c>
      <c r="F126" s="228" t="s">
        <v>630</v>
      </c>
      <c r="G126" s="225"/>
      <c r="H126" s="227" t="s">
        <v>19</v>
      </c>
      <c r="I126" s="229"/>
      <c r="J126" s="225"/>
      <c r="K126" s="225"/>
      <c r="L126" s="230"/>
      <c r="M126" s="231"/>
      <c r="N126" s="232"/>
      <c r="O126" s="232"/>
      <c r="P126" s="232"/>
      <c r="Q126" s="232"/>
      <c r="R126" s="232"/>
      <c r="S126" s="232"/>
      <c r="T126" s="233"/>
      <c r="U126" s="13"/>
      <c r="V126" s="13"/>
      <c r="W126" s="13"/>
      <c r="X126" s="13"/>
      <c r="Y126" s="13"/>
      <c r="Z126" s="13"/>
      <c r="AA126" s="13"/>
      <c r="AB126" s="13"/>
      <c r="AC126" s="13"/>
      <c r="AD126" s="13"/>
      <c r="AE126" s="13"/>
      <c r="AT126" s="234" t="s">
        <v>148</v>
      </c>
      <c r="AU126" s="234" t="s">
        <v>144</v>
      </c>
      <c r="AV126" s="13" t="s">
        <v>14</v>
      </c>
      <c r="AW126" s="13" t="s">
        <v>33</v>
      </c>
      <c r="AX126" s="13" t="s">
        <v>72</v>
      </c>
      <c r="AY126" s="234" t="s">
        <v>134</v>
      </c>
    </row>
    <row r="127" spans="1:51" s="14" customFormat="1" ht="12">
      <c r="A127" s="14"/>
      <c r="B127" s="235"/>
      <c r="C127" s="236"/>
      <c r="D127" s="226" t="s">
        <v>148</v>
      </c>
      <c r="E127" s="237" t="s">
        <v>19</v>
      </c>
      <c r="F127" s="238" t="s">
        <v>631</v>
      </c>
      <c r="G127" s="236"/>
      <c r="H127" s="239">
        <v>5</v>
      </c>
      <c r="I127" s="240"/>
      <c r="J127" s="236"/>
      <c r="K127" s="236"/>
      <c r="L127" s="241"/>
      <c r="M127" s="242"/>
      <c r="N127" s="243"/>
      <c r="O127" s="243"/>
      <c r="P127" s="243"/>
      <c r="Q127" s="243"/>
      <c r="R127" s="243"/>
      <c r="S127" s="243"/>
      <c r="T127" s="244"/>
      <c r="U127" s="14"/>
      <c r="V127" s="14"/>
      <c r="W127" s="14"/>
      <c r="X127" s="14"/>
      <c r="Y127" s="14"/>
      <c r="Z127" s="14"/>
      <c r="AA127" s="14"/>
      <c r="AB127" s="14"/>
      <c r="AC127" s="14"/>
      <c r="AD127" s="14"/>
      <c r="AE127" s="14"/>
      <c r="AT127" s="245" t="s">
        <v>148</v>
      </c>
      <c r="AU127" s="245" t="s">
        <v>144</v>
      </c>
      <c r="AV127" s="14" t="s">
        <v>81</v>
      </c>
      <c r="AW127" s="14" t="s">
        <v>33</v>
      </c>
      <c r="AX127" s="14" t="s">
        <v>14</v>
      </c>
      <c r="AY127" s="245" t="s">
        <v>134</v>
      </c>
    </row>
    <row r="128" spans="1:65" s="2" customFormat="1" ht="24.15" customHeight="1">
      <c r="A128" s="40"/>
      <c r="B128" s="41"/>
      <c r="C128" s="206" t="s">
        <v>245</v>
      </c>
      <c r="D128" s="206" t="s">
        <v>138</v>
      </c>
      <c r="E128" s="207" t="s">
        <v>650</v>
      </c>
      <c r="F128" s="208" t="s">
        <v>651</v>
      </c>
      <c r="G128" s="209" t="s">
        <v>200</v>
      </c>
      <c r="H128" s="210">
        <v>7</v>
      </c>
      <c r="I128" s="211"/>
      <c r="J128" s="212">
        <f>ROUND(I128*H128,2)</f>
        <v>0</v>
      </c>
      <c r="K128" s="208" t="s">
        <v>142</v>
      </c>
      <c r="L128" s="46"/>
      <c r="M128" s="213" t="s">
        <v>19</v>
      </c>
      <c r="N128" s="214" t="s">
        <v>43</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143</v>
      </c>
      <c r="AT128" s="217" t="s">
        <v>138</v>
      </c>
      <c r="AU128" s="217" t="s">
        <v>144</v>
      </c>
      <c r="AY128" s="19" t="s">
        <v>134</v>
      </c>
      <c r="BE128" s="218">
        <f>IF(N128="základní",J128,0)</f>
        <v>0</v>
      </c>
      <c r="BF128" s="218">
        <f>IF(N128="snížená",J128,0)</f>
        <v>0</v>
      </c>
      <c r="BG128" s="218">
        <f>IF(N128="zákl. přenesená",J128,0)</f>
        <v>0</v>
      </c>
      <c r="BH128" s="218">
        <f>IF(N128="sníž. přenesená",J128,0)</f>
        <v>0</v>
      </c>
      <c r="BI128" s="218">
        <f>IF(N128="nulová",J128,0)</f>
        <v>0</v>
      </c>
      <c r="BJ128" s="19" t="s">
        <v>14</v>
      </c>
      <c r="BK128" s="218">
        <f>ROUND(I128*H128,2)</f>
        <v>0</v>
      </c>
      <c r="BL128" s="19" t="s">
        <v>143</v>
      </c>
      <c r="BM128" s="217" t="s">
        <v>318</v>
      </c>
    </row>
    <row r="129" spans="1:47" s="2" customFormat="1" ht="12">
      <c r="A129" s="40"/>
      <c r="B129" s="41"/>
      <c r="C129" s="42"/>
      <c r="D129" s="219" t="s">
        <v>146</v>
      </c>
      <c r="E129" s="42"/>
      <c r="F129" s="220" t="s">
        <v>652</v>
      </c>
      <c r="G129" s="42"/>
      <c r="H129" s="42"/>
      <c r="I129" s="221"/>
      <c r="J129" s="42"/>
      <c r="K129" s="42"/>
      <c r="L129" s="46"/>
      <c r="M129" s="222"/>
      <c r="N129" s="223"/>
      <c r="O129" s="86"/>
      <c r="P129" s="86"/>
      <c r="Q129" s="86"/>
      <c r="R129" s="86"/>
      <c r="S129" s="86"/>
      <c r="T129" s="87"/>
      <c r="U129" s="40"/>
      <c r="V129" s="40"/>
      <c r="W129" s="40"/>
      <c r="X129" s="40"/>
      <c r="Y129" s="40"/>
      <c r="Z129" s="40"/>
      <c r="AA129" s="40"/>
      <c r="AB129" s="40"/>
      <c r="AC129" s="40"/>
      <c r="AD129" s="40"/>
      <c r="AE129" s="40"/>
      <c r="AT129" s="19" t="s">
        <v>146</v>
      </c>
      <c r="AU129" s="19" t="s">
        <v>144</v>
      </c>
    </row>
    <row r="130" spans="1:51" s="13" customFormat="1" ht="12">
      <c r="A130" s="13"/>
      <c r="B130" s="224"/>
      <c r="C130" s="225"/>
      <c r="D130" s="226" t="s">
        <v>148</v>
      </c>
      <c r="E130" s="227" t="s">
        <v>19</v>
      </c>
      <c r="F130" s="228" t="s">
        <v>630</v>
      </c>
      <c r="G130" s="225"/>
      <c r="H130" s="227" t="s">
        <v>19</v>
      </c>
      <c r="I130" s="229"/>
      <c r="J130" s="225"/>
      <c r="K130" s="225"/>
      <c r="L130" s="230"/>
      <c r="M130" s="231"/>
      <c r="N130" s="232"/>
      <c r="O130" s="232"/>
      <c r="P130" s="232"/>
      <c r="Q130" s="232"/>
      <c r="R130" s="232"/>
      <c r="S130" s="232"/>
      <c r="T130" s="233"/>
      <c r="U130" s="13"/>
      <c r="V130" s="13"/>
      <c r="W130" s="13"/>
      <c r="X130" s="13"/>
      <c r="Y130" s="13"/>
      <c r="Z130" s="13"/>
      <c r="AA130" s="13"/>
      <c r="AB130" s="13"/>
      <c r="AC130" s="13"/>
      <c r="AD130" s="13"/>
      <c r="AE130" s="13"/>
      <c r="AT130" s="234" t="s">
        <v>148</v>
      </c>
      <c r="AU130" s="234" t="s">
        <v>144</v>
      </c>
      <c r="AV130" s="13" t="s">
        <v>14</v>
      </c>
      <c r="AW130" s="13" t="s">
        <v>33</v>
      </c>
      <c r="AX130" s="13" t="s">
        <v>72</v>
      </c>
      <c r="AY130" s="234" t="s">
        <v>134</v>
      </c>
    </row>
    <row r="131" spans="1:51" s="14" customFormat="1" ht="12">
      <c r="A131" s="14"/>
      <c r="B131" s="235"/>
      <c r="C131" s="236"/>
      <c r="D131" s="226" t="s">
        <v>148</v>
      </c>
      <c r="E131" s="237" t="s">
        <v>19</v>
      </c>
      <c r="F131" s="238" t="s">
        <v>653</v>
      </c>
      <c r="G131" s="236"/>
      <c r="H131" s="239">
        <v>7</v>
      </c>
      <c r="I131" s="240"/>
      <c r="J131" s="236"/>
      <c r="K131" s="236"/>
      <c r="L131" s="241"/>
      <c r="M131" s="242"/>
      <c r="N131" s="243"/>
      <c r="O131" s="243"/>
      <c r="P131" s="243"/>
      <c r="Q131" s="243"/>
      <c r="R131" s="243"/>
      <c r="S131" s="243"/>
      <c r="T131" s="244"/>
      <c r="U131" s="14"/>
      <c r="V131" s="14"/>
      <c r="W131" s="14"/>
      <c r="X131" s="14"/>
      <c r="Y131" s="14"/>
      <c r="Z131" s="14"/>
      <c r="AA131" s="14"/>
      <c r="AB131" s="14"/>
      <c r="AC131" s="14"/>
      <c r="AD131" s="14"/>
      <c r="AE131" s="14"/>
      <c r="AT131" s="245" t="s">
        <v>148</v>
      </c>
      <c r="AU131" s="245" t="s">
        <v>144</v>
      </c>
      <c r="AV131" s="14" t="s">
        <v>81</v>
      </c>
      <c r="AW131" s="14" t="s">
        <v>33</v>
      </c>
      <c r="AX131" s="14" t="s">
        <v>14</v>
      </c>
      <c r="AY131" s="245" t="s">
        <v>134</v>
      </c>
    </row>
    <row r="132" spans="1:65" s="2" customFormat="1" ht="24.15" customHeight="1">
      <c r="A132" s="40"/>
      <c r="B132" s="41"/>
      <c r="C132" s="206" t="s">
        <v>252</v>
      </c>
      <c r="D132" s="206" t="s">
        <v>138</v>
      </c>
      <c r="E132" s="207" t="s">
        <v>654</v>
      </c>
      <c r="F132" s="208" t="s">
        <v>655</v>
      </c>
      <c r="G132" s="209" t="s">
        <v>200</v>
      </c>
      <c r="H132" s="210">
        <v>1</v>
      </c>
      <c r="I132" s="211"/>
      <c r="J132" s="212">
        <f>ROUND(I132*H132,2)</f>
        <v>0</v>
      </c>
      <c r="K132" s="208" t="s">
        <v>142</v>
      </c>
      <c r="L132" s="46"/>
      <c r="M132" s="213" t="s">
        <v>19</v>
      </c>
      <c r="N132" s="214" t="s">
        <v>43</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143</v>
      </c>
      <c r="AT132" s="217" t="s">
        <v>138</v>
      </c>
      <c r="AU132" s="217" t="s">
        <v>144</v>
      </c>
      <c r="AY132" s="19" t="s">
        <v>134</v>
      </c>
      <c r="BE132" s="218">
        <f>IF(N132="základní",J132,0)</f>
        <v>0</v>
      </c>
      <c r="BF132" s="218">
        <f>IF(N132="snížená",J132,0)</f>
        <v>0</v>
      </c>
      <c r="BG132" s="218">
        <f>IF(N132="zákl. přenesená",J132,0)</f>
        <v>0</v>
      </c>
      <c r="BH132" s="218">
        <f>IF(N132="sníž. přenesená",J132,0)</f>
        <v>0</v>
      </c>
      <c r="BI132" s="218">
        <f>IF(N132="nulová",J132,0)</f>
        <v>0</v>
      </c>
      <c r="BJ132" s="19" t="s">
        <v>14</v>
      </c>
      <c r="BK132" s="218">
        <f>ROUND(I132*H132,2)</f>
        <v>0</v>
      </c>
      <c r="BL132" s="19" t="s">
        <v>143</v>
      </c>
      <c r="BM132" s="217" t="s">
        <v>433</v>
      </c>
    </row>
    <row r="133" spans="1:47" s="2" customFormat="1" ht="12">
      <c r="A133" s="40"/>
      <c r="B133" s="41"/>
      <c r="C133" s="42"/>
      <c r="D133" s="219" t="s">
        <v>146</v>
      </c>
      <c r="E133" s="42"/>
      <c r="F133" s="220" t="s">
        <v>656</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146</v>
      </c>
      <c r="AU133" s="19" t="s">
        <v>144</v>
      </c>
    </row>
    <row r="134" spans="1:51" s="13" customFormat="1" ht="12">
      <c r="A134" s="13"/>
      <c r="B134" s="224"/>
      <c r="C134" s="225"/>
      <c r="D134" s="226" t="s">
        <v>148</v>
      </c>
      <c r="E134" s="227" t="s">
        <v>19</v>
      </c>
      <c r="F134" s="228" t="s">
        <v>630</v>
      </c>
      <c r="G134" s="225"/>
      <c r="H134" s="227" t="s">
        <v>19</v>
      </c>
      <c r="I134" s="229"/>
      <c r="J134" s="225"/>
      <c r="K134" s="225"/>
      <c r="L134" s="230"/>
      <c r="M134" s="231"/>
      <c r="N134" s="232"/>
      <c r="O134" s="232"/>
      <c r="P134" s="232"/>
      <c r="Q134" s="232"/>
      <c r="R134" s="232"/>
      <c r="S134" s="232"/>
      <c r="T134" s="233"/>
      <c r="U134" s="13"/>
      <c r="V134" s="13"/>
      <c r="W134" s="13"/>
      <c r="X134" s="13"/>
      <c r="Y134" s="13"/>
      <c r="Z134" s="13"/>
      <c r="AA134" s="13"/>
      <c r="AB134" s="13"/>
      <c r="AC134" s="13"/>
      <c r="AD134" s="13"/>
      <c r="AE134" s="13"/>
      <c r="AT134" s="234" t="s">
        <v>148</v>
      </c>
      <c r="AU134" s="234" t="s">
        <v>144</v>
      </c>
      <c r="AV134" s="13" t="s">
        <v>14</v>
      </c>
      <c r="AW134" s="13" t="s">
        <v>33</v>
      </c>
      <c r="AX134" s="13" t="s">
        <v>72</v>
      </c>
      <c r="AY134" s="234" t="s">
        <v>134</v>
      </c>
    </row>
    <row r="135" spans="1:51" s="14" customFormat="1" ht="12">
      <c r="A135" s="14"/>
      <c r="B135" s="235"/>
      <c r="C135" s="236"/>
      <c r="D135" s="226" t="s">
        <v>148</v>
      </c>
      <c r="E135" s="237" t="s">
        <v>19</v>
      </c>
      <c r="F135" s="238" t="s">
        <v>205</v>
      </c>
      <c r="G135" s="236"/>
      <c r="H135" s="239">
        <v>1</v>
      </c>
      <c r="I135" s="240"/>
      <c r="J135" s="236"/>
      <c r="K135" s="236"/>
      <c r="L135" s="241"/>
      <c r="M135" s="242"/>
      <c r="N135" s="243"/>
      <c r="O135" s="243"/>
      <c r="P135" s="243"/>
      <c r="Q135" s="243"/>
      <c r="R135" s="243"/>
      <c r="S135" s="243"/>
      <c r="T135" s="244"/>
      <c r="U135" s="14"/>
      <c r="V135" s="14"/>
      <c r="W135" s="14"/>
      <c r="X135" s="14"/>
      <c r="Y135" s="14"/>
      <c r="Z135" s="14"/>
      <c r="AA135" s="14"/>
      <c r="AB135" s="14"/>
      <c r="AC135" s="14"/>
      <c r="AD135" s="14"/>
      <c r="AE135" s="14"/>
      <c r="AT135" s="245" t="s">
        <v>148</v>
      </c>
      <c r="AU135" s="245" t="s">
        <v>144</v>
      </c>
      <c r="AV135" s="14" t="s">
        <v>81</v>
      </c>
      <c r="AW135" s="14" t="s">
        <v>33</v>
      </c>
      <c r="AX135" s="14" t="s">
        <v>14</v>
      </c>
      <c r="AY135" s="245" t="s">
        <v>134</v>
      </c>
    </row>
    <row r="136" spans="1:65" s="2" customFormat="1" ht="24.15" customHeight="1">
      <c r="A136" s="40"/>
      <c r="B136" s="41"/>
      <c r="C136" s="206" t="s">
        <v>8</v>
      </c>
      <c r="D136" s="206" t="s">
        <v>138</v>
      </c>
      <c r="E136" s="207" t="s">
        <v>657</v>
      </c>
      <c r="F136" s="208" t="s">
        <v>658</v>
      </c>
      <c r="G136" s="209" t="s">
        <v>200</v>
      </c>
      <c r="H136" s="210">
        <v>5</v>
      </c>
      <c r="I136" s="211"/>
      <c r="J136" s="212">
        <f>ROUND(I136*H136,2)</f>
        <v>0</v>
      </c>
      <c r="K136" s="208" t="s">
        <v>142</v>
      </c>
      <c r="L136" s="46"/>
      <c r="M136" s="213" t="s">
        <v>19</v>
      </c>
      <c r="N136" s="214" t="s">
        <v>43</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143</v>
      </c>
      <c r="AT136" s="217" t="s">
        <v>138</v>
      </c>
      <c r="AU136" s="217" t="s">
        <v>144</v>
      </c>
      <c r="AY136" s="19" t="s">
        <v>134</v>
      </c>
      <c r="BE136" s="218">
        <f>IF(N136="základní",J136,0)</f>
        <v>0</v>
      </c>
      <c r="BF136" s="218">
        <f>IF(N136="snížená",J136,0)</f>
        <v>0</v>
      </c>
      <c r="BG136" s="218">
        <f>IF(N136="zákl. přenesená",J136,0)</f>
        <v>0</v>
      </c>
      <c r="BH136" s="218">
        <f>IF(N136="sníž. přenesená",J136,0)</f>
        <v>0</v>
      </c>
      <c r="BI136" s="218">
        <f>IF(N136="nulová",J136,0)</f>
        <v>0</v>
      </c>
      <c r="BJ136" s="19" t="s">
        <v>14</v>
      </c>
      <c r="BK136" s="218">
        <f>ROUND(I136*H136,2)</f>
        <v>0</v>
      </c>
      <c r="BL136" s="19" t="s">
        <v>143</v>
      </c>
      <c r="BM136" s="217" t="s">
        <v>381</v>
      </c>
    </row>
    <row r="137" spans="1:47" s="2" customFormat="1" ht="12">
      <c r="A137" s="40"/>
      <c r="B137" s="41"/>
      <c r="C137" s="42"/>
      <c r="D137" s="219" t="s">
        <v>146</v>
      </c>
      <c r="E137" s="42"/>
      <c r="F137" s="220" t="s">
        <v>659</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9" t="s">
        <v>146</v>
      </c>
      <c r="AU137" s="19" t="s">
        <v>144</v>
      </c>
    </row>
    <row r="138" spans="1:51" s="13" customFormat="1" ht="12">
      <c r="A138" s="13"/>
      <c r="B138" s="224"/>
      <c r="C138" s="225"/>
      <c r="D138" s="226" t="s">
        <v>148</v>
      </c>
      <c r="E138" s="227" t="s">
        <v>19</v>
      </c>
      <c r="F138" s="228" t="s">
        <v>630</v>
      </c>
      <c r="G138" s="225"/>
      <c r="H138" s="227" t="s">
        <v>19</v>
      </c>
      <c r="I138" s="229"/>
      <c r="J138" s="225"/>
      <c r="K138" s="225"/>
      <c r="L138" s="230"/>
      <c r="M138" s="231"/>
      <c r="N138" s="232"/>
      <c r="O138" s="232"/>
      <c r="P138" s="232"/>
      <c r="Q138" s="232"/>
      <c r="R138" s="232"/>
      <c r="S138" s="232"/>
      <c r="T138" s="233"/>
      <c r="U138" s="13"/>
      <c r="V138" s="13"/>
      <c r="W138" s="13"/>
      <c r="X138" s="13"/>
      <c r="Y138" s="13"/>
      <c r="Z138" s="13"/>
      <c r="AA138" s="13"/>
      <c r="AB138" s="13"/>
      <c r="AC138" s="13"/>
      <c r="AD138" s="13"/>
      <c r="AE138" s="13"/>
      <c r="AT138" s="234" t="s">
        <v>148</v>
      </c>
      <c r="AU138" s="234" t="s">
        <v>144</v>
      </c>
      <c r="AV138" s="13" t="s">
        <v>14</v>
      </c>
      <c r="AW138" s="13" t="s">
        <v>33</v>
      </c>
      <c r="AX138" s="13" t="s">
        <v>72</v>
      </c>
      <c r="AY138" s="234" t="s">
        <v>134</v>
      </c>
    </row>
    <row r="139" spans="1:51" s="14" customFormat="1" ht="12">
      <c r="A139" s="14"/>
      <c r="B139" s="235"/>
      <c r="C139" s="236"/>
      <c r="D139" s="226" t="s">
        <v>148</v>
      </c>
      <c r="E139" s="237" t="s">
        <v>19</v>
      </c>
      <c r="F139" s="238" t="s">
        <v>631</v>
      </c>
      <c r="G139" s="236"/>
      <c r="H139" s="239">
        <v>5</v>
      </c>
      <c r="I139" s="240"/>
      <c r="J139" s="236"/>
      <c r="K139" s="236"/>
      <c r="L139" s="241"/>
      <c r="M139" s="242"/>
      <c r="N139" s="243"/>
      <c r="O139" s="243"/>
      <c r="P139" s="243"/>
      <c r="Q139" s="243"/>
      <c r="R139" s="243"/>
      <c r="S139" s="243"/>
      <c r="T139" s="244"/>
      <c r="U139" s="14"/>
      <c r="V139" s="14"/>
      <c r="W139" s="14"/>
      <c r="X139" s="14"/>
      <c r="Y139" s="14"/>
      <c r="Z139" s="14"/>
      <c r="AA139" s="14"/>
      <c r="AB139" s="14"/>
      <c r="AC139" s="14"/>
      <c r="AD139" s="14"/>
      <c r="AE139" s="14"/>
      <c r="AT139" s="245" t="s">
        <v>148</v>
      </c>
      <c r="AU139" s="245" t="s">
        <v>144</v>
      </c>
      <c r="AV139" s="14" t="s">
        <v>81</v>
      </c>
      <c r="AW139" s="14" t="s">
        <v>33</v>
      </c>
      <c r="AX139" s="14" t="s">
        <v>14</v>
      </c>
      <c r="AY139" s="245" t="s">
        <v>134</v>
      </c>
    </row>
    <row r="140" spans="1:65" s="2" customFormat="1" ht="24.15" customHeight="1">
      <c r="A140" s="40"/>
      <c r="B140" s="41"/>
      <c r="C140" s="206" t="s">
        <v>136</v>
      </c>
      <c r="D140" s="206" t="s">
        <v>138</v>
      </c>
      <c r="E140" s="207" t="s">
        <v>660</v>
      </c>
      <c r="F140" s="208" t="s">
        <v>661</v>
      </c>
      <c r="G140" s="209" t="s">
        <v>200</v>
      </c>
      <c r="H140" s="210">
        <v>7</v>
      </c>
      <c r="I140" s="211"/>
      <c r="J140" s="212">
        <f>ROUND(I140*H140,2)</f>
        <v>0</v>
      </c>
      <c r="K140" s="208" t="s">
        <v>142</v>
      </c>
      <c r="L140" s="46"/>
      <c r="M140" s="213" t="s">
        <v>19</v>
      </c>
      <c r="N140" s="214" t="s">
        <v>43</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143</v>
      </c>
      <c r="AT140" s="217" t="s">
        <v>138</v>
      </c>
      <c r="AU140" s="217" t="s">
        <v>144</v>
      </c>
      <c r="AY140" s="19" t="s">
        <v>134</v>
      </c>
      <c r="BE140" s="218">
        <f>IF(N140="základní",J140,0)</f>
        <v>0</v>
      </c>
      <c r="BF140" s="218">
        <f>IF(N140="snížená",J140,0)</f>
        <v>0</v>
      </c>
      <c r="BG140" s="218">
        <f>IF(N140="zákl. přenesená",J140,0)</f>
        <v>0</v>
      </c>
      <c r="BH140" s="218">
        <f>IF(N140="sníž. přenesená",J140,0)</f>
        <v>0</v>
      </c>
      <c r="BI140" s="218">
        <f>IF(N140="nulová",J140,0)</f>
        <v>0</v>
      </c>
      <c r="BJ140" s="19" t="s">
        <v>14</v>
      </c>
      <c r="BK140" s="218">
        <f>ROUND(I140*H140,2)</f>
        <v>0</v>
      </c>
      <c r="BL140" s="19" t="s">
        <v>143</v>
      </c>
      <c r="BM140" s="217" t="s">
        <v>331</v>
      </c>
    </row>
    <row r="141" spans="1:47" s="2" customFormat="1" ht="12">
      <c r="A141" s="40"/>
      <c r="B141" s="41"/>
      <c r="C141" s="42"/>
      <c r="D141" s="219" t="s">
        <v>146</v>
      </c>
      <c r="E141" s="42"/>
      <c r="F141" s="220" t="s">
        <v>662</v>
      </c>
      <c r="G141" s="42"/>
      <c r="H141" s="42"/>
      <c r="I141" s="221"/>
      <c r="J141" s="42"/>
      <c r="K141" s="42"/>
      <c r="L141" s="46"/>
      <c r="M141" s="222"/>
      <c r="N141" s="223"/>
      <c r="O141" s="86"/>
      <c r="P141" s="86"/>
      <c r="Q141" s="86"/>
      <c r="R141" s="86"/>
      <c r="S141" s="86"/>
      <c r="T141" s="87"/>
      <c r="U141" s="40"/>
      <c r="V141" s="40"/>
      <c r="W141" s="40"/>
      <c r="X141" s="40"/>
      <c r="Y141" s="40"/>
      <c r="Z141" s="40"/>
      <c r="AA141" s="40"/>
      <c r="AB141" s="40"/>
      <c r="AC141" s="40"/>
      <c r="AD141" s="40"/>
      <c r="AE141" s="40"/>
      <c r="AT141" s="19" t="s">
        <v>146</v>
      </c>
      <c r="AU141" s="19" t="s">
        <v>144</v>
      </c>
    </row>
    <row r="142" spans="1:51" s="13" customFormat="1" ht="12">
      <c r="A142" s="13"/>
      <c r="B142" s="224"/>
      <c r="C142" s="225"/>
      <c r="D142" s="226" t="s">
        <v>148</v>
      </c>
      <c r="E142" s="227" t="s">
        <v>19</v>
      </c>
      <c r="F142" s="228" t="s">
        <v>630</v>
      </c>
      <c r="G142" s="225"/>
      <c r="H142" s="227" t="s">
        <v>19</v>
      </c>
      <c r="I142" s="229"/>
      <c r="J142" s="225"/>
      <c r="K142" s="225"/>
      <c r="L142" s="230"/>
      <c r="M142" s="231"/>
      <c r="N142" s="232"/>
      <c r="O142" s="232"/>
      <c r="P142" s="232"/>
      <c r="Q142" s="232"/>
      <c r="R142" s="232"/>
      <c r="S142" s="232"/>
      <c r="T142" s="233"/>
      <c r="U142" s="13"/>
      <c r="V142" s="13"/>
      <c r="W142" s="13"/>
      <c r="X142" s="13"/>
      <c r="Y142" s="13"/>
      <c r="Z142" s="13"/>
      <c r="AA142" s="13"/>
      <c r="AB142" s="13"/>
      <c r="AC142" s="13"/>
      <c r="AD142" s="13"/>
      <c r="AE142" s="13"/>
      <c r="AT142" s="234" t="s">
        <v>148</v>
      </c>
      <c r="AU142" s="234" t="s">
        <v>144</v>
      </c>
      <c r="AV142" s="13" t="s">
        <v>14</v>
      </c>
      <c r="AW142" s="13" t="s">
        <v>33</v>
      </c>
      <c r="AX142" s="13" t="s">
        <v>72</v>
      </c>
      <c r="AY142" s="234" t="s">
        <v>134</v>
      </c>
    </row>
    <row r="143" spans="1:51" s="14" customFormat="1" ht="12">
      <c r="A143" s="14"/>
      <c r="B143" s="235"/>
      <c r="C143" s="236"/>
      <c r="D143" s="226" t="s">
        <v>148</v>
      </c>
      <c r="E143" s="237" t="s">
        <v>19</v>
      </c>
      <c r="F143" s="238" t="s">
        <v>653</v>
      </c>
      <c r="G143" s="236"/>
      <c r="H143" s="239">
        <v>7</v>
      </c>
      <c r="I143" s="240"/>
      <c r="J143" s="236"/>
      <c r="K143" s="236"/>
      <c r="L143" s="241"/>
      <c r="M143" s="242"/>
      <c r="N143" s="243"/>
      <c r="O143" s="243"/>
      <c r="P143" s="243"/>
      <c r="Q143" s="243"/>
      <c r="R143" s="243"/>
      <c r="S143" s="243"/>
      <c r="T143" s="244"/>
      <c r="U143" s="14"/>
      <c r="V143" s="14"/>
      <c r="W143" s="14"/>
      <c r="X143" s="14"/>
      <c r="Y143" s="14"/>
      <c r="Z143" s="14"/>
      <c r="AA143" s="14"/>
      <c r="AB143" s="14"/>
      <c r="AC143" s="14"/>
      <c r="AD143" s="14"/>
      <c r="AE143" s="14"/>
      <c r="AT143" s="245" t="s">
        <v>148</v>
      </c>
      <c r="AU143" s="245" t="s">
        <v>144</v>
      </c>
      <c r="AV143" s="14" t="s">
        <v>81</v>
      </c>
      <c r="AW143" s="14" t="s">
        <v>33</v>
      </c>
      <c r="AX143" s="14" t="s">
        <v>14</v>
      </c>
      <c r="AY143" s="245" t="s">
        <v>134</v>
      </c>
    </row>
    <row r="144" spans="1:65" s="2" customFormat="1" ht="37.8" customHeight="1">
      <c r="A144" s="40"/>
      <c r="B144" s="41"/>
      <c r="C144" s="206" t="s">
        <v>157</v>
      </c>
      <c r="D144" s="206" t="s">
        <v>138</v>
      </c>
      <c r="E144" s="207" t="s">
        <v>663</v>
      </c>
      <c r="F144" s="208" t="s">
        <v>664</v>
      </c>
      <c r="G144" s="209" t="s">
        <v>200</v>
      </c>
      <c r="H144" s="210">
        <v>14</v>
      </c>
      <c r="I144" s="211"/>
      <c r="J144" s="212">
        <f>ROUND(I144*H144,2)</f>
        <v>0</v>
      </c>
      <c r="K144" s="208" t="s">
        <v>142</v>
      </c>
      <c r="L144" s="46"/>
      <c r="M144" s="213" t="s">
        <v>19</v>
      </c>
      <c r="N144" s="214" t="s">
        <v>43</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143</v>
      </c>
      <c r="AT144" s="217" t="s">
        <v>138</v>
      </c>
      <c r="AU144" s="217" t="s">
        <v>144</v>
      </c>
      <c r="AY144" s="19" t="s">
        <v>134</v>
      </c>
      <c r="BE144" s="218">
        <f>IF(N144="základní",J144,0)</f>
        <v>0</v>
      </c>
      <c r="BF144" s="218">
        <f>IF(N144="snížená",J144,0)</f>
        <v>0</v>
      </c>
      <c r="BG144" s="218">
        <f>IF(N144="zákl. přenesená",J144,0)</f>
        <v>0</v>
      </c>
      <c r="BH144" s="218">
        <f>IF(N144="sníž. přenesená",J144,0)</f>
        <v>0</v>
      </c>
      <c r="BI144" s="218">
        <f>IF(N144="nulová",J144,0)</f>
        <v>0</v>
      </c>
      <c r="BJ144" s="19" t="s">
        <v>14</v>
      </c>
      <c r="BK144" s="218">
        <f>ROUND(I144*H144,2)</f>
        <v>0</v>
      </c>
      <c r="BL144" s="19" t="s">
        <v>143</v>
      </c>
      <c r="BM144" s="217" t="s">
        <v>446</v>
      </c>
    </row>
    <row r="145" spans="1:47" s="2" customFormat="1" ht="12">
      <c r="A145" s="40"/>
      <c r="B145" s="41"/>
      <c r="C145" s="42"/>
      <c r="D145" s="219" t="s">
        <v>146</v>
      </c>
      <c r="E145" s="42"/>
      <c r="F145" s="220" t="s">
        <v>665</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146</v>
      </c>
      <c r="AU145" s="19" t="s">
        <v>144</v>
      </c>
    </row>
    <row r="146" spans="1:51" s="14" customFormat="1" ht="12">
      <c r="A146" s="14"/>
      <c r="B146" s="235"/>
      <c r="C146" s="236"/>
      <c r="D146" s="226" t="s">
        <v>148</v>
      </c>
      <c r="E146" s="237" t="s">
        <v>19</v>
      </c>
      <c r="F146" s="238" t="s">
        <v>666</v>
      </c>
      <c r="G146" s="236"/>
      <c r="H146" s="239">
        <v>14</v>
      </c>
      <c r="I146" s="240"/>
      <c r="J146" s="236"/>
      <c r="K146" s="236"/>
      <c r="L146" s="241"/>
      <c r="M146" s="242"/>
      <c r="N146" s="243"/>
      <c r="O146" s="243"/>
      <c r="P146" s="243"/>
      <c r="Q146" s="243"/>
      <c r="R146" s="243"/>
      <c r="S146" s="243"/>
      <c r="T146" s="244"/>
      <c r="U146" s="14"/>
      <c r="V146" s="14"/>
      <c r="W146" s="14"/>
      <c r="X146" s="14"/>
      <c r="Y146" s="14"/>
      <c r="Z146" s="14"/>
      <c r="AA146" s="14"/>
      <c r="AB146" s="14"/>
      <c r="AC146" s="14"/>
      <c r="AD146" s="14"/>
      <c r="AE146" s="14"/>
      <c r="AT146" s="245" t="s">
        <v>148</v>
      </c>
      <c r="AU146" s="245" t="s">
        <v>144</v>
      </c>
      <c r="AV146" s="14" t="s">
        <v>81</v>
      </c>
      <c r="AW146" s="14" t="s">
        <v>33</v>
      </c>
      <c r="AX146" s="14" t="s">
        <v>72</v>
      </c>
      <c r="AY146" s="245" t="s">
        <v>134</v>
      </c>
    </row>
    <row r="147" spans="1:51" s="15" customFormat="1" ht="12">
      <c r="A147" s="15"/>
      <c r="B147" s="246"/>
      <c r="C147" s="247"/>
      <c r="D147" s="226" t="s">
        <v>148</v>
      </c>
      <c r="E147" s="248" t="s">
        <v>19</v>
      </c>
      <c r="F147" s="249" t="s">
        <v>152</v>
      </c>
      <c r="G147" s="247"/>
      <c r="H147" s="250">
        <v>14</v>
      </c>
      <c r="I147" s="251"/>
      <c r="J147" s="247"/>
      <c r="K147" s="247"/>
      <c r="L147" s="252"/>
      <c r="M147" s="253"/>
      <c r="N147" s="254"/>
      <c r="O147" s="254"/>
      <c r="P147" s="254"/>
      <c r="Q147" s="254"/>
      <c r="R147" s="254"/>
      <c r="S147" s="254"/>
      <c r="T147" s="255"/>
      <c r="U147" s="15"/>
      <c r="V147" s="15"/>
      <c r="W147" s="15"/>
      <c r="X147" s="15"/>
      <c r="Y147" s="15"/>
      <c r="Z147" s="15"/>
      <c r="AA147" s="15"/>
      <c r="AB147" s="15"/>
      <c r="AC147" s="15"/>
      <c r="AD147" s="15"/>
      <c r="AE147" s="15"/>
      <c r="AT147" s="256" t="s">
        <v>148</v>
      </c>
      <c r="AU147" s="256" t="s">
        <v>144</v>
      </c>
      <c r="AV147" s="15" t="s">
        <v>143</v>
      </c>
      <c r="AW147" s="15" t="s">
        <v>33</v>
      </c>
      <c r="AX147" s="15" t="s">
        <v>14</v>
      </c>
      <c r="AY147" s="256" t="s">
        <v>134</v>
      </c>
    </row>
    <row r="148" spans="1:65" s="2" customFormat="1" ht="37.8" customHeight="1">
      <c r="A148" s="40"/>
      <c r="B148" s="41"/>
      <c r="C148" s="206" t="s">
        <v>175</v>
      </c>
      <c r="D148" s="206" t="s">
        <v>138</v>
      </c>
      <c r="E148" s="207" t="s">
        <v>667</v>
      </c>
      <c r="F148" s="208" t="s">
        <v>668</v>
      </c>
      <c r="G148" s="209" t="s">
        <v>200</v>
      </c>
      <c r="H148" s="210">
        <v>70</v>
      </c>
      <c r="I148" s="211"/>
      <c r="J148" s="212">
        <f>ROUND(I148*H148,2)</f>
        <v>0</v>
      </c>
      <c r="K148" s="208" t="s">
        <v>142</v>
      </c>
      <c r="L148" s="46"/>
      <c r="M148" s="213" t="s">
        <v>19</v>
      </c>
      <c r="N148" s="214" t="s">
        <v>43</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143</v>
      </c>
      <c r="AT148" s="217" t="s">
        <v>138</v>
      </c>
      <c r="AU148" s="217" t="s">
        <v>144</v>
      </c>
      <c r="AY148" s="19" t="s">
        <v>134</v>
      </c>
      <c r="BE148" s="218">
        <f>IF(N148="základní",J148,0)</f>
        <v>0</v>
      </c>
      <c r="BF148" s="218">
        <f>IF(N148="snížená",J148,0)</f>
        <v>0</v>
      </c>
      <c r="BG148" s="218">
        <f>IF(N148="zákl. přenesená",J148,0)</f>
        <v>0</v>
      </c>
      <c r="BH148" s="218">
        <f>IF(N148="sníž. přenesená",J148,0)</f>
        <v>0</v>
      </c>
      <c r="BI148" s="218">
        <f>IF(N148="nulová",J148,0)</f>
        <v>0</v>
      </c>
      <c r="BJ148" s="19" t="s">
        <v>14</v>
      </c>
      <c r="BK148" s="218">
        <f>ROUND(I148*H148,2)</f>
        <v>0</v>
      </c>
      <c r="BL148" s="19" t="s">
        <v>143</v>
      </c>
      <c r="BM148" s="217" t="s">
        <v>400</v>
      </c>
    </row>
    <row r="149" spans="1:47" s="2" customFormat="1" ht="12">
      <c r="A149" s="40"/>
      <c r="B149" s="41"/>
      <c r="C149" s="42"/>
      <c r="D149" s="219" t="s">
        <v>146</v>
      </c>
      <c r="E149" s="42"/>
      <c r="F149" s="220" t="s">
        <v>669</v>
      </c>
      <c r="G149" s="42"/>
      <c r="H149" s="42"/>
      <c r="I149" s="221"/>
      <c r="J149" s="42"/>
      <c r="K149" s="42"/>
      <c r="L149" s="46"/>
      <c r="M149" s="222"/>
      <c r="N149" s="223"/>
      <c r="O149" s="86"/>
      <c r="P149" s="86"/>
      <c r="Q149" s="86"/>
      <c r="R149" s="86"/>
      <c r="S149" s="86"/>
      <c r="T149" s="87"/>
      <c r="U149" s="40"/>
      <c r="V149" s="40"/>
      <c r="W149" s="40"/>
      <c r="X149" s="40"/>
      <c r="Y149" s="40"/>
      <c r="Z149" s="40"/>
      <c r="AA149" s="40"/>
      <c r="AB149" s="40"/>
      <c r="AC149" s="40"/>
      <c r="AD149" s="40"/>
      <c r="AE149" s="40"/>
      <c r="AT149" s="19" t="s">
        <v>146</v>
      </c>
      <c r="AU149" s="19" t="s">
        <v>144</v>
      </c>
    </row>
    <row r="150" spans="1:51" s="14" customFormat="1" ht="12">
      <c r="A150" s="14"/>
      <c r="B150" s="235"/>
      <c r="C150" s="236"/>
      <c r="D150" s="226" t="s">
        <v>148</v>
      </c>
      <c r="E150" s="237" t="s">
        <v>19</v>
      </c>
      <c r="F150" s="238" t="s">
        <v>670</v>
      </c>
      <c r="G150" s="236"/>
      <c r="H150" s="239">
        <v>70</v>
      </c>
      <c r="I150" s="240"/>
      <c r="J150" s="236"/>
      <c r="K150" s="236"/>
      <c r="L150" s="241"/>
      <c r="M150" s="242"/>
      <c r="N150" s="243"/>
      <c r="O150" s="243"/>
      <c r="P150" s="243"/>
      <c r="Q150" s="243"/>
      <c r="R150" s="243"/>
      <c r="S150" s="243"/>
      <c r="T150" s="244"/>
      <c r="U150" s="14"/>
      <c r="V150" s="14"/>
      <c r="W150" s="14"/>
      <c r="X150" s="14"/>
      <c r="Y150" s="14"/>
      <c r="Z150" s="14"/>
      <c r="AA150" s="14"/>
      <c r="AB150" s="14"/>
      <c r="AC150" s="14"/>
      <c r="AD150" s="14"/>
      <c r="AE150" s="14"/>
      <c r="AT150" s="245" t="s">
        <v>148</v>
      </c>
      <c r="AU150" s="245" t="s">
        <v>144</v>
      </c>
      <c r="AV150" s="14" t="s">
        <v>81</v>
      </c>
      <c r="AW150" s="14" t="s">
        <v>33</v>
      </c>
      <c r="AX150" s="14" t="s">
        <v>14</v>
      </c>
      <c r="AY150" s="245" t="s">
        <v>134</v>
      </c>
    </row>
    <row r="151" spans="1:65" s="2" customFormat="1" ht="37.8" customHeight="1">
      <c r="A151" s="40"/>
      <c r="B151" s="41"/>
      <c r="C151" s="206" t="s">
        <v>290</v>
      </c>
      <c r="D151" s="206" t="s">
        <v>138</v>
      </c>
      <c r="E151" s="207" t="s">
        <v>671</v>
      </c>
      <c r="F151" s="208" t="s">
        <v>672</v>
      </c>
      <c r="G151" s="209" t="s">
        <v>200</v>
      </c>
      <c r="H151" s="210">
        <v>98</v>
      </c>
      <c r="I151" s="211"/>
      <c r="J151" s="212">
        <f>ROUND(I151*H151,2)</f>
        <v>0</v>
      </c>
      <c r="K151" s="208" t="s">
        <v>142</v>
      </c>
      <c r="L151" s="46"/>
      <c r="M151" s="213" t="s">
        <v>19</v>
      </c>
      <c r="N151" s="214" t="s">
        <v>43</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143</v>
      </c>
      <c r="AT151" s="217" t="s">
        <v>138</v>
      </c>
      <c r="AU151" s="217" t="s">
        <v>144</v>
      </c>
      <c r="AY151" s="19" t="s">
        <v>134</v>
      </c>
      <c r="BE151" s="218">
        <f>IF(N151="základní",J151,0)</f>
        <v>0</v>
      </c>
      <c r="BF151" s="218">
        <f>IF(N151="snížená",J151,0)</f>
        <v>0</v>
      </c>
      <c r="BG151" s="218">
        <f>IF(N151="zákl. přenesená",J151,0)</f>
        <v>0</v>
      </c>
      <c r="BH151" s="218">
        <f>IF(N151="sníž. přenesená",J151,0)</f>
        <v>0</v>
      </c>
      <c r="BI151" s="218">
        <f>IF(N151="nulová",J151,0)</f>
        <v>0</v>
      </c>
      <c r="BJ151" s="19" t="s">
        <v>14</v>
      </c>
      <c r="BK151" s="218">
        <f>ROUND(I151*H151,2)</f>
        <v>0</v>
      </c>
      <c r="BL151" s="19" t="s">
        <v>143</v>
      </c>
      <c r="BM151" s="217" t="s">
        <v>343</v>
      </c>
    </row>
    <row r="152" spans="1:47" s="2" customFormat="1" ht="12">
      <c r="A152" s="40"/>
      <c r="B152" s="41"/>
      <c r="C152" s="42"/>
      <c r="D152" s="219" t="s">
        <v>146</v>
      </c>
      <c r="E152" s="42"/>
      <c r="F152" s="220" t="s">
        <v>673</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146</v>
      </c>
      <c r="AU152" s="19" t="s">
        <v>144</v>
      </c>
    </row>
    <row r="153" spans="1:51" s="14" customFormat="1" ht="12">
      <c r="A153" s="14"/>
      <c r="B153" s="235"/>
      <c r="C153" s="236"/>
      <c r="D153" s="226" t="s">
        <v>148</v>
      </c>
      <c r="E153" s="237" t="s">
        <v>19</v>
      </c>
      <c r="F153" s="238" t="s">
        <v>674</v>
      </c>
      <c r="G153" s="236"/>
      <c r="H153" s="239">
        <v>98</v>
      </c>
      <c r="I153" s="240"/>
      <c r="J153" s="236"/>
      <c r="K153" s="236"/>
      <c r="L153" s="241"/>
      <c r="M153" s="242"/>
      <c r="N153" s="243"/>
      <c r="O153" s="243"/>
      <c r="P153" s="243"/>
      <c r="Q153" s="243"/>
      <c r="R153" s="243"/>
      <c r="S153" s="243"/>
      <c r="T153" s="244"/>
      <c r="U153" s="14"/>
      <c r="V153" s="14"/>
      <c r="W153" s="14"/>
      <c r="X153" s="14"/>
      <c r="Y153" s="14"/>
      <c r="Z153" s="14"/>
      <c r="AA153" s="14"/>
      <c r="AB153" s="14"/>
      <c r="AC153" s="14"/>
      <c r="AD153" s="14"/>
      <c r="AE153" s="14"/>
      <c r="AT153" s="245" t="s">
        <v>148</v>
      </c>
      <c r="AU153" s="245" t="s">
        <v>144</v>
      </c>
      <c r="AV153" s="14" t="s">
        <v>81</v>
      </c>
      <c r="AW153" s="14" t="s">
        <v>33</v>
      </c>
      <c r="AX153" s="14" t="s">
        <v>14</v>
      </c>
      <c r="AY153" s="245" t="s">
        <v>134</v>
      </c>
    </row>
    <row r="154" spans="1:65" s="2" customFormat="1" ht="33" customHeight="1">
      <c r="A154" s="40"/>
      <c r="B154" s="41"/>
      <c r="C154" s="206" t="s">
        <v>299</v>
      </c>
      <c r="D154" s="206" t="s">
        <v>138</v>
      </c>
      <c r="E154" s="207" t="s">
        <v>675</v>
      </c>
      <c r="F154" s="208" t="s">
        <v>676</v>
      </c>
      <c r="G154" s="209" t="s">
        <v>200</v>
      </c>
      <c r="H154" s="210">
        <v>14</v>
      </c>
      <c r="I154" s="211"/>
      <c r="J154" s="212">
        <f>ROUND(I154*H154,2)</f>
        <v>0</v>
      </c>
      <c r="K154" s="208" t="s">
        <v>142</v>
      </c>
      <c r="L154" s="46"/>
      <c r="M154" s="213" t="s">
        <v>19</v>
      </c>
      <c r="N154" s="214" t="s">
        <v>43</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143</v>
      </c>
      <c r="AT154" s="217" t="s">
        <v>138</v>
      </c>
      <c r="AU154" s="217" t="s">
        <v>144</v>
      </c>
      <c r="AY154" s="19" t="s">
        <v>134</v>
      </c>
      <c r="BE154" s="218">
        <f>IF(N154="základní",J154,0)</f>
        <v>0</v>
      </c>
      <c r="BF154" s="218">
        <f>IF(N154="snížená",J154,0)</f>
        <v>0</v>
      </c>
      <c r="BG154" s="218">
        <f>IF(N154="zákl. přenesená",J154,0)</f>
        <v>0</v>
      </c>
      <c r="BH154" s="218">
        <f>IF(N154="sníž. přenesená",J154,0)</f>
        <v>0</v>
      </c>
      <c r="BI154" s="218">
        <f>IF(N154="nulová",J154,0)</f>
        <v>0</v>
      </c>
      <c r="BJ154" s="19" t="s">
        <v>14</v>
      </c>
      <c r="BK154" s="218">
        <f>ROUND(I154*H154,2)</f>
        <v>0</v>
      </c>
      <c r="BL154" s="19" t="s">
        <v>143</v>
      </c>
      <c r="BM154" s="217" t="s">
        <v>458</v>
      </c>
    </row>
    <row r="155" spans="1:47" s="2" customFormat="1" ht="12">
      <c r="A155" s="40"/>
      <c r="B155" s="41"/>
      <c r="C155" s="42"/>
      <c r="D155" s="219" t="s">
        <v>146</v>
      </c>
      <c r="E155" s="42"/>
      <c r="F155" s="220" t="s">
        <v>677</v>
      </c>
      <c r="G155" s="42"/>
      <c r="H155" s="42"/>
      <c r="I155" s="221"/>
      <c r="J155" s="42"/>
      <c r="K155" s="42"/>
      <c r="L155" s="46"/>
      <c r="M155" s="222"/>
      <c r="N155" s="223"/>
      <c r="O155" s="86"/>
      <c r="P155" s="86"/>
      <c r="Q155" s="86"/>
      <c r="R155" s="86"/>
      <c r="S155" s="86"/>
      <c r="T155" s="87"/>
      <c r="U155" s="40"/>
      <c r="V155" s="40"/>
      <c r="W155" s="40"/>
      <c r="X155" s="40"/>
      <c r="Y155" s="40"/>
      <c r="Z155" s="40"/>
      <c r="AA155" s="40"/>
      <c r="AB155" s="40"/>
      <c r="AC155" s="40"/>
      <c r="AD155" s="40"/>
      <c r="AE155" s="40"/>
      <c r="AT155" s="19" t="s">
        <v>146</v>
      </c>
      <c r="AU155" s="19" t="s">
        <v>144</v>
      </c>
    </row>
    <row r="156" spans="1:51" s="14" customFormat="1" ht="12">
      <c r="A156" s="14"/>
      <c r="B156" s="235"/>
      <c r="C156" s="236"/>
      <c r="D156" s="226" t="s">
        <v>148</v>
      </c>
      <c r="E156" s="237" t="s">
        <v>19</v>
      </c>
      <c r="F156" s="238" t="s">
        <v>666</v>
      </c>
      <c r="G156" s="236"/>
      <c r="H156" s="239">
        <v>14</v>
      </c>
      <c r="I156" s="240"/>
      <c r="J156" s="236"/>
      <c r="K156" s="236"/>
      <c r="L156" s="241"/>
      <c r="M156" s="242"/>
      <c r="N156" s="243"/>
      <c r="O156" s="243"/>
      <c r="P156" s="243"/>
      <c r="Q156" s="243"/>
      <c r="R156" s="243"/>
      <c r="S156" s="243"/>
      <c r="T156" s="244"/>
      <c r="U156" s="14"/>
      <c r="V156" s="14"/>
      <c r="W156" s="14"/>
      <c r="X156" s="14"/>
      <c r="Y156" s="14"/>
      <c r="Z156" s="14"/>
      <c r="AA156" s="14"/>
      <c r="AB156" s="14"/>
      <c r="AC156" s="14"/>
      <c r="AD156" s="14"/>
      <c r="AE156" s="14"/>
      <c r="AT156" s="245" t="s">
        <v>148</v>
      </c>
      <c r="AU156" s="245" t="s">
        <v>144</v>
      </c>
      <c r="AV156" s="14" t="s">
        <v>81</v>
      </c>
      <c r="AW156" s="14" t="s">
        <v>33</v>
      </c>
      <c r="AX156" s="14" t="s">
        <v>14</v>
      </c>
      <c r="AY156" s="245" t="s">
        <v>134</v>
      </c>
    </row>
    <row r="157" spans="1:65" s="2" customFormat="1" ht="33" customHeight="1">
      <c r="A157" s="40"/>
      <c r="B157" s="41"/>
      <c r="C157" s="206" t="s">
        <v>7</v>
      </c>
      <c r="D157" s="206" t="s">
        <v>138</v>
      </c>
      <c r="E157" s="207" t="s">
        <v>678</v>
      </c>
      <c r="F157" s="208" t="s">
        <v>679</v>
      </c>
      <c r="G157" s="209" t="s">
        <v>200</v>
      </c>
      <c r="H157" s="210">
        <v>70</v>
      </c>
      <c r="I157" s="211"/>
      <c r="J157" s="212">
        <f>ROUND(I157*H157,2)</f>
        <v>0</v>
      </c>
      <c r="K157" s="208" t="s">
        <v>142</v>
      </c>
      <c r="L157" s="46"/>
      <c r="M157" s="213" t="s">
        <v>19</v>
      </c>
      <c r="N157" s="214" t="s">
        <v>43</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143</v>
      </c>
      <c r="AT157" s="217" t="s">
        <v>138</v>
      </c>
      <c r="AU157" s="217" t="s">
        <v>144</v>
      </c>
      <c r="AY157" s="19" t="s">
        <v>134</v>
      </c>
      <c r="BE157" s="218">
        <f>IF(N157="základní",J157,0)</f>
        <v>0</v>
      </c>
      <c r="BF157" s="218">
        <f>IF(N157="snížená",J157,0)</f>
        <v>0</v>
      </c>
      <c r="BG157" s="218">
        <f>IF(N157="zákl. přenesená",J157,0)</f>
        <v>0</v>
      </c>
      <c r="BH157" s="218">
        <f>IF(N157="sníž. přenesená",J157,0)</f>
        <v>0</v>
      </c>
      <c r="BI157" s="218">
        <f>IF(N157="nulová",J157,0)</f>
        <v>0</v>
      </c>
      <c r="BJ157" s="19" t="s">
        <v>14</v>
      </c>
      <c r="BK157" s="218">
        <f>ROUND(I157*H157,2)</f>
        <v>0</v>
      </c>
      <c r="BL157" s="19" t="s">
        <v>143</v>
      </c>
      <c r="BM157" s="217" t="s">
        <v>412</v>
      </c>
    </row>
    <row r="158" spans="1:47" s="2" customFormat="1" ht="12">
      <c r="A158" s="40"/>
      <c r="B158" s="41"/>
      <c r="C158" s="42"/>
      <c r="D158" s="219" t="s">
        <v>146</v>
      </c>
      <c r="E158" s="42"/>
      <c r="F158" s="220" t="s">
        <v>680</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9" t="s">
        <v>146</v>
      </c>
      <c r="AU158" s="19" t="s">
        <v>144</v>
      </c>
    </row>
    <row r="159" spans="1:51" s="14" customFormat="1" ht="12">
      <c r="A159" s="14"/>
      <c r="B159" s="235"/>
      <c r="C159" s="236"/>
      <c r="D159" s="226" t="s">
        <v>148</v>
      </c>
      <c r="E159" s="237" t="s">
        <v>19</v>
      </c>
      <c r="F159" s="238" t="s">
        <v>670</v>
      </c>
      <c r="G159" s="236"/>
      <c r="H159" s="239">
        <v>70</v>
      </c>
      <c r="I159" s="240"/>
      <c r="J159" s="236"/>
      <c r="K159" s="236"/>
      <c r="L159" s="241"/>
      <c r="M159" s="242"/>
      <c r="N159" s="243"/>
      <c r="O159" s="243"/>
      <c r="P159" s="243"/>
      <c r="Q159" s="243"/>
      <c r="R159" s="243"/>
      <c r="S159" s="243"/>
      <c r="T159" s="244"/>
      <c r="U159" s="14"/>
      <c r="V159" s="14"/>
      <c r="W159" s="14"/>
      <c r="X159" s="14"/>
      <c r="Y159" s="14"/>
      <c r="Z159" s="14"/>
      <c r="AA159" s="14"/>
      <c r="AB159" s="14"/>
      <c r="AC159" s="14"/>
      <c r="AD159" s="14"/>
      <c r="AE159" s="14"/>
      <c r="AT159" s="245" t="s">
        <v>148</v>
      </c>
      <c r="AU159" s="245" t="s">
        <v>144</v>
      </c>
      <c r="AV159" s="14" t="s">
        <v>81</v>
      </c>
      <c r="AW159" s="14" t="s">
        <v>33</v>
      </c>
      <c r="AX159" s="14" t="s">
        <v>14</v>
      </c>
      <c r="AY159" s="245" t="s">
        <v>134</v>
      </c>
    </row>
    <row r="160" spans="1:65" s="2" customFormat="1" ht="33" customHeight="1">
      <c r="A160" s="40"/>
      <c r="B160" s="41"/>
      <c r="C160" s="206" t="s">
        <v>318</v>
      </c>
      <c r="D160" s="206" t="s">
        <v>138</v>
      </c>
      <c r="E160" s="207" t="s">
        <v>681</v>
      </c>
      <c r="F160" s="208" t="s">
        <v>682</v>
      </c>
      <c r="G160" s="209" t="s">
        <v>200</v>
      </c>
      <c r="H160" s="210">
        <v>98</v>
      </c>
      <c r="I160" s="211"/>
      <c r="J160" s="212">
        <f>ROUND(I160*H160,2)</f>
        <v>0</v>
      </c>
      <c r="K160" s="208" t="s">
        <v>142</v>
      </c>
      <c r="L160" s="46"/>
      <c r="M160" s="213" t="s">
        <v>19</v>
      </c>
      <c r="N160" s="214" t="s">
        <v>43</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143</v>
      </c>
      <c r="AT160" s="217" t="s">
        <v>138</v>
      </c>
      <c r="AU160" s="217" t="s">
        <v>144</v>
      </c>
      <c r="AY160" s="19" t="s">
        <v>134</v>
      </c>
      <c r="BE160" s="218">
        <f>IF(N160="základní",J160,0)</f>
        <v>0</v>
      </c>
      <c r="BF160" s="218">
        <f>IF(N160="snížená",J160,0)</f>
        <v>0</v>
      </c>
      <c r="BG160" s="218">
        <f>IF(N160="zákl. přenesená",J160,0)</f>
        <v>0</v>
      </c>
      <c r="BH160" s="218">
        <f>IF(N160="sníž. přenesená",J160,0)</f>
        <v>0</v>
      </c>
      <c r="BI160" s="218">
        <f>IF(N160="nulová",J160,0)</f>
        <v>0</v>
      </c>
      <c r="BJ160" s="19" t="s">
        <v>14</v>
      </c>
      <c r="BK160" s="218">
        <f>ROUND(I160*H160,2)</f>
        <v>0</v>
      </c>
      <c r="BL160" s="19" t="s">
        <v>143</v>
      </c>
      <c r="BM160" s="217" t="s">
        <v>355</v>
      </c>
    </row>
    <row r="161" spans="1:47" s="2" customFormat="1" ht="12">
      <c r="A161" s="40"/>
      <c r="B161" s="41"/>
      <c r="C161" s="42"/>
      <c r="D161" s="219" t="s">
        <v>146</v>
      </c>
      <c r="E161" s="42"/>
      <c r="F161" s="220" t="s">
        <v>683</v>
      </c>
      <c r="G161" s="42"/>
      <c r="H161" s="42"/>
      <c r="I161" s="221"/>
      <c r="J161" s="42"/>
      <c r="K161" s="42"/>
      <c r="L161" s="46"/>
      <c r="M161" s="222"/>
      <c r="N161" s="223"/>
      <c r="O161" s="86"/>
      <c r="P161" s="86"/>
      <c r="Q161" s="86"/>
      <c r="R161" s="86"/>
      <c r="S161" s="86"/>
      <c r="T161" s="87"/>
      <c r="U161" s="40"/>
      <c r="V161" s="40"/>
      <c r="W161" s="40"/>
      <c r="X161" s="40"/>
      <c r="Y161" s="40"/>
      <c r="Z161" s="40"/>
      <c r="AA161" s="40"/>
      <c r="AB161" s="40"/>
      <c r="AC161" s="40"/>
      <c r="AD161" s="40"/>
      <c r="AE161" s="40"/>
      <c r="AT161" s="19" t="s">
        <v>146</v>
      </c>
      <c r="AU161" s="19" t="s">
        <v>144</v>
      </c>
    </row>
    <row r="162" spans="1:51" s="14" customFormat="1" ht="12">
      <c r="A162" s="14"/>
      <c r="B162" s="235"/>
      <c r="C162" s="236"/>
      <c r="D162" s="226" t="s">
        <v>148</v>
      </c>
      <c r="E162" s="237" t="s">
        <v>19</v>
      </c>
      <c r="F162" s="238" t="s">
        <v>674</v>
      </c>
      <c r="G162" s="236"/>
      <c r="H162" s="239">
        <v>98</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148</v>
      </c>
      <c r="AU162" s="245" t="s">
        <v>144</v>
      </c>
      <c r="AV162" s="14" t="s">
        <v>81</v>
      </c>
      <c r="AW162" s="14" t="s">
        <v>33</v>
      </c>
      <c r="AX162" s="14" t="s">
        <v>14</v>
      </c>
      <c r="AY162" s="245" t="s">
        <v>134</v>
      </c>
    </row>
    <row r="163" spans="1:65" s="2" customFormat="1" ht="21.75" customHeight="1">
      <c r="A163" s="40"/>
      <c r="B163" s="41"/>
      <c r="C163" s="206" t="s">
        <v>325</v>
      </c>
      <c r="D163" s="206" t="s">
        <v>138</v>
      </c>
      <c r="E163" s="207" t="s">
        <v>684</v>
      </c>
      <c r="F163" s="208" t="s">
        <v>685</v>
      </c>
      <c r="G163" s="209" t="s">
        <v>180</v>
      </c>
      <c r="H163" s="210">
        <v>8</v>
      </c>
      <c r="I163" s="211"/>
      <c r="J163" s="212">
        <f>ROUND(I163*H163,2)</f>
        <v>0</v>
      </c>
      <c r="K163" s="208" t="s">
        <v>142</v>
      </c>
      <c r="L163" s="46"/>
      <c r="M163" s="213" t="s">
        <v>19</v>
      </c>
      <c r="N163" s="214" t="s">
        <v>43</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143</v>
      </c>
      <c r="AT163" s="217" t="s">
        <v>138</v>
      </c>
      <c r="AU163" s="217" t="s">
        <v>144</v>
      </c>
      <c r="AY163" s="19" t="s">
        <v>134</v>
      </c>
      <c r="BE163" s="218">
        <f>IF(N163="základní",J163,0)</f>
        <v>0</v>
      </c>
      <c r="BF163" s="218">
        <f>IF(N163="snížená",J163,0)</f>
        <v>0</v>
      </c>
      <c r="BG163" s="218">
        <f>IF(N163="zákl. přenesená",J163,0)</f>
        <v>0</v>
      </c>
      <c r="BH163" s="218">
        <f>IF(N163="sníž. přenesená",J163,0)</f>
        <v>0</v>
      </c>
      <c r="BI163" s="218">
        <f>IF(N163="nulová",J163,0)</f>
        <v>0</v>
      </c>
      <c r="BJ163" s="19" t="s">
        <v>14</v>
      </c>
      <c r="BK163" s="218">
        <f>ROUND(I163*H163,2)</f>
        <v>0</v>
      </c>
      <c r="BL163" s="19" t="s">
        <v>143</v>
      </c>
      <c r="BM163" s="217" t="s">
        <v>686</v>
      </c>
    </row>
    <row r="164" spans="1:47" s="2" customFormat="1" ht="12">
      <c r="A164" s="40"/>
      <c r="B164" s="41"/>
      <c r="C164" s="42"/>
      <c r="D164" s="219" t="s">
        <v>146</v>
      </c>
      <c r="E164" s="42"/>
      <c r="F164" s="220" t="s">
        <v>687</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9" t="s">
        <v>146</v>
      </c>
      <c r="AU164" s="19" t="s">
        <v>144</v>
      </c>
    </row>
    <row r="165" spans="1:51" s="13" customFormat="1" ht="12">
      <c r="A165" s="13"/>
      <c r="B165" s="224"/>
      <c r="C165" s="225"/>
      <c r="D165" s="226" t="s">
        <v>148</v>
      </c>
      <c r="E165" s="227" t="s">
        <v>19</v>
      </c>
      <c r="F165" s="228" t="s">
        <v>630</v>
      </c>
      <c r="G165" s="225"/>
      <c r="H165" s="227" t="s">
        <v>19</v>
      </c>
      <c r="I165" s="229"/>
      <c r="J165" s="225"/>
      <c r="K165" s="225"/>
      <c r="L165" s="230"/>
      <c r="M165" s="231"/>
      <c r="N165" s="232"/>
      <c r="O165" s="232"/>
      <c r="P165" s="232"/>
      <c r="Q165" s="232"/>
      <c r="R165" s="232"/>
      <c r="S165" s="232"/>
      <c r="T165" s="233"/>
      <c r="U165" s="13"/>
      <c r="V165" s="13"/>
      <c r="W165" s="13"/>
      <c r="X165" s="13"/>
      <c r="Y165" s="13"/>
      <c r="Z165" s="13"/>
      <c r="AA165" s="13"/>
      <c r="AB165" s="13"/>
      <c r="AC165" s="13"/>
      <c r="AD165" s="13"/>
      <c r="AE165" s="13"/>
      <c r="AT165" s="234" t="s">
        <v>148</v>
      </c>
      <c r="AU165" s="234" t="s">
        <v>144</v>
      </c>
      <c r="AV165" s="13" t="s">
        <v>14</v>
      </c>
      <c r="AW165" s="13" t="s">
        <v>33</v>
      </c>
      <c r="AX165" s="13" t="s">
        <v>72</v>
      </c>
      <c r="AY165" s="234" t="s">
        <v>134</v>
      </c>
    </row>
    <row r="166" spans="1:51" s="14" customFormat="1" ht="12">
      <c r="A166" s="14"/>
      <c r="B166" s="235"/>
      <c r="C166" s="236"/>
      <c r="D166" s="226" t="s">
        <v>148</v>
      </c>
      <c r="E166" s="237" t="s">
        <v>19</v>
      </c>
      <c r="F166" s="238" t="s">
        <v>635</v>
      </c>
      <c r="G166" s="236"/>
      <c r="H166" s="239">
        <v>8</v>
      </c>
      <c r="I166" s="240"/>
      <c r="J166" s="236"/>
      <c r="K166" s="236"/>
      <c r="L166" s="241"/>
      <c r="M166" s="242"/>
      <c r="N166" s="243"/>
      <c r="O166" s="243"/>
      <c r="P166" s="243"/>
      <c r="Q166" s="243"/>
      <c r="R166" s="243"/>
      <c r="S166" s="243"/>
      <c r="T166" s="244"/>
      <c r="U166" s="14"/>
      <c r="V166" s="14"/>
      <c r="W166" s="14"/>
      <c r="X166" s="14"/>
      <c r="Y166" s="14"/>
      <c r="Z166" s="14"/>
      <c r="AA166" s="14"/>
      <c r="AB166" s="14"/>
      <c r="AC166" s="14"/>
      <c r="AD166" s="14"/>
      <c r="AE166" s="14"/>
      <c r="AT166" s="245" t="s">
        <v>148</v>
      </c>
      <c r="AU166" s="245" t="s">
        <v>144</v>
      </c>
      <c r="AV166" s="14" t="s">
        <v>81</v>
      </c>
      <c r="AW166" s="14" t="s">
        <v>33</v>
      </c>
      <c r="AX166" s="14" t="s">
        <v>14</v>
      </c>
      <c r="AY166" s="245" t="s">
        <v>134</v>
      </c>
    </row>
    <row r="167" spans="1:65" s="2" customFormat="1" ht="21.75" customHeight="1">
      <c r="A167" s="40"/>
      <c r="B167" s="41"/>
      <c r="C167" s="206" t="s">
        <v>331</v>
      </c>
      <c r="D167" s="206" t="s">
        <v>138</v>
      </c>
      <c r="E167" s="207" t="s">
        <v>688</v>
      </c>
      <c r="F167" s="208" t="s">
        <v>689</v>
      </c>
      <c r="G167" s="209" t="s">
        <v>180</v>
      </c>
      <c r="H167" s="210">
        <v>72</v>
      </c>
      <c r="I167" s="211"/>
      <c r="J167" s="212">
        <f>ROUND(I167*H167,2)</f>
        <v>0</v>
      </c>
      <c r="K167" s="208" t="s">
        <v>142</v>
      </c>
      <c r="L167" s="46"/>
      <c r="M167" s="213" t="s">
        <v>19</v>
      </c>
      <c r="N167" s="214" t="s">
        <v>43</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143</v>
      </c>
      <c r="AT167" s="217" t="s">
        <v>138</v>
      </c>
      <c r="AU167" s="217" t="s">
        <v>144</v>
      </c>
      <c r="AY167" s="19" t="s">
        <v>134</v>
      </c>
      <c r="BE167" s="218">
        <f>IF(N167="základní",J167,0)</f>
        <v>0</v>
      </c>
      <c r="BF167" s="218">
        <f>IF(N167="snížená",J167,0)</f>
        <v>0</v>
      </c>
      <c r="BG167" s="218">
        <f>IF(N167="zákl. přenesená",J167,0)</f>
        <v>0</v>
      </c>
      <c r="BH167" s="218">
        <f>IF(N167="sníž. přenesená",J167,0)</f>
        <v>0</v>
      </c>
      <c r="BI167" s="218">
        <f>IF(N167="nulová",J167,0)</f>
        <v>0</v>
      </c>
      <c r="BJ167" s="19" t="s">
        <v>14</v>
      </c>
      <c r="BK167" s="218">
        <f>ROUND(I167*H167,2)</f>
        <v>0</v>
      </c>
      <c r="BL167" s="19" t="s">
        <v>143</v>
      </c>
      <c r="BM167" s="217" t="s">
        <v>690</v>
      </c>
    </row>
    <row r="168" spans="1:47" s="2" customFormat="1" ht="12">
      <c r="A168" s="40"/>
      <c r="B168" s="41"/>
      <c r="C168" s="42"/>
      <c r="D168" s="219" t="s">
        <v>146</v>
      </c>
      <c r="E168" s="42"/>
      <c r="F168" s="220" t="s">
        <v>691</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146</v>
      </c>
      <c r="AU168" s="19" t="s">
        <v>144</v>
      </c>
    </row>
    <row r="169" spans="1:51" s="13" customFormat="1" ht="12">
      <c r="A169" s="13"/>
      <c r="B169" s="224"/>
      <c r="C169" s="225"/>
      <c r="D169" s="226" t="s">
        <v>148</v>
      </c>
      <c r="E169" s="227" t="s">
        <v>19</v>
      </c>
      <c r="F169" s="228" t="s">
        <v>692</v>
      </c>
      <c r="G169" s="225"/>
      <c r="H169" s="227" t="s">
        <v>19</v>
      </c>
      <c r="I169" s="229"/>
      <c r="J169" s="225"/>
      <c r="K169" s="225"/>
      <c r="L169" s="230"/>
      <c r="M169" s="231"/>
      <c r="N169" s="232"/>
      <c r="O169" s="232"/>
      <c r="P169" s="232"/>
      <c r="Q169" s="232"/>
      <c r="R169" s="232"/>
      <c r="S169" s="232"/>
      <c r="T169" s="233"/>
      <c r="U169" s="13"/>
      <c r="V169" s="13"/>
      <c r="W169" s="13"/>
      <c r="X169" s="13"/>
      <c r="Y169" s="13"/>
      <c r="Z169" s="13"/>
      <c r="AA169" s="13"/>
      <c r="AB169" s="13"/>
      <c r="AC169" s="13"/>
      <c r="AD169" s="13"/>
      <c r="AE169" s="13"/>
      <c r="AT169" s="234" t="s">
        <v>148</v>
      </c>
      <c r="AU169" s="234" t="s">
        <v>144</v>
      </c>
      <c r="AV169" s="13" t="s">
        <v>14</v>
      </c>
      <c r="AW169" s="13" t="s">
        <v>33</v>
      </c>
      <c r="AX169" s="13" t="s">
        <v>72</v>
      </c>
      <c r="AY169" s="234" t="s">
        <v>134</v>
      </c>
    </row>
    <row r="170" spans="1:51" s="14" customFormat="1" ht="12">
      <c r="A170" s="14"/>
      <c r="B170" s="235"/>
      <c r="C170" s="236"/>
      <c r="D170" s="226" t="s">
        <v>148</v>
      </c>
      <c r="E170" s="237" t="s">
        <v>19</v>
      </c>
      <c r="F170" s="238" t="s">
        <v>693</v>
      </c>
      <c r="G170" s="236"/>
      <c r="H170" s="239">
        <v>72</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148</v>
      </c>
      <c r="AU170" s="245" t="s">
        <v>144</v>
      </c>
      <c r="AV170" s="14" t="s">
        <v>81</v>
      </c>
      <c r="AW170" s="14" t="s">
        <v>33</v>
      </c>
      <c r="AX170" s="14" t="s">
        <v>72</v>
      </c>
      <c r="AY170" s="245" t="s">
        <v>134</v>
      </c>
    </row>
    <row r="171" spans="1:51" s="15" customFormat="1" ht="12">
      <c r="A171" s="15"/>
      <c r="B171" s="246"/>
      <c r="C171" s="247"/>
      <c r="D171" s="226" t="s">
        <v>148</v>
      </c>
      <c r="E171" s="248" t="s">
        <v>19</v>
      </c>
      <c r="F171" s="249" t="s">
        <v>152</v>
      </c>
      <c r="G171" s="247"/>
      <c r="H171" s="250">
        <v>72</v>
      </c>
      <c r="I171" s="251"/>
      <c r="J171" s="247"/>
      <c r="K171" s="247"/>
      <c r="L171" s="252"/>
      <c r="M171" s="253"/>
      <c r="N171" s="254"/>
      <c r="O171" s="254"/>
      <c r="P171" s="254"/>
      <c r="Q171" s="254"/>
      <c r="R171" s="254"/>
      <c r="S171" s="254"/>
      <c r="T171" s="255"/>
      <c r="U171" s="15"/>
      <c r="V171" s="15"/>
      <c r="W171" s="15"/>
      <c r="X171" s="15"/>
      <c r="Y171" s="15"/>
      <c r="Z171" s="15"/>
      <c r="AA171" s="15"/>
      <c r="AB171" s="15"/>
      <c r="AC171" s="15"/>
      <c r="AD171" s="15"/>
      <c r="AE171" s="15"/>
      <c r="AT171" s="256" t="s">
        <v>148</v>
      </c>
      <c r="AU171" s="256" t="s">
        <v>144</v>
      </c>
      <c r="AV171" s="15" t="s">
        <v>143</v>
      </c>
      <c r="AW171" s="15" t="s">
        <v>33</v>
      </c>
      <c r="AX171" s="15" t="s">
        <v>14</v>
      </c>
      <c r="AY171" s="256" t="s">
        <v>134</v>
      </c>
    </row>
    <row r="172" spans="1:63" s="12" customFormat="1" ht="20.85" customHeight="1">
      <c r="A172" s="12"/>
      <c r="B172" s="190"/>
      <c r="C172" s="191"/>
      <c r="D172" s="192" t="s">
        <v>71</v>
      </c>
      <c r="E172" s="204" t="s">
        <v>157</v>
      </c>
      <c r="F172" s="204" t="s">
        <v>158</v>
      </c>
      <c r="G172" s="191"/>
      <c r="H172" s="191"/>
      <c r="I172" s="194"/>
      <c r="J172" s="205">
        <f>BK172</f>
        <v>0</v>
      </c>
      <c r="K172" s="191"/>
      <c r="L172" s="196"/>
      <c r="M172" s="197"/>
      <c r="N172" s="198"/>
      <c r="O172" s="198"/>
      <c r="P172" s="199">
        <f>SUM(P173:P176)</f>
        <v>0</v>
      </c>
      <c r="Q172" s="198"/>
      <c r="R172" s="199">
        <f>SUM(R173:R176)</f>
        <v>0</v>
      </c>
      <c r="S172" s="198"/>
      <c r="T172" s="200">
        <f>SUM(T173:T176)</f>
        <v>0</v>
      </c>
      <c r="U172" s="12"/>
      <c r="V172" s="12"/>
      <c r="W172" s="12"/>
      <c r="X172" s="12"/>
      <c r="Y172" s="12"/>
      <c r="Z172" s="12"/>
      <c r="AA172" s="12"/>
      <c r="AB172" s="12"/>
      <c r="AC172" s="12"/>
      <c r="AD172" s="12"/>
      <c r="AE172" s="12"/>
      <c r="AR172" s="201" t="s">
        <v>14</v>
      </c>
      <c r="AT172" s="202" t="s">
        <v>71</v>
      </c>
      <c r="AU172" s="202" t="s">
        <v>81</v>
      </c>
      <c r="AY172" s="201" t="s">
        <v>134</v>
      </c>
      <c r="BK172" s="203">
        <f>SUM(BK173:BK176)</f>
        <v>0</v>
      </c>
    </row>
    <row r="173" spans="1:65" s="2" customFormat="1" ht="24.15" customHeight="1">
      <c r="A173" s="40"/>
      <c r="B173" s="41"/>
      <c r="C173" s="206" t="s">
        <v>337</v>
      </c>
      <c r="D173" s="206" t="s">
        <v>138</v>
      </c>
      <c r="E173" s="207" t="s">
        <v>694</v>
      </c>
      <c r="F173" s="208" t="s">
        <v>695</v>
      </c>
      <c r="G173" s="209" t="s">
        <v>200</v>
      </c>
      <c r="H173" s="210">
        <v>5</v>
      </c>
      <c r="I173" s="211"/>
      <c r="J173" s="212">
        <f>ROUND(I173*H173,2)</f>
        <v>0</v>
      </c>
      <c r="K173" s="208" t="s">
        <v>142</v>
      </c>
      <c r="L173" s="46"/>
      <c r="M173" s="213" t="s">
        <v>19</v>
      </c>
      <c r="N173" s="214" t="s">
        <v>43</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143</v>
      </c>
      <c r="AT173" s="217" t="s">
        <v>138</v>
      </c>
      <c r="AU173" s="217" t="s">
        <v>144</v>
      </c>
      <c r="AY173" s="19" t="s">
        <v>134</v>
      </c>
      <c r="BE173" s="218">
        <f>IF(N173="základní",J173,0)</f>
        <v>0</v>
      </c>
      <c r="BF173" s="218">
        <f>IF(N173="snížená",J173,0)</f>
        <v>0</v>
      </c>
      <c r="BG173" s="218">
        <f>IF(N173="zákl. přenesená",J173,0)</f>
        <v>0</v>
      </c>
      <c r="BH173" s="218">
        <f>IF(N173="sníž. přenesená",J173,0)</f>
        <v>0</v>
      </c>
      <c r="BI173" s="218">
        <f>IF(N173="nulová",J173,0)</f>
        <v>0</v>
      </c>
      <c r="BJ173" s="19" t="s">
        <v>14</v>
      </c>
      <c r="BK173" s="218">
        <f>ROUND(I173*H173,2)</f>
        <v>0</v>
      </c>
      <c r="BL173" s="19" t="s">
        <v>143</v>
      </c>
      <c r="BM173" s="217" t="s">
        <v>696</v>
      </c>
    </row>
    <row r="174" spans="1:47" s="2" customFormat="1" ht="12">
      <c r="A174" s="40"/>
      <c r="B174" s="41"/>
      <c r="C174" s="42"/>
      <c r="D174" s="219" t="s">
        <v>146</v>
      </c>
      <c r="E174" s="42"/>
      <c r="F174" s="220" t="s">
        <v>697</v>
      </c>
      <c r="G174" s="42"/>
      <c r="H174" s="42"/>
      <c r="I174" s="221"/>
      <c r="J174" s="42"/>
      <c r="K174" s="42"/>
      <c r="L174" s="46"/>
      <c r="M174" s="222"/>
      <c r="N174" s="223"/>
      <c r="O174" s="86"/>
      <c r="P174" s="86"/>
      <c r="Q174" s="86"/>
      <c r="R174" s="86"/>
      <c r="S174" s="86"/>
      <c r="T174" s="87"/>
      <c r="U174" s="40"/>
      <c r="V174" s="40"/>
      <c r="W174" s="40"/>
      <c r="X174" s="40"/>
      <c r="Y174" s="40"/>
      <c r="Z174" s="40"/>
      <c r="AA174" s="40"/>
      <c r="AB174" s="40"/>
      <c r="AC174" s="40"/>
      <c r="AD174" s="40"/>
      <c r="AE174" s="40"/>
      <c r="AT174" s="19" t="s">
        <v>146</v>
      </c>
      <c r="AU174" s="19" t="s">
        <v>144</v>
      </c>
    </row>
    <row r="175" spans="1:65" s="2" customFormat="1" ht="24.15" customHeight="1">
      <c r="A175" s="40"/>
      <c r="B175" s="41"/>
      <c r="C175" s="206" t="s">
        <v>343</v>
      </c>
      <c r="D175" s="206" t="s">
        <v>138</v>
      </c>
      <c r="E175" s="207" t="s">
        <v>698</v>
      </c>
      <c r="F175" s="208" t="s">
        <v>699</v>
      </c>
      <c r="G175" s="209" t="s">
        <v>200</v>
      </c>
      <c r="H175" s="210">
        <v>8</v>
      </c>
      <c r="I175" s="211"/>
      <c r="J175" s="212">
        <f>ROUND(I175*H175,2)</f>
        <v>0</v>
      </c>
      <c r="K175" s="208" t="s">
        <v>142</v>
      </c>
      <c r="L175" s="46"/>
      <c r="M175" s="213" t="s">
        <v>19</v>
      </c>
      <c r="N175" s="214" t="s">
        <v>43</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143</v>
      </c>
      <c r="AT175" s="217" t="s">
        <v>138</v>
      </c>
      <c r="AU175" s="217" t="s">
        <v>144</v>
      </c>
      <c r="AY175" s="19" t="s">
        <v>134</v>
      </c>
      <c r="BE175" s="218">
        <f>IF(N175="základní",J175,0)</f>
        <v>0</v>
      </c>
      <c r="BF175" s="218">
        <f>IF(N175="snížená",J175,0)</f>
        <v>0</v>
      </c>
      <c r="BG175" s="218">
        <f>IF(N175="zákl. přenesená",J175,0)</f>
        <v>0</v>
      </c>
      <c r="BH175" s="218">
        <f>IF(N175="sníž. přenesená",J175,0)</f>
        <v>0</v>
      </c>
      <c r="BI175" s="218">
        <f>IF(N175="nulová",J175,0)</f>
        <v>0</v>
      </c>
      <c r="BJ175" s="19" t="s">
        <v>14</v>
      </c>
      <c r="BK175" s="218">
        <f>ROUND(I175*H175,2)</f>
        <v>0</v>
      </c>
      <c r="BL175" s="19" t="s">
        <v>143</v>
      </c>
      <c r="BM175" s="217" t="s">
        <v>700</v>
      </c>
    </row>
    <row r="176" spans="1:47" s="2" customFormat="1" ht="12">
      <c r="A176" s="40"/>
      <c r="B176" s="41"/>
      <c r="C176" s="42"/>
      <c r="D176" s="219" t="s">
        <v>146</v>
      </c>
      <c r="E176" s="42"/>
      <c r="F176" s="220" t="s">
        <v>701</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146</v>
      </c>
      <c r="AU176" s="19" t="s">
        <v>144</v>
      </c>
    </row>
    <row r="177" spans="1:63" s="12" customFormat="1" ht="22.8" customHeight="1">
      <c r="A177" s="12"/>
      <c r="B177" s="190"/>
      <c r="C177" s="191"/>
      <c r="D177" s="192" t="s">
        <v>71</v>
      </c>
      <c r="E177" s="204" t="s">
        <v>218</v>
      </c>
      <c r="F177" s="204" t="s">
        <v>242</v>
      </c>
      <c r="G177" s="191"/>
      <c r="H177" s="191"/>
      <c r="I177" s="194"/>
      <c r="J177" s="205">
        <f>BK177</f>
        <v>0</v>
      </c>
      <c r="K177" s="191"/>
      <c r="L177" s="196"/>
      <c r="M177" s="197"/>
      <c r="N177" s="198"/>
      <c r="O177" s="198"/>
      <c r="P177" s="199">
        <f>P178</f>
        <v>0</v>
      </c>
      <c r="Q177" s="198"/>
      <c r="R177" s="199">
        <f>R178</f>
        <v>0</v>
      </c>
      <c r="S177" s="198"/>
      <c r="T177" s="200">
        <f>T178</f>
        <v>0</v>
      </c>
      <c r="U177" s="12"/>
      <c r="V177" s="12"/>
      <c r="W177" s="12"/>
      <c r="X177" s="12"/>
      <c r="Y177" s="12"/>
      <c r="Z177" s="12"/>
      <c r="AA177" s="12"/>
      <c r="AB177" s="12"/>
      <c r="AC177" s="12"/>
      <c r="AD177" s="12"/>
      <c r="AE177" s="12"/>
      <c r="AR177" s="201" t="s">
        <v>14</v>
      </c>
      <c r="AT177" s="202" t="s">
        <v>71</v>
      </c>
      <c r="AU177" s="202" t="s">
        <v>14</v>
      </c>
      <c r="AY177" s="201" t="s">
        <v>134</v>
      </c>
      <c r="BK177" s="203">
        <f>BK178</f>
        <v>0</v>
      </c>
    </row>
    <row r="178" spans="1:63" s="12" customFormat="1" ht="20.85" customHeight="1">
      <c r="A178" s="12"/>
      <c r="B178" s="190"/>
      <c r="C178" s="191"/>
      <c r="D178" s="192" t="s">
        <v>71</v>
      </c>
      <c r="E178" s="204" t="s">
        <v>286</v>
      </c>
      <c r="F178" s="204" t="s">
        <v>287</v>
      </c>
      <c r="G178" s="191"/>
      <c r="H178" s="191"/>
      <c r="I178" s="194"/>
      <c r="J178" s="205">
        <f>BK178</f>
        <v>0</v>
      </c>
      <c r="K178" s="191"/>
      <c r="L178" s="196"/>
      <c r="M178" s="197"/>
      <c r="N178" s="198"/>
      <c r="O178" s="198"/>
      <c r="P178" s="199">
        <f>P179</f>
        <v>0</v>
      </c>
      <c r="Q178" s="198"/>
      <c r="R178" s="199">
        <f>R179</f>
        <v>0</v>
      </c>
      <c r="S178" s="198"/>
      <c r="T178" s="200">
        <f>T179</f>
        <v>0</v>
      </c>
      <c r="U178" s="12"/>
      <c r="V178" s="12"/>
      <c r="W178" s="12"/>
      <c r="X178" s="12"/>
      <c r="Y178" s="12"/>
      <c r="Z178" s="12"/>
      <c r="AA178" s="12"/>
      <c r="AB178" s="12"/>
      <c r="AC178" s="12"/>
      <c r="AD178" s="12"/>
      <c r="AE178" s="12"/>
      <c r="AR178" s="201" t="s">
        <v>14</v>
      </c>
      <c r="AT178" s="202" t="s">
        <v>71</v>
      </c>
      <c r="AU178" s="202" t="s">
        <v>81</v>
      </c>
      <c r="AY178" s="201" t="s">
        <v>134</v>
      </c>
      <c r="BK178" s="203">
        <f>BK179</f>
        <v>0</v>
      </c>
    </row>
    <row r="179" spans="1:63" s="16" customFormat="1" ht="20.85" customHeight="1">
      <c r="A179" s="16"/>
      <c r="B179" s="268"/>
      <c r="C179" s="269"/>
      <c r="D179" s="270" t="s">
        <v>71</v>
      </c>
      <c r="E179" s="270" t="s">
        <v>288</v>
      </c>
      <c r="F179" s="270" t="s">
        <v>289</v>
      </c>
      <c r="G179" s="269"/>
      <c r="H179" s="269"/>
      <c r="I179" s="271"/>
      <c r="J179" s="272">
        <f>BK179</f>
        <v>0</v>
      </c>
      <c r="K179" s="269"/>
      <c r="L179" s="273"/>
      <c r="M179" s="274"/>
      <c r="N179" s="275"/>
      <c r="O179" s="275"/>
      <c r="P179" s="276">
        <f>SUM(P180:P188)</f>
        <v>0</v>
      </c>
      <c r="Q179" s="275"/>
      <c r="R179" s="276">
        <f>SUM(R180:R188)</f>
        <v>0</v>
      </c>
      <c r="S179" s="275"/>
      <c r="T179" s="277">
        <f>SUM(T180:T188)</f>
        <v>0</v>
      </c>
      <c r="U179" s="16"/>
      <c r="V179" s="16"/>
      <c r="W179" s="16"/>
      <c r="X179" s="16"/>
      <c r="Y179" s="16"/>
      <c r="Z179" s="16"/>
      <c r="AA179" s="16"/>
      <c r="AB179" s="16"/>
      <c r="AC179" s="16"/>
      <c r="AD179" s="16"/>
      <c r="AE179" s="16"/>
      <c r="AR179" s="278" t="s">
        <v>14</v>
      </c>
      <c r="AT179" s="279" t="s">
        <v>71</v>
      </c>
      <c r="AU179" s="279" t="s">
        <v>144</v>
      </c>
      <c r="AY179" s="278" t="s">
        <v>134</v>
      </c>
      <c r="BK179" s="280">
        <f>SUM(BK180:BK188)</f>
        <v>0</v>
      </c>
    </row>
    <row r="180" spans="1:65" s="2" customFormat="1" ht="24.15" customHeight="1">
      <c r="A180" s="40"/>
      <c r="B180" s="41"/>
      <c r="C180" s="206" t="s">
        <v>349</v>
      </c>
      <c r="D180" s="206" t="s">
        <v>138</v>
      </c>
      <c r="E180" s="207" t="s">
        <v>326</v>
      </c>
      <c r="F180" s="208" t="s">
        <v>327</v>
      </c>
      <c r="G180" s="209" t="s">
        <v>293</v>
      </c>
      <c r="H180" s="210">
        <v>6.434</v>
      </c>
      <c r="I180" s="211"/>
      <c r="J180" s="212">
        <f>ROUND(I180*H180,2)</f>
        <v>0</v>
      </c>
      <c r="K180" s="208" t="s">
        <v>142</v>
      </c>
      <c r="L180" s="46"/>
      <c r="M180" s="213" t="s">
        <v>19</v>
      </c>
      <c r="N180" s="214" t="s">
        <v>43</v>
      </c>
      <c r="O180" s="86"/>
      <c r="P180" s="215">
        <f>O180*H180</f>
        <v>0</v>
      </c>
      <c r="Q180" s="215">
        <v>0</v>
      </c>
      <c r="R180" s="215">
        <f>Q180*H180</f>
        <v>0</v>
      </c>
      <c r="S180" s="215">
        <v>0</v>
      </c>
      <c r="T180" s="216">
        <f>S180*H180</f>
        <v>0</v>
      </c>
      <c r="U180" s="40"/>
      <c r="V180" s="40"/>
      <c r="W180" s="40"/>
      <c r="X180" s="40"/>
      <c r="Y180" s="40"/>
      <c r="Z180" s="40"/>
      <c r="AA180" s="40"/>
      <c r="AB180" s="40"/>
      <c r="AC180" s="40"/>
      <c r="AD180" s="40"/>
      <c r="AE180" s="40"/>
      <c r="AR180" s="217" t="s">
        <v>143</v>
      </c>
      <c r="AT180" s="217" t="s">
        <v>138</v>
      </c>
      <c r="AU180" s="217" t="s">
        <v>143</v>
      </c>
      <c r="AY180" s="19" t="s">
        <v>134</v>
      </c>
      <c r="BE180" s="218">
        <f>IF(N180="základní",J180,0)</f>
        <v>0</v>
      </c>
      <c r="BF180" s="218">
        <f>IF(N180="snížená",J180,0)</f>
        <v>0</v>
      </c>
      <c r="BG180" s="218">
        <f>IF(N180="zákl. přenesená",J180,0)</f>
        <v>0</v>
      </c>
      <c r="BH180" s="218">
        <f>IF(N180="sníž. přenesená",J180,0)</f>
        <v>0</v>
      </c>
      <c r="BI180" s="218">
        <f>IF(N180="nulová",J180,0)</f>
        <v>0</v>
      </c>
      <c r="BJ180" s="19" t="s">
        <v>14</v>
      </c>
      <c r="BK180" s="218">
        <f>ROUND(I180*H180,2)</f>
        <v>0</v>
      </c>
      <c r="BL180" s="19" t="s">
        <v>143</v>
      </c>
      <c r="BM180" s="217" t="s">
        <v>702</v>
      </c>
    </row>
    <row r="181" spans="1:47" s="2" customFormat="1" ht="12">
      <c r="A181" s="40"/>
      <c r="B181" s="41"/>
      <c r="C181" s="42"/>
      <c r="D181" s="219" t="s">
        <v>146</v>
      </c>
      <c r="E181" s="42"/>
      <c r="F181" s="220" t="s">
        <v>329</v>
      </c>
      <c r="G181" s="42"/>
      <c r="H181" s="42"/>
      <c r="I181" s="221"/>
      <c r="J181" s="42"/>
      <c r="K181" s="42"/>
      <c r="L181" s="46"/>
      <c r="M181" s="222"/>
      <c r="N181" s="223"/>
      <c r="O181" s="86"/>
      <c r="P181" s="86"/>
      <c r="Q181" s="86"/>
      <c r="R181" s="86"/>
      <c r="S181" s="86"/>
      <c r="T181" s="87"/>
      <c r="U181" s="40"/>
      <c r="V181" s="40"/>
      <c r="W181" s="40"/>
      <c r="X181" s="40"/>
      <c r="Y181" s="40"/>
      <c r="Z181" s="40"/>
      <c r="AA181" s="40"/>
      <c r="AB181" s="40"/>
      <c r="AC181" s="40"/>
      <c r="AD181" s="40"/>
      <c r="AE181" s="40"/>
      <c r="AT181" s="19" t="s">
        <v>146</v>
      </c>
      <c r="AU181" s="19" t="s">
        <v>143</v>
      </c>
    </row>
    <row r="182" spans="1:51" s="13" customFormat="1" ht="12">
      <c r="A182" s="13"/>
      <c r="B182" s="224"/>
      <c r="C182" s="225"/>
      <c r="D182" s="226" t="s">
        <v>148</v>
      </c>
      <c r="E182" s="227" t="s">
        <v>19</v>
      </c>
      <c r="F182" s="228" t="s">
        <v>703</v>
      </c>
      <c r="G182" s="225"/>
      <c r="H182" s="227" t="s">
        <v>19</v>
      </c>
      <c r="I182" s="229"/>
      <c r="J182" s="225"/>
      <c r="K182" s="225"/>
      <c r="L182" s="230"/>
      <c r="M182" s="231"/>
      <c r="N182" s="232"/>
      <c r="O182" s="232"/>
      <c r="P182" s="232"/>
      <c r="Q182" s="232"/>
      <c r="R182" s="232"/>
      <c r="S182" s="232"/>
      <c r="T182" s="233"/>
      <c r="U182" s="13"/>
      <c r="V182" s="13"/>
      <c r="W182" s="13"/>
      <c r="X182" s="13"/>
      <c r="Y182" s="13"/>
      <c r="Z182" s="13"/>
      <c r="AA182" s="13"/>
      <c r="AB182" s="13"/>
      <c r="AC182" s="13"/>
      <c r="AD182" s="13"/>
      <c r="AE182" s="13"/>
      <c r="AT182" s="234" t="s">
        <v>148</v>
      </c>
      <c r="AU182" s="234" t="s">
        <v>143</v>
      </c>
      <c r="AV182" s="13" t="s">
        <v>14</v>
      </c>
      <c r="AW182" s="13" t="s">
        <v>33</v>
      </c>
      <c r="AX182" s="13" t="s">
        <v>72</v>
      </c>
      <c r="AY182" s="234" t="s">
        <v>134</v>
      </c>
    </row>
    <row r="183" spans="1:51" s="14" customFormat="1" ht="12">
      <c r="A183" s="14"/>
      <c r="B183" s="235"/>
      <c r="C183" s="236"/>
      <c r="D183" s="226" t="s">
        <v>148</v>
      </c>
      <c r="E183" s="237" t="s">
        <v>19</v>
      </c>
      <c r="F183" s="238" t="s">
        <v>704</v>
      </c>
      <c r="G183" s="236"/>
      <c r="H183" s="239">
        <v>0.774</v>
      </c>
      <c r="I183" s="240"/>
      <c r="J183" s="236"/>
      <c r="K183" s="236"/>
      <c r="L183" s="241"/>
      <c r="M183" s="242"/>
      <c r="N183" s="243"/>
      <c r="O183" s="243"/>
      <c r="P183" s="243"/>
      <c r="Q183" s="243"/>
      <c r="R183" s="243"/>
      <c r="S183" s="243"/>
      <c r="T183" s="244"/>
      <c r="U183" s="14"/>
      <c r="V183" s="14"/>
      <c r="W183" s="14"/>
      <c r="X183" s="14"/>
      <c r="Y183" s="14"/>
      <c r="Z183" s="14"/>
      <c r="AA183" s="14"/>
      <c r="AB183" s="14"/>
      <c r="AC183" s="14"/>
      <c r="AD183" s="14"/>
      <c r="AE183" s="14"/>
      <c r="AT183" s="245" t="s">
        <v>148</v>
      </c>
      <c r="AU183" s="245" t="s">
        <v>143</v>
      </c>
      <c r="AV183" s="14" t="s">
        <v>81</v>
      </c>
      <c r="AW183" s="14" t="s">
        <v>33</v>
      </c>
      <c r="AX183" s="14" t="s">
        <v>72</v>
      </c>
      <c r="AY183" s="245" t="s">
        <v>134</v>
      </c>
    </row>
    <row r="184" spans="1:51" s="13" customFormat="1" ht="12">
      <c r="A184" s="13"/>
      <c r="B184" s="224"/>
      <c r="C184" s="225"/>
      <c r="D184" s="226" t="s">
        <v>148</v>
      </c>
      <c r="E184" s="227" t="s">
        <v>19</v>
      </c>
      <c r="F184" s="228" t="s">
        <v>705</v>
      </c>
      <c r="G184" s="225"/>
      <c r="H184" s="227" t="s">
        <v>19</v>
      </c>
      <c r="I184" s="229"/>
      <c r="J184" s="225"/>
      <c r="K184" s="225"/>
      <c r="L184" s="230"/>
      <c r="M184" s="231"/>
      <c r="N184" s="232"/>
      <c r="O184" s="232"/>
      <c r="P184" s="232"/>
      <c r="Q184" s="232"/>
      <c r="R184" s="232"/>
      <c r="S184" s="232"/>
      <c r="T184" s="233"/>
      <c r="U184" s="13"/>
      <c r="V184" s="13"/>
      <c r="W184" s="13"/>
      <c r="X184" s="13"/>
      <c r="Y184" s="13"/>
      <c r="Z184" s="13"/>
      <c r="AA184" s="13"/>
      <c r="AB184" s="13"/>
      <c r="AC184" s="13"/>
      <c r="AD184" s="13"/>
      <c r="AE184" s="13"/>
      <c r="AT184" s="234" t="s">
        <v>148</v>
      </c>
      <c r="AU184" s="234" t="s">
        <v>143</v>
      </c>
      <c r="AV184" s="13" t="s">
        <v>14</v>
      </c>
      <c r="AW184" s="13" t="s">
        <v>33</v>
      </c>
      <c r="AX184" s="13" t="s">
        <v>72</v>
      </c>
      <c r="AY184" s="234" t="s">
        <v>134</v>
      </c>
    </row>
    <row r="185" spans="1:51" s="14" customFormat="1" ht="12">
      <c r="A185" s="14"/>
      <c r="B185" s="235"/>
      <c r="C185" s="236"/>
      <c r="D185" s="226" t="s">
        <v>148</v>
      </c>
      <c r="E185" s="237" t="s">
        <v>19</v>
      </c>
      <c r="F185" s="238" t="s">
        <v>706</v>
      </c>
      <c r="G185" s="236"/>
      <c r="H185" s="239">
        <v>4.86</v>
      </c>
      <c r="I185" s="240"/>
      <c r="J185" s="236"/>
      <c r="K185" s="236"/>
      <c r="L185" s="241"/>
      <c r="M185" s="242"/>
      <c r="N185" s="243"/>
      <c r="O185" s="243"/>
      <c r="P185" s="243"/>
      <c r="Q185" s="243"/>
      <c r="R185" s="243"/>
      <c r="S185" s="243"/>
      <c r="T185" s="244"/>
      <c r="U185" s="14"/>
      <c r="V185" s="14"/>
      <c r="W185" s="14"/>
      <c r="X185" s="14"/>
      <c r="Y185" s="14"/>
      <c r="Z185" s="14"/>
      <c r="AA185" s="14"/>
      <c r="AB185" s="14"/>
      <c r="AC185" s="14"/>
      <c r="AD185" s="14"/>
      <c r="AE185" s="14"/>
      <c r="AT185" s="245" t="s">
        <v>148</v>
      </c>
      <c r="AU185" s="245" t="s">
        <v>143</v>
      </c>
      <c r="AV185" s="14" t="s">
        <v>81</v>
      </c>
      <c r="AW185" s="14" t="s">
        <v>33</v>
      </c>
      <c r="AX185" s="14" t="s">
        <v>72</v>
      </c>
      <c r="AY185" s="245" t="s">
        <v>134</v>
      </c>
    </row>
    <row r="186" spans="1:51" s="13" customFormat="1" ht="12">
      <c r="A186" s="13"/>
      <c r="B186" s="224"/>
      <c r="C186" s="225"/>
      <c r="D186" s="226" t="s">
        <v>148</v>
      </c>
      <c r="E186" s="227" t="s">
        <v>19</v>
      </c>
      <c r="F186" s="228" t="s">
        <v>707</v>
      </c>
      <c r="G186" s="225"/>
      <c r="H186" s="227" t="s">
        <v>19</v>
      </c>
      <c r="I186" s="229"/>
      <c r="J186" s="225"/>
      <c r="K186" s="225"/>
      <c r="L186" s="230"/>
      <c r="M186" s="231"/>
      <c r="N186" s="232"/>
      <c r="O186" s="232"/>
      <c r="P186" s="232"/>
      <c r="Q186" s="232"/>
      <c r="R186" s="232"/>
      <c r="S186" s="232"/>
      <c r="T186" s="233"/>
      <c r="U186" s="13"/>
      <c r="V186" s="13"/>
      <c r="W186" s="13"/>
      <c r="X186" s="13"/>
      <c r="Y186" s="13"/>
      <c r="Z186" s="13"/>
      <c r="AA186" s="13"/>
      <c r="AB186" s="13"/>
      <c r="AC186" s="13"/>
      <c r="AD186" s="13"/>
      <c r="AE186" s="13"/>
      <c r="AT186" s="234" t="s">
        <v>148</v>
      </c>
      <c r="AU186" s="234" t="s">
        <v>143</v>
      </c>
      <c r="AV186" s="13" t="s">
        <v>14</v>
      </c>
      <c r="AW186" s="13" t="s">
        <v>33</v>
      </c>
      <c r="AX186" s="13" t="s">
        <v>72</v>
      </c>
      <c r="AY186" s="234" t="s">
        <v>134</v>
      </c>
    </row>
    <row r="187" spans="1:51" s="14" customFormat="1" ht="12">
      <c r="A187" s="14"/>
      <c r="B187" s="235"/>
      <c r="C187" s="236"/>
      <c r="D187" s="226" t="s">
        <v>148</v>
      </c>
      <c r="E187" s="237" t="s">
        <v>19</v>
      </c>
      <c r="F187" s="238" t="s">
        <v>708</v>
      </c>
      <c r="G187" s="236"/>
      <c r="H187" s="239">
        <v>0.8</v>
      </c>
      <c r="I187" s="240"/>
      <c r="J187" s="236"/>
      <c r="K187" s="236"/>
      <c r="L187" s="241"/>
      <c r="M187" s="242"/>
      <c r="N187" s="243"/>
      <c r="O187" s="243"/>
      <c r="P187" s="243"/>
      <c r="Q187" s="243"/>
      <c r="R187" s="243"/>
      <c r="S187" s="243"/>
      <c r="T187" s="244"/>
      <c r="U187" s="14"/>
      <c r="V187" s="14"/>
      <c r="W187" s="14"/>
      <c r="X187" s="14"/>
      <c r="Y187" s="14"/>
      <c r="Z187" s="14"/>
      <c r="AA187" s="14"/>
      <c r="AB187" s="14"/>
      <c r="AC187" s="14"/>
      <c r="AD187" s="14"/>
      <c r="AE187" s="14"/>
      <c r="AT187" s="245" t="s">
        <v>148</v>
      </c>
      <c r="AU187" s="245" t="s">
        <v>143</v>
      </c>
      <c r="AV187" s="14" t="s">
        <v>81</v>
      </c>
      <c r="AW187" s="14" t="s">
        <v>33</v>
      </c>
      <c r="AX187" s="14" t="s">
        <v>72</v>
      </c>
      <c r="AY187" s="245" t="s">
        <v>134</v>
      </c>
    </row>
    <row r="188" spans="1:51" s="15" customFormat="1" ht="12">
      <c r="A188" s="15"/>
      <c r="B188" s="246"/>
      <c r="C188" s="247"/>
      <c r="D188" s="226" t="s">
        <v>148</v>
      </c>
      <c r="E188" s="248" t="s">
        <v>19</v>
      </c>
      <c r="F188" s="249" t="s">
        <v>152</v>
      </c>
      <c r="G188" s="247"/>
      <c r="H188" s="250">
        <v>6.434</v>
      </c>
      <c r="I188" s="251"/>
      <c r="J188" s="247"/>
      <c r="K188" s="247"/>
      <c r="L188" s="252"/>
      <c r="M188" s="281"/>
      <c r="N188" s="282"/>
      <c r="O188" s="282"/>
      <c r="P188" s="282"/>
      <c r="Q188" s="282"/>
      <c r="R188" s="282"/>
      <c r="S188" s="282"/>
      <c r="T188" s="283"/>
      <c r="U188" s="15"/>
      <c r="V188" s="15"/>
      <c r="W188" s="15"/>
      <c r="X188" s="15"/>
      <c r="Y188" s="15"/>
      <c r="Z188" s="15"/>
      <c r="AA188" s="15"/>
      <c r="AB188" s="15"/>
      <c r="AC188" s="15"/>
      <c r="AD188" s="15"/>
      <c r="AE188" s="15"/>
      <c r="AT188" s="256" t="s">
        <v>148</v>
      </c>
      <c r="AU188" s="256" t="s">
        <v>143</v>
      </c>
      <c r="AV188" s="15" t="s">
        <v>143</v>
      </c>
      <c r="AW188" s="15" t="s">
        <v>33</v>
      </c>
      <c r="AX188" s="15" t="s">
        <v>14</v>
      </c>
      <c r="AY188" s="256" t="s">
        <v>134</v>
      </c>
    </row>
    <row r="189" spans="1:31" s="2" customFormat="1" ht="6.95" customHeight="1">
      <c r="A189" s="40"/>
      <c r="B189" s="61"/>
      <c r="C189" s="62"/>
      <c r="D189" s="62"/>
      <c r="E189" s="62"/>
      <c r="F189" s="62"/>
      <c r="G189" s="62"/>
      <c r="H189" s="62"/>
      <c r="I189" s="62"/>
      <c r="J189" s="62"/>
      <c r="K189" s="62"/>
      <c r="L189" s="46"/>
      <c r="M189" s="40"/>
      <c r="O189" s="40"/>
      <c r="P189" s="40"/>
      <c r="Q189" s="40"/>
      <c r="R189" s="40"/>
      <c r="S189" s="40"/>
      <c r="T189" s="40"/>
      <c r="U189" s="40"/>
      <c r="V189" s="40"/>
      <c r="W189" s="40"/>
      <c r="X189" s="40"/>
      <c r="Y189" s="40"/>
      <c r="Z189" s="40"/>
      <c r="AA189" s="40"/>
      <c r="AB189" s="40"/>
      <c r="AC189" s="40"/>
      <c r="AD189" s="40"/>
      <c r="AE189" s="40"/>
    </row>
  </sheetData>
  <sheetProtection password="CC35" sheet="1" objects="1" scenarios="1" formatColumns="0" formatRows="0" autoFilter="0"/>
  <autoFilter ref="C86:K188"/>
  <mergeCells count="9">
    <mergeCell ref="E7:H7"/>
    <mergeCell ref="E9:H9"/>
    <mergeCell ref="E18:H18"/>
    <mergeCell ref="E27:H27"/>
    <mergeCell ref="E48:H48"/>
    <mergeCell ref="E50:H50"/>
    <mergeCell ref="E77:H77"/>
    <mergeCell ref="E79:H79"/>
    <mergeCell ref="L2:V2"/>
  </mergeCells>
  <hyperlinks>
    <hyperlink ref="F92" r:id="rId1" display="https://podminky.urs.cz/item/CS_URS_2023_01/111251101"/>
    <hyperlink ref="F94" r:id="rId2" display="https://podminky.urs.cz/item/CS_URS_2023_01/112101102"/>
    <hyperlink ref="F96" r:id="rId3" display="https://podminky.urs.cz/item/CS_URS_2023_01/112101121"/>
    <hyperlink ref="F98" r:id="rId4" display="https://podminky.urs.cz/item/CS_URS_2023_01/112101122"/>
    <hyperlink ref="F100" r:id="rId5" display="https://podminky.urs.cz/item/CS_URS_2023_01/112251101"/>
    <hyperlink ref="F102" r:id="rId6" display="https://podminky.urs.cz/item/CS_URS_2023_01/112251102"/>
    <hyperlink ref="F105" r:id="rId7" display="https://podminky.urs.cz/item/CS_URS_2023_01/162201421"/>
    <hyperlink ref="F109" r:id="rId8" display="https://podminky.urs.cz/item/CS_URS_2023_01/162201422"/>
    <hyperlink ref="F113" r:id="rId9" display="https://podminky.urs.cz/item/CS_URS_2023_01/162301971"/>
    <hyperlink ref="F117" r:id="rId10" display="https://podminky.urs.cz/item/CS_URS_2023_01/162301972"/>
    <hyperlink ref="F121" r:id="rId11" display="https://podminky.urs.cz/item/CS_URS_2023_01/162201402"/>
    <hyperlink ref="F125" r:id="rId12" display="https://podminky.urs.cz/item/CS_URS_2023_01/162201405"/>
    <hyperlink ref="F129" r:id="rId13" display="https://podminky.urs.cz/item/CS_URS_2023_01/162201406"/>
    <hyperlink ref="F133" r:id="rId14" display="https://podminky.urs.cz/item/CS_URS_2023_01/162201412"/>
    <hyperlink ref="F137" r:id="rId15" display="https://podminky.urs.cz/item/CS_URS_2023_01/162201415"/>
    <hyperlink ref="F141" r:id="rId16" display="https://podminky.urs.cz/item/CS_URS_2023_01/162201416"/>
    <hyperlink ref="F145" r:id="rId17" display="https://podminky.urs.cz/item/CS_URS_2023_01/162301932"/>
    <hyperlink ref="F149" r:id="rId18" display="https://podminky.urs.cz/item/CS_URS_2023_01/162301941"/>
    <hyperlink ref="F152" r:id="rId19" display="https://podminky.urs.cz/item/CS_URS_2023_01/162301942"/>
    <hyperlink ref="F155" r:id="rId20" display="https://podminky.urs.cz/item/CS_URS_2023_01/162301952"/>
    <hyperlink ref="F158" r:id="rId21" display="https://podminky.urs.cz/item/CS_URS_2023_01/162301961"/>
    <hyperlink ref="F161" r:id="rId22" display="https://podminky.urs.cz/item/CS_URS_2023_01/162301962"/>
    <hyperlink ref="F164" r:id="rId23" display="https://podminky.urs.cz/item/CS_URS_2023_01/162301501"/>
    <hyperlink ref="F168" r:id="rId24" display="https://podminky.urs.cz/item/CS_URS_2023_01/162301981"/>
    <hyperlink ref="F174" r:id="rId25" display="https://podminky.urs.cz/item/CS_URS_2023_01/174251201"/>
    <hyperlink ref="F176" r:id="rId26" display="https://podminky.urs.cz/item/CS_URS_2023_01/174251202"/>
    <hyperlink ref="F181" r:id="rId27" display="https://podminky.urs.cz/item/CS_URS_2023_01/9970138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8"/>
</worksheet>
</file>

<file path=xl/worksheets/sheet5.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30"/>
      <c r="C3" s="131"/>
      <c r="D3" s="131"/>
      <c r="E3" s="131"/>
      <c r="F3" s="131"/>
      <c r="G3" s="131"/>
      <c r="H3" s="131"/>
      <c r="I3" s="131"/>
      <c r="J3" s="131"/>
      <c r="K3" s="131"/>
      <c r="L3" s="22"/>
      <c r="AT3" s="19" t="s">
        <v>81</v>
      </c>
    </row>
    <row r="4" spans="2:46" s="1" customFormat="1" ht="24.95" customHeight="1">
      <c r="B4" s="22"/>
      <c r="D4" s="132" t="s">
        <v>91</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Demolice objektu M</v>
      </c>
      <c r="F7" s="134"/>
      <c r="G7" s="134"/>
      <c r="H7" s="134"/>
      <c r="L7" s="22"/>
    </row>
    <row r="8" spans="1:31" s="2" customFormat="1" ht="12" customHeight="1">
      <c r="A8" s="40"/>
      <c r="B8" s="46"/>
      <c r="C8" s="40"/>
      <c r="D8" s="134" t="s">
        <v>92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709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9. 1. 2023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59.25" customHeight="1">
      <c r="A27" s="140"/>
      <c r="B27" s="141"/>
      <c r="C27" s="140"/>
      <c r="D27" s="140"/>
      <c r="E27" s="142" t="s">
        <v>94</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ROUND(J86,2)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ROUND((SUM(BE86:BE132)),2)</f>
        <v>0</v>
      </c>
      <c r="G33" s="40"/>
      <c r="H33" s="40"/>
      <c r="I33" s="150">
        <v>0.21</v>
      </c>
      <c r="J33" s="149">
        <f>ROUND(((SUM(BE86:BE132))*I33),2)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ROUND((SUM(BF86:BF132)),2)</f>
        <v>0</v>
      </c>
      <c r="G34" s="40"/>
      <c r="H34" s="40"/>
      <c r="I34" s="150">
        <v>0.15</v>
      </c>
      <c r="J34" s="149">
        <f>ROUND(((SUM(BF86:BF132))*I34),2)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ROUND((SUM(BG86:BG132)),2)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ROUND((SUM(BH86:BH132)),2)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ROUND((SUM(BI86:BI132)),2)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95</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Demolice objektu M</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rozpočtové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Karlovarská krajská nemocnice a.s.</v>
      </c>
      <c r="G52" s="42"/>
      <c r="H52" s="42"/>
      <c r="I52" s="34" t="s">
        <v>23</v>
      </c>
      <c r="J52" s="74" t="str">
        <f>IF(J12="","",J12)</f>
        <v>9. 1. 2023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Karlovarský kraj</v>
      </c>
      <c r="G54" s="42"/>
      <c r="H54" s="42"/>
      <c r="I54" s="34" t="s">
        <v>31</v>
      </c>
      <c r="J54" s="38" t="str">
        <f>E21</f>
        <v>Kancelář stavebního inženýrství s.r.o.</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96</v>
      </c>
      <c r="D57" s="164"/>
      <c r="E57" s="164"/>
      <c r="F57" s="164"/>
      <c r="G57" s="164"/>
      <c r="H57" s="164"/>
      <c r="I57" s="164"/>
      <c r="J57" s="165" t="s">
        <v>97</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J86</f>
        <v>0</v>
      </c>
      <c r="K59" s="42"/>
      <c r="L59" s="136"/>
      <c r="S59" s="40"/>
      <c r="T59" s="40"/>
      <c r="U59" s="40"/>
      <c r="V59" s="40"/>
      <c r="W59" s="40"/>
      <c r="X59" s="40"/>
      <c r="Y59" s="40"/>
      <c r="Z59" s="40"/>
      <c r="AA59" s="40"/>
      <c r="AB59" s="40"/>
      <c r="AC59" s="40"/>
      <c r="AD59" s="40"/>
      <c r="AE59" s="40"/>
      <c r="AU59" s="19" t="s">
        <v>98</v>
      </c>
    </row>
    <row r="60" spans="1:31" s="9" customFormat="1" ht="24.95" customHeight="1">
      <c r="A60" s="9"/>
      <c r="B60" s="167"/>
      <c r="C60" s="168"/>
      <c r="D60" s="169" t="s">
        <v>709</v>
      </c>
      <c r="E60" s="170"/>
      <c r="F60" s="170"/>
      <c r="G60" s="170"/>
      <c r="H60" s="170"/>
      <c r="I60" s="170"/>
      <c r="J60" s="171">
        <f>J87</f>
        <v>0</v>
      </c>
      <c r="K60" s="168"/>
      <c r="L60" s="172"/>
      <c r="S60" s="9"/>
      <c r="T60" s="9"/>
      <c r="U60" s="9"/>
      <c r="V60" s="9"/>
      <c r="W60" s="9"/>
      <c r="X60" s="9"/>
      <c r="Y60" s="9"/>
      <c r="Z60" s="9"/>
      <c r="AA60" s="9"/>
      <c r="AB60" s="9"/>
      <c r="AC60" s="9"/>
      <c r="AD60" s="9"/>
      <c r="AE60" s="9"/>
    </row>
    <row r="61" spans="1:31" s="10" customFormat="1" ht="19.9" customHeight="1">
      <c r="A61" s="10"/>
      <c r="B61" s="173"/>
      <c r="C61" s="174"/>
      <c r="D61" s="175" t="s">
        <v>710</v>
      </c>
      <c r="E61" s="176"/>
      <c r="F61" s="176"/>
      <c r="G61" s="176"/>
      <c r="H61" s="176"/>
      <c r="I61" s="176"/>
      <c r="J61" s="177">
        <f>J88</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711</v>
      </c>
      <c r="E62" s="176"/>
      <c r="F62" s="176"/>
      <c r="G62" s="176"/>
      <c r="H62" s="176"/>
      <c r="I62" s="176"/>
      <c r="J62" s="177">
        <f>J103</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712</v>
      </c>
      <c r="E63" s="176"/>
      <c r="F63" s="176"/>
      <c r="G63" s="176"/>
      <c r="H63" s="176"/>
      <c r="I63" s="176"/>
      <c r="J63" s="177">
        <f>J109</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713</v>
      </c>
      <c r="E64" s="176"/>
      <c r="F64" s="176"/>
      <c r="G64" s="176"/>
      <c r="H64" s="176"/>
      <c r="I64" s="176"/>
      <c r="J64" s="177">
        <f>J115</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714</v>
      </c>
      <c r="E65" s="176"/>
      <c r="F65" s="176"/>
      <c r="G65" s="176"/>
      <c r="H65" s="176"/>
      <c r="I65" s="176"/>
      <c r="J65" s="177">
        <f>J121</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715</v>
      </c>
      <c r="E66" s="176"/>
      <c r="F66" s="176"/>
      <c r="G66" s="176"/>
      <c r="H66" s="176"/>
      <c r="I66" s="176"/>
      <c r="J66" s="177">
        <f>J127</f>
        <v>0</v>
      </c>
      <c r="K66" s="174"/>
      <c r="L66" s="178"/>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3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36"/>
      <c r="S72" s="40"/>
      <c r="T72" s="40"/>
      <c r="U72" s="40"/>
      <c r="V72" s="40"/>
      <c r="W72" s="40"/>
      <c r="X72" s="40"/>
      <c r="Y72" s="40"/>
      <c r="Z72" s="40"/>
      <c r="AA72" s="40"/>
      <c r="AB72" s="40"/>
      <c r="AC72" s="40"/>
      <c r="AD72" s="40"/>
      <c r="AE72" s="40"/>
    </row>
    <row r="73" spans="1:31" s="2" customFormat="1" ht="24.95" customHeight="1">
      <c r="A73" s="40"/>
      <c r="B73" s="41"/>
      <c r="C73" s="25" t="s">
        <v>119</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162" t="str">
        <f>E7</f>
        <v>Demolice objektu M</v>
      </c>
      <c r="F76" s="34"/>
      <c r="G76" s="34"/>
      <c r="H76" s="34"/>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92</v>
      </c>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6.5" customHeight="1">
      <c r="A78" s="40"/>
      <c r="B78" s="41"/>
      <c r="C78" s="42"/>
      <c r="D78" s="42"/>
      <c r="E78" s="71" t="str">
        <f>E9</f>
        <v>VRN - Vedlejší rozpočtové náklady</v>
      </c>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Karlovarská krajská nemocnice a.s.</v>
      </c>
      <c r="G80" s="42"/>
      <c r="H80" s="42"/>
      <c r="I80" s="34" t="s">
        <v>23</v>
      </c>
      <c r="J80" s="74" t="str">
        <f>IF(J12="","",J12)</f>
        <v>9. 1. 2023</v>
      </c>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Karlovarský kraj</v>
      </c>
      <c r="G82" s="42"/>
      <c r="H82" s="42"/>
      <c r="I82" s="34" t="s">
        <v>31</v>
      </c>
      <c r="J82" s="38" t="str">
        <f>E21</f>
        <v>Kancelář stavebního inženýrství s.r.o.</v>
      </c>
      <c r="K82" s="42"/>
      <c r="L82" s="13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34" t="s">
        <v>34</v>
      </c>
      <c r="J83" s="38" t="str">
        <f>E24</f>
        <v xml:space="preserve"> </v>
      </c>
      <c r="K83" s="42"/>
      <c r="L83" s="13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11" customFormat="1" ht="29.25" customHeight="1">
      <c r="A85" s="179"/>
      <c r="B85" s="180"/>
      <c r="C85" s="181" t="s">
        <v>120</v>
      </c>
      <c r="D85" s="182" t="s">
        <v>57</v>
      </c>
      <c r="E85" s="182" t="s">
        <v>53</v>
      </c>
      <c r="F85" s="182" t="s">
        <v>54</v>
      </c>
      <c r="G85" s="182" t="s">
        <v>121</v>
      </c>
      <c r="H85" s="182" t="s">
        <v>122</v>
      </c>
      <c r="I85" s="182" t="s">
        <v>123</v>
      </c>
      <c r="J85" s="182" t="s">
        <v>97</v>
      </c>
      <c r="K85" s="183" t="s">
        <v>124</v>
      </c>
      <c r="L85" s="184"/>
      <c r="M85" s="94" t="s">
        <v>19</v>
      </c>
      <c r="N85" s="95" t="s">
        <v>42</v>
      </c>
      <c r="O85" s="95" t="s">
        <v>125</v>
      </c>
      <c r="P85" s="95" t="s">
        <v>126</v>
      </c>
      <c r="Q85" s="95" t="s">
        <v>127</v>
      </c>
      <c r="R85" s="95" t="s">
        <v>128</v>
      </c>
      <c r="S85" s="95" t="s">
        <v>129</v>
      </c>
      <c r="T85" s="96" t="s">
        <v>130</v>
      </c>
      <c r="U85" s="179"/>
      <c r="V85" s="179"/>
      <c r="W85" s="179"/>
      <c r="X85" s="179"/>
      <c r="Y85" s="179"/>
      <c r="Z85" s="179"/>
      <c r="AA85" s="179"/>
      <c r="AB85" s="179"/>
      <c r="AC85" s="179"/>
      <c r="AD85" s="179"/>
      <c r="AE85" s="179"/>
    </row>
    <row r="86" spans="1:63" s="2" customFormat="1" ht="22.8" customHeight="1">
      <c r="A86" s="40"/>
      <c r="B86" s="41"/>
      <c r="C86" s="101" t="s">
        <v>131</v>
      </c>
      <c r="D86" s="42"/>
      <c r="E86" s="42"/>
      <c r="F86" s="42"/>
      <c r="G86" s="42"/>
      <c r="H86" s="42"/>
      <c r="I86" s="42"/>
      <c r="J86" s="185">
        <f>BK86</f>
        <v>0</v>
      </c>
      <c r="K86" s="42"/>
      <c r="L86" s="46"/>
      <c r="M86" s="97"/>
      <c r="N86" s="186"/>
      <c r="O86" s="98"/>
      <c r="P86" s="187">
        <f>P87</f>
        <v>0</v>
      </c>
      <c r="Q86" s="98"/>
      <c r="R86" s="187">
        <f>R87</f>
        <v>0</v>
      </c>
      <c r="S86" s="98"/>
      <c r="T86" s="188">
        <f>T87</f>
        <v>0</v>
      </c>
      <c r="U86" s="40"/>
      <c r="V86" s="40"/>
      <c r="W86" s="40"/>
      <c r="X86" s="40"/>
      <c r="Y86" s="40"/>
      <c r="Z86" s="40"/>
      <c r="AA86" s="40"/>
      <c r="AB86" s="40"/>
      <c r="AC86" s="40"/>
      <c r="AD86" s="40"/>
      <c r="AE86" s="40"/>
      <c r="AT86" s="19" t="s">
        <v>71</v>
      </c>
      <c r="AU86" s="19" t="s">
        <v>98</v>
      </c>
      <c r="BK86" s="189">
        <f>BK87</f>
        <v>0</v>
      </c>
    </row>
    <row r="87" spans="1:63" s="12" customFormat="1" ht="25.9" customHeight="1">
      <c r="A87" s="12"/>
      <c r="B87" s="190"/>
      <c r="C87" s="191"/>
      <c r="D87" s="192" t="s">
        <v>71</v>
      </c>
      <c r="E87" s="193" t="s">
        <v>88</v>
      </c>
      <c r="F87" s="193" t="s">
        <v>89</v>
      </c>
      <c r="G87" s="191"/>
      <c r="H87" s="191"/>
      <c r="I87" s="194"/>
      <c r="J87" s="195">
        <f>BK87</f>
        <v>0</v>
      </c>
      <c r="K87" s="191"/>
      <c r="L87" s="196"/>
      <c r="M87" s="197"/>
      <c r="N87" s="198"/>
      <c r="O87" s="198"/>
      <c r="P87" s="199">
        <f>P88+P103+P109+P115+P121+P127</f>
        <v>0</v>
      </c>
      <c r="Q87" s="198"/>
      <c r="R87" s="199">
        <f>R88+R103+R109+R115+R121+R127</f>
        <v>0</v>
      </c>
      <c r="S87" s="198"/>
      <c r="T87" s="200">
        <f>T88+T103+T109+T115+T121+T127</f>
        <v>0</v>
      </c>
      <c r="U87" s="12"/>
      <c r="V87" s="12"/>
      <c r="W87" s="12"/>
      <c r="X87" s="12"/>
      <c r="Y87" s="12"/>
      <c r="Z87" s="12"/>
      <c r="AA87" s="12"/>
      <c r="AB87" s="12"/>
      <c r="AC87" s="12"/>
      <c r="AD87" s="12"/>
      <c r="AE87" s="12"/>
      <c r="AR87" s="201" t="s">
        <v>177</v>
      </c>
      <c r="AT87" s="202" t="s">
        <v>71</v>
      </c>
      <c r="AU87" s="202" t="s">
        <v>72</v>
      </c>
      <c r="AY87" s="201" t="s">
        <v>134</v>
      </c>
      <c r="BK87" s="203">
        <f>BK88+BK103+BK109+BK115+BK121+BK127</f>
        <v>0</v>
      </c>
    </row>
    <row r="88" spans="1:63" s="12" customFormat="1" ht="22.8" customHeight="1">
      <c r="A88" s="12"/>
      <c r="B88" s="190"/>
      <c r="C88" s="191"/>
      <c r="D88" s="192" t="s">
        <v>71</v>
      </c>
      <c r="E88" s="204" t="s">
        <v>716</v>
      </c>
      <c r="F88" s="204" t="s">
        <v>717</v>
      </c>
      <c r="G88" s="191"/>
      <c r="H88" s="191"/>
      <c r="I88" s="194"/>
      <c r="J88" s="205">
        <f>BK88</f>
        <v>0</v>
      </c>
      <c r="K88" s="191"/>
      <c r="L88" s="196"/>
      <c r="M88" s="197"/>
      <c r="N88" s="198"/>
      <c r="O88" s="198"/>
      <c r="P88" s="199">
        <f>SUM(P89:P102)</f>
        <v>0</v>
      </c>
      <c r="Q88" s="198"/>
      <c r="R88" s="199">
        <f>SUM(R89:R102)</f>
        <v>0</v>
      </c>
      <c r="S88" s="198"/>
      <c r="T88" s="200">
        <f>SUM(T89:T102)</f>
        <v>0</v>
      </c>
      <c r="U88" s="12"/>
      <c r="V88" s="12"/>
      <c r="W88" s="12"/>
      <c r="X88" s="12"/>
      <c r="Y88" s="12"/>
      <c r="Z88" s="12"/>
      <c r="AA88" s="12"/>
      <c r="AB88" s="12"/>
      <c r="AC88" s="12"/>
      <c r="AD88" s="12"/>
      <c r="AE88" s="12"/>
      <c r="AR88" s="201" t="s">
        <v>177</v>
      </c>
      <c r="AT88" s="202" t="s">
        <v>71</v>
      </c>
      <c r="AU88" s="202" t="s">
        <v>14</v>
      </c>
      <c r="AY88" s="201" t="s">
        <v>134</v>
      </c>
      <c r="BK88" s="203">
        <f>SUM(BK89:BK102)</f>
        <v>0</v>
      </c>
    </row>
    <row r="89" spans="1:65" s="2" customFormat="1" ht="16.5" customHeight="1">
      <c r="A89" s="40"/>
      <c r="B89" s="41"/>
      <c r="C89" s="206" t="s">
        <v>14</v>
      </c>
      <c r="D89" s="206" t="s">
        <v>138</v>
      </c>
      <c r="E89" s="207" t="s">
        <v>718</v>
      </c>
      <c r="F89" s="208" t="s">
        <v>719</v>
      </c>
      <c r="G89" s="209" t="s">
        <v>248</v>
      </c>
      <c r="H89" s="210">
        <v>1</v>
      </c>
      <c r="I89" s="211"/>
      <c r="J89" s="212">
        <f>ROUND(I89*H89,2)</f>
        <v>0</v>
      </c>
      <c r="K89" s="208" t="s">
        <v>142</v>
      </c>
      <c r="L89" s="46"/>
      <c r="M89" s="213" t="s">
        <v>19</v>
      </c>
      <c r="N89" s="214" t="s">
        <v>43</v>
      </c>
      <c r="O89" s="86"/>
      <c r="P89" s="215">
        <f>O89*H89</f>
        <v>0</v>
      </c>
      <c r="Q89" s="215">
        <v>0</v>
      </c>
      <c r="R89" s="215">
        <f>Q89*H89</f>
        <v>0</v>
      </c>
      <c r="S89" s="215">
        <v>0</v>
      </c>
      <c r="T89" s="216">
        <f>S89*H89</f>
        <v>0</v>
      </c>
      <c r="U89" s="40"/>
      <c r="V89" s="40"/>
      <c r="W89" s="40"/>
      <c r="X89" s="40"/>
      <c r="Y89" s="40"/>
      <c r="Z89" s="40"/>
      <c r="AA89" s="40"/>
      <c r="AB89" s="40"/>
      <c r="AC89" s="40"/>
      <c r="AD89" s="40"/>
      <c r="AE89" s="40"/>
      <c r="AR89" s="217" t="s">
        <v>143</v>
      </c>
      <c r="AT89" s="217" t="s">
        <v>138</v>
      </c>
      <c r="AU89" s="217" t="s">
        <v>81</v>
      </c>
      <c r="AY89" s="19" t="s">
        <v>134</v>
      </c>
      <c r="BE89" s="218">
        <f>IF(N89="základní",J89,0)</f>
        <v>0</v>
      </c>
      <c r="BF89" s="218">
        <f>IF(N89="snížená",J89,0)</f>
        <v>0</v>
      </c>
      <c r="BG89" s="218">
        <f>IF(N89="zákl. přenesená",J89,0)</f>
        <v>0</v>
      </c>
      <c r="BH89" s="218">
        <f>IF(N89="sníž. přenesená",J89,0)</f>
        <v>0</v>
      </c>
      <c r="BI89" s="218">
        <f>IF(N89="nulová",J89,0)</f>
        <v>0</v>
      </c>
      <c r="BJ89" s="19" t="s">
        <v>14</v>
      </c>
      <c r="BK89" s="218">
        <f>ROUND(I89*H89,2)</f>
        <v>0</v>
      </c>
      <c r="BL89" s="19" t="s">
        <v>143</v>
      </c>
      <c r="BM89" s="217" t="s">
        <v>81</v>
      </c>
    </row>
    <row r="90" spans="1:47" s="2" customFormat="1" ht="12">
      <c r="A90" s="40"/>
      <c r="B90" s="41"/>
      <c r="C90" s="42"/>
      <c r="D90" s="219" t="s">
        <v>146</v>
      </c>
      <c r="E90" s="42"/>
      <c r="F90" s="220" t="s">
        <v>720</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146</v>
      </c>
      <c r="AU90" s="19" t="s">
        <v>81</v>
      </c>
    </row>
    <row r="91" spans="1:47" s="2" customFormat="1" ht="12">
      <c r="A91" s="40"/>
      <c r="B91" s="41"/>
      <c r="C91" s="42"/>
      <c r="D91" s="226" t="s">
        <v>203</v>
      </c>
      <c r="E91" s="42"/>
      <c r="F91" s="257" t="s">
        <v>721</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203</v>
      </c>
      <c r="AU91" s="19" t="s">
        <v>81</v>
      </c>
    </row>
    <row r="92" spans="1:51" s="14" customFormat="1" ht="12">
      <c r="A92" s="14"/>
      <c r="B92" s="235"/>
      <c r="C92" s="236"/>
      <c r="D92" s="226" t="s">
        <v>148</v>
      </c>
      <c r="E92" s="237" t="s">
        <v>19</v>
      </c>
      <c r="F92" s="238" t="s">
        <v>14</v>
      </c>
      <c r="G92" s="236"/>
      <c r="H92" s="239">
        <v>1</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148</v>
      </c>
      <c r="AU92" s="245" t="s">
        <v>81</v>
      </c>
      <c r="AV92" s="14" t="s">
        <v>81</v>
      </c>
      <c r="AW92" s="14" t="s">
        <v>33</v>
      </c>
      <c r="AX92" s="14" t="s">
        <v>72</v>
      </c>
      <c r="AY92" s="245" t="s">
        <v>134</v>
      </c>
    </row>
    <row r="93" spans="1:51" s="15" customFormat="1" ht="12">
      <c r="A93" s="15"/>
      <c r="B93" s="246"/>
      <c r="C93" s="247"/>
      <c r="D93" s="226" t="s">
        <v>148</v>
      </c>
      <c r="E93" s="248" t="s">
        <v>19</v>
      </c>
      <c r="F93" s="249" t="s">
        <v>152</v>
      </c>
      <c r="G93" s="247"/>
      <c r="H93" s="250">
        <v>1</v>
      </c>
      <c r="I93" s="251"/>
      <c r="J93" s="247"/>
      <c r="K93" s="247"/>
      <c r="L93" s="252"/>
      <c r="M93" s="253"/>
      <c r="N93" s="254"/>
      <c r="O93" s="254"/>
      <c r="P93" s="254"/>
      <c r="Q93" s="254"/>
      <c r="R93" s="254"/>
      <c r="S93" s="254"/>
      <c r="T93" s="255"/>
      <c r="U93" s="15"/>
      <c r="V93" s="15"/>
      <c r="W93" s="15"/>
      <c r="X93" s="15"/>
      <c r="Y93" s="15"/>
      <c r="Z93" s="15"/>
      <c r="AA93" s="15"/>
      <c r="AB93" s="15"/>
      <c r="AC93" s="15"/>
      <c r="AD93" s="15"/>
      <c r="AE93" s="15"/>
      <c r="AT93" s="256" t="s">
        <v>148</v>
      </c>
      <c r="AU93" s="256" t="s">
        <v>81</v>
      </c>
      <c r="AV93" s="15" t="s">
        <v>143</v>
      </c>
      <c r="AW93" s="15" t="s">
        <v>33</v>
      </c>
      <c r="AX93" s="15" t="s">
        <v>14</v>
      </c>
      <c r="AY93" s="256" t="s">
        <v>134</v>
      </c>
    </row>
    <row r="94" spans="1:65" s="2" customFormat="1" ht="16.5" customHeight="1">
      <c r="A94" s="40"/>
      <c r="B94" s="41"/>
      <c r="C94" s="206" t="s">
        <v>81</v>
      </c>
      <c r="D94" s="206" t="s">
        <v>138</v>
      </c>
      <c r="E94" s="207" t="s">
        <v>722</v>
      </c>
      <c r="F94" s="208" t="s">
        <v>723</v>
      </c>
      <c r="G94" s="209" t="s">
        <v>248</v>
      </c>
      <c r="H94" s="210">
        <v>1</v>
      </c>
      <c r="I94" s="211"/>
      <c r="J94" s="212">
        <f>ROUND(I94*H94,2)</f>
        <v>0</v>
      </c>
      <c r="K94" s="208" t="s">
        <v>142</v>
      </c>
      <c r="L94" s="46"/>
      <c r="M94" s="213" t="s">
        <v>19</v>
      </c>
      <c r="N94" s="214" t="s">
        <v>43</v>
      </c>
      <c r="O94" s="86"/>
      <c r="P94" s="215">
        <f>O94*H94</f>
        <v>0</v>
      </c>
      <c r="Q94" s="215">
        <v>0</v>
      </c>
      <c r="R94" s="215">
        <f>Q94*H94</f>
        <v>0</v>
      </c>
      <c r="S94" s="215">
        <v>0</v>
      </c>
      <c r="T94" s="216">
        <f>S94*H94</f>
        <v>0</v>
      </c>
      <c r="U94" s="40"/>
      <c r="V94" s="40"/>
      <c r="W94" s="40"/>
      <c r="X94" s="40"/>
      <c r="Y94" s="40"/>
      <c r="Z94" s="40"/>
      <c r="AA94" s="40"/>
      <c r="AB94" s="40"/>
      <c r="AC94" s="40"/>
      <c r="AD94" s="40"/>
      <c r="AE94" s="40"/>
      <c r="AR94" s="217" t="s">
        <v>143</v>
      </c>
      <c r="AT94" s="217" t="s">
        <v>138</v>
      </c>
      <c r="AU94" s="217" t="s">
        <v>81</v>
      </c>
      <c r="AY94" s="19" t="s">
        <v>134</v>
      </c>
      <c r="BE94" s="218">
        <f>IF(N94="základní",J94,0)</f>
        <v>0</v>
      </c>
      <c r="BF94" s="218">
        <f>IF(N94="snížená",J94,0)</f>
        <v>0</v>
      </c>
      <c r="BG94" s="218">
        <f>IF(N94="zákl. přenesená",J94,0)</f>
        <v>0</v>
      </c>
      <c r="BH94" s="218">
        <f>IF(N94="sníž. přenesená",J94,0)</f>
        <v>0</v>
      </c>
      <c r="BI94" s="218">
        <f>IF(N94="nulová",J94,0)</f>
        <v>0</v>
      </c>
      <c r="BJ94" s="19" t="s">
        <v>14</v>
      </c>
      <c r="BK94" s="218">
        <f>ROUND(I94*H94,2)</f>
        <v>0</v>
      </c>
      <c r="BL94" s="19" t="s">
        <v>143</v>
      </c>
      <c r="BM94" s="217" t="s">
        <v>143</v>
      </c>
    </row>
    <row r="95" spans="1:47" s="2" customFormat="1" ht="12">
      <c r="A95" s="40"/>
      <c r="B95" s="41"/>
      <c r="C95" s="42"/>
      <c r="D95" s="219" t="s">
        <v>146</v>
      </c>
      <c r="E95" s="42"/>
      <c r="F95" s="220" t="s">
        <v>724</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146</v>
      </c>
      <c r="AU95" s="19" t="s">
        <v>81</v>
      </c>
    </row>
    <row r="96" spans="1:51" s="14" customFormat="1" ht="12">
      <c r="A96" s="14"/>
      <c r="B96" s="235"/>
      <c r="C96" s="236"/>
      <c r="D96" s="226" t="s">
        <v>148</v>
      </c>
      <c r="E96" s="237" t="s">
        <v>19</v>
      </c>
      <c r="F96" s="238" t="s">
        <v>14</v>
      </c>
      <c r="G96" s="236"/>
      <c r="H96" s="239">
        <v>1</v>
      </c>
      <c r="I96" s="240"/>
      <c r="J96" s="236"/>
      <c r="K96" s="236"/>
      <c r="L96" s="241"/>
      <c r="M96" s="242"/>
      <c r="N96" s="243"/>
      <c r="O96" s="243"/>
      <c r="P96" s="243"/>
      <c r="Q96" s="243"/>
      <c r="R96" s="243"/>
      <c r="S96" s="243"/>
      <c r="T96" s="244"/>
      <c r="U96" s="14"/>
      <c r="V96" s="14"/>
      <c r="W96" s="14"/>
      <c r="X96" s="14"/>
      <c r="Y96" s="14"/>
      <c r="Z96" s="14"/>
      <c r="AA96" s="14"/>
      <c r="AB96" s="14"/>
      <c r="AC96" s="14"/>
      <c r="AD96" s="14"/>
      <c r="AE96" s="14"/>
      <c r="AT96" s="245" t="s">
        <v>148</v>
      </c>
      <c r="AU96" s="245" t="s">
        <v>81</v>
      </c>
      <c r="AV96" s="14" t="s">
        <v>81</v>
      </c>
      <c r="AW96" s="14" t="s">
        <v>33</v>
      </c>
      <c r="AX96" s="14" t="s">
        <v>72</v>
      </c>
      <c r="AY96" s="245" t="s">
        <v>134</v>
      </c>
    </row>
    <row r="97" spans="1:51" s="15" customFormat="1" ht="12">
      <c r="A97" s="15"/>
      <c r="B97" s="246"/>
      <c r="C97" s="247"/>
      <c r="D97" s="226" t="s">
        <v>148</v>
      </c>
      <c r="E97" s="248" t="s">
        <v>19</v>
      </c>
      <c r="F97" s="249" t="s">
        <v>152</v>
      </c>
      <c r="G97" s="247"/>
      <c r="H97" s="250">
        <v>1</v>
      </c>
      <c r="I97" s="251"/>
      <c r="J97" s="247"/>
      <c r="K97" s="247"/>
      <c r="L97" s="252"/>
      <c r="M97" s="253"/>
      <c r="N97" s="254"/>
      <c r="O97" s="254"/>
      <c r="P97" s="254"/>
      <c r="Q97" s="254"/>
      <c r="R97" s="254"/>
      <c r="S97" s="254"/>
      <c r="T97" s="255"/>
      <c r="U97" s="15"/>
      <c r="V97" s="15"/>
      <c r="W97" s="15"/>
      <c r="X97" s="15"/>
      <c r="Y97" s="15"/>
      <c r="Z97" s="15"/>
      <c r="AA97" s="15"/>
      <c r="AB97" s="15"/>
      <c r="AC97" s="15"/>
      <c r="AD97" s="15"/>
      <c r="AE97" s="15"/>
      <c r="AT97" s="256" t="s">
        <v>148</v>
      </c>
      <c r="AU97" s="256" t="s">
        <v>81</v>
      </c>
      <c r="AV97" s="15" t="s">
        <v>143</v>
      </c>
      <c r="AW97" s="15" t="s">
        <v>33</v>
      </c>
      <c r="AX97" s="15" t="s">
        <v>14</v>
      </c>
      <c r="AY97" s="256" t="s">
        <v>134</v>
      </c>
    </row>
    <row r="98" spans="1:65" s="2" customFormat="1" ht="16.5" customHeight="1">
      <c r="A98" s="40"/>
      <c r="B98" s="41"/>
      <c r="C98" s="206" t="s">
        <v>144</v>
      </c>
      <c r="D98" s="206" t="s">
        <v>138</v>
      </c>
      <c r="E98" s="207" t="s">
        <v>725</v>
      </c>
      <c r="F98" s="208" t="s">
        <v>726</v>
      </c>
      <c r="G98" s="209" t="s">
        <v>248</v>
      </c>
      <c r="H98" s="210">
        <v>1</v>
      </c>
      <c r="I98" s="211"/>
      <c r="J98" s="212">
        <f>ROUND(I98*H98,2)</f>
        <v>0</v>
      </c>
      <c r="K98" s="208" t="s">
        <v>142</v>
      </c>
      <c r="L98" s="46"/>
      <c r="M98" s="213" t="s">
        <v>19</v>
      </c>
      <c r="N98" s="214" t="s">
        <v>43</v>
      </c>
      <c r="O98" s="86"/>
      <c r="P98" s="215">
        <f>O98*H98</f>
        <v>0</v>
      </c>
      <c r="Q98" s="215">
        <v>0</v>
      </c>
      <c r="R98" s="215">
        <f>Q98*H98</f>
        <v>0</v>
      </c>
      <c r="S98" s="215">
        <v>0</v>
      </c>
      <c r="T98" s="216">
        <f>S98*H98</f>
        <v>0</v>
      </c>
      <c r="U98" s="40"/>
      <c r="V98" s="40"/>
      <c r="W98" s="40"/>
      <c r="X98" s="40"/>
      <c r="Y98" s="40"/>
      <c r="Z98" s="40"/>
      <c r="AA98" s="40"/>
      <c r="AB98" s="40"/>
      <c r="AC98" s="40"/>
      <c r="AD98" s="40"/>
      <c r="AE98" s="40"/>
      <c r="AR98" s="217" t="s">
        <v>727</v>
      </c>
      <c r="AT98" s="217" t="s">
        <v>138</v>
      </c>
      <c r="AU98" s="217" t="s">
        <v>81</v>
      </c>
      <c r="AY98" s="19" t="s">
        <v>134</v>
      </c>
      <c r="BE98" s="218">
        <f>IF(N98="základní",J98,0)</f>
        <v>0</v>
      </c>
      <c r="BF98" s="218">
        <f>IF(N98="snížená",J98,0)</f>
        <v>0</v>
      </c>
      <c r="BG98" s="218">
        <f>IF(N98="zákl. přenesená",J98,0)</f>
        <v>0</v>
      </c>
      <c r="BH98" s="218">
        <f>IF(N98="sníž. přenesená",J98,0)</f>
        <v>0</v>
      </c>
      <c r="BI98" s="218">
        <f>IF(N98="nulová",J98,0)</f>
        <v>0</v>
      </c>
      <c r="BJ98" s="19" t="s">
        <v>14</v>
      </c>
      <c r="BK98" s="218">
        <f>ROUND(I98*H98,2)</f>
        <v>0</v>
      </c>
      <c r="BL98" s="19" t="s">
        <v>727</v>
      </c>
      <c r="BM98" s="217" t="s">
        <v>728</v>
      </c>
    </row>
    <row r="99" spans="1:47" s="2" customFormat="1" ht="12">
      <c r="A99" s="40"/>
      <c r="B99" s="41"/>
      <c r="C99" s="42"/>
      <c r="D99" s="219" t="s">
        <v>146</v>
      </c>
      <c r="E99" s="42"/>
      <c r="F99" s="220" t="s">
        <v>729</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146</v>
      </c>
      <c r="AU99" s="19" t="s">
        <v>81</v>
      </c>
    </row>
    <row r="100" spans="1:47" s="2" customFormat="1" ht="12">
      <c r="A100" s="40"/>
      <c r="B100" s="41"/>
      <c r="C100" s="42"/>
      <c r="D100" s="226" t="s">
        <v>203</v>
      </c>
      <c r="E100" s="42"/>
      <c r="F100" s="257" t="s">
        <v>730</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203</v>
      </c>
      <c r="AU100" s="19" t="s">
        <v>81</v>
      </c>
    </row>
    <row r="101" spans="1:51" s="14" customFormat="1" ht="12">
      <c r="A101" s="14"/>
      <c r="B101" s="235"/>
      <c r="C101" s="236"/>
      <c r="D101" s="226" t="s">
        <v>148</v>
      </c>
      <c r="E101" s="237" t="s">
        <v>19</v>
      </c>
      <c r="F101" s="238" t="s">
        <v>14</v>
      </c>
      <c r="G101" s="236"/>
      <c r="H101" s="239">
        <v>1</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148</v>
      </c>
      <c r="AU101" s="245" t="s">
        <v>81</v>
      </c>
      <c r="AV101" s="14" t="s">
        <v>81</v>
      </c>
      <c r="AW101" s="14" t="s">
        <v>33</v>
      </c>
      <c r="AX101" s="14" t="s">
        <v>72</v>
      </c>
      <c r="AY101" s="245" t="s">
        <v>134</v>
      </c>
    </row>
    <row r="102" spans="1:51" s="15" customFormat="1" ht="12">
      <c r="A102" s="15"/>
      <c r="B102" s="246"/>
      <c r="C102" s="247"/>
      <c r="D102" s="226" t="s">
        <v>148</v>
      </c>
      <c r="E102" s="248" t="s">
        <v>19</v>
      </c>
      <c r="F102" s="249" t="s">
        <v>152</v>
      </c>
      <c r="G102" s="247"/>
      <c r="H102" s="250">
        <v>1</v>
      </c>
      <c r="I102" s="251"/>
      <c r="J102" s="247"/>
      <c r="K102" s="247"/>
      <c r="L102" s="252"/>
      <c r="M102" s="253"/>
      <c r="N102" s="254"/>
      <c r="O102" s="254"/>
      <c r="P102" s="254"/>
      <c r="Q102" s="254"/>
      <c r="R102" s="254"/>
      <c r="S102" s="254"/>
      <c r="T102" s="255"/>
      <c r="U102" s="15"/>
      <c r="V102" s="15"/>
      <c r="W102" s="15"/>
      <c r="X102" s="15"/>
      <c r="Y102" s="15"/>
      <c r="Z102" s="15"/>
      <c r="AA102" s="15"/>
      <c r="AB102" s="15"/>
      <c r="AC102" s="15"/>
      <c r="AD102" s="15"/>
      <c r="AE102" s="15"/>
      <c r="AT102" s="256" t="s">
        <v>148</v>
      </c>
      <c r="AU102" s="256" t="s">
        <v>81</v>
      </c>
      <c r="AV102" s="15" t="s">
        <v>143</v>
      </c>
      <c r="AW102" s="15" t="s">
        <v>33</v>
      </c>
      <c r="AX102" s="15" t="s">
        <v>14</v>
      </c>
      <c r="AY102" s="256" t="s">
        <v>134</v>
      </c>
    </row>
    <row r="103" spans="1:63" s="12" customFormat="1" ht="22.8" customHeight="1">
      <c r="A103" s="12"/>
      <c r="B103" s="190"/>
      <c r="C103" s="191"/>
      <c r="D103" s="192" t="s">
        <v>71</v>
      </c>
      <c r="E103" s="204" t="s">
        <v>731</v>
      </c>
      <c r="F103" s="204" t="s">
        <v>732</v>
      </c>
      <c r="G103" s="191"/>
      <c r="H103" s="191"/>
      <c r="I103" s="194"/>
      <c r="J103" s="205">
        <f>BK103</f>
        <v>0</v>
      </c>
      <c r="K103" s="191"/>
      <c r="L103" s="196"/>
      <c r="M103" s="197"/>
      <c r="N103" s="198"/>
      <c r="O103" s="198"/>
      <c r="P103" s="199">
        <f>SUM(P104:P108)</f>
        <v>0</v>
      </c>
      <c r="Q103" s="198"/>
      <c r="R103" s="199">
        <f>SUM(R104:R108)</f>
        <v>0</v>
      </c>
      <c r="S103" s="198"/>
      <c r="T103" s="200">
        <f>SUM(T104:T108)</f>
        <v>0</v>
      </c>
      <c r="U103" s="12"/>
      <c r="V103" s="12"/>
      <c r="W103" s="12"/>
      <c r="X103" s="12"/>
      <c r="Y103" s="12"/>
      <c r="Z103" s="12"/>
      <c r="AA103" s="12"/>
      <c r="AB103" s="12"/>
      <c r="AC103" s="12"/>
      <c r="AD103" s="12"/>
      <c r="AE103" s="12"/>
      <c r="AR103" s="201" t="s">
        <v>177</v>
      </c>
      <c r="AT103" s="202" t="s">
        <v>71</v>
      </c>
      <c r="AU103" s="202" t="s">
        <v>14</v>
      </c>
      <c r="AY103" s="201" t="s">
        <v>134</v>
      </c>
      <c r="BK103" s="203">
        <f>SUM(BK104:BK108)</f>
        <v>0</v>
      </c>
    </row>
    <row r="104" spans="1:65" s="2" customFormat="1" ht="16.5" customHeight="1">
      <c r="A104" s="40"/>
      <c r="B104" s="41"/>
      <c r="C104" s="206" t="s">
        <v>143</v>
      </c>
      <c r="D104" s="206" t="s">
        <v>138</v>
      </c>
      <c r="E104" s="207" t="s">
        <v>733</v>
      </c>
      <c r="F104" s="208" t="s">
        <v>732</v>
      </c>
      <c r="G104" s="209" t="s">
        <v>248</v>
      </c>
      <c r="H104" s="210">
        <v>1</v>
      </c>
      <c r="I104" s="211"/>
      <c r="J104" s="212">
        <f>ROUND(I104*H104,2)</f>
        <v>0</v>
      </c>
      <c r="K104" s="208" t="s">
        <v>142</v>
      </c>
      <c r="L104" s="46"/>
      <c r="M104" s="213" t="s">
        <v>19</v>
      </c>
      <c r="N104" s="214" t="s">
        <v>43</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143</v>
      </c>
      <c r="AT104" s="217" t="s">
        <v>138</v>
      </c>
      <c r="AU104" s="217" t="s">
        <v>81</v>
      </c>
      <c r="AY104" s="19" t="s">
        <v>134</v>
      </c>
      <c r="BE104" s="218">
        <f>IF(N104="základní",J104,0)</f>
        <v>0</v>
      </c>
      <c r="BF104" s="218">
        <f>IF(N104="snížená",J104,0)</f>
        <v>0</v>
      </c>
      <c r="BG104" s="218">
        <f>IF(N104="zákl. přenesená",J104,0)</f>
        <v>0</v>
      </c>
      <c r="BH104" s="218">
        <f>IF(N104="sníž. přenesená",J104,0)</f>
        <v>0</v>
      </c>
      <c r="BI104" s="218">
        <f>IF(N104="nulová",J104,0)</f>
        <v>0</v>
      </c>
      <c r="BJ104" s="19" t="s">
        <v>14</v>
      </c>
      <c r="BK104" s="218">
        <f>ROUND(I104*H104,2)</f>
        <v>0</v>
      </c>
      <c r="BL104" s="19" t="s">
        <v>143</v>
      </c>
      <c r="BM104" s="217" t="s">
        <v>188</v>
      </c>
    </row>
    <row r="105" spans="1:47" s="2" customFormat="1" ht="12">
      <c r="A105" s="40"/>
      <c r="B105" s="41"/>
      <c r="C105" s="42"/>
      <c r="D105" s="219" t="s">
        <v>146</v>
      </c>
      <c r="E105" s="42"/>
      <c r="F105" s="220" t="s">
        <v>734</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146</v>
      </c>
      <c r="AU105" s="19" t="s">
        <v>81</v>
      </c>
    </row>
    <row r="106" spans="1:47" s="2" customFormat="1" ht="12">
      <c r="A106" s="40"/>
      <c r="B106" s="41"/>
      <c r="C106" s="42"/>
      <c r="D106" s="226" t="s">
        <v>203</v>
      </c>
      <c r="E106" s="42"/>
      <c r="F106" s="257" t="s">
        <v>735</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203</v>
      </c>
      <c r="AU106" s="19" t="s">
        <v>81</v>
      </c>
    </row>
    <row r="107" spans="1:51" s="14" customFormat="1" ht="12">
      <c r="A107" s="14"/>
      <c r="B107" s="235"/>
      <c r="C107" s="236"/>
      <c r="D107" s="226" t="s">
        <v>148</v>
      </c>
      <c r="E107" s="237" t="s">
        <v>19</v>
      </c>
      <c r="F107" s="238" t="s">
        <v>14</v>
      </c>
      <c r="G107" s="236"/>
      <c r="H107" s="239">
        <v>1</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148</v>
      </c>
      <c r="AU107" s="245" t="s">
        <v>81</v>
      </c>
      <c r="AV107" s="14" t="s">
        <v>81</v>
      </c>
      <c r="AW107" s="14" t="s">
        <v>33</v>
      </c>
      <c r="AX107" s="14" t="s">
        <v>72</v>
      </c>
      <c r="AY107" s="245" t="s">
        <v>134</v>
      </c>
    </row>
    <row r="108" spans="1:51" s="15" customFormat="1" ht="12">
      <c r="A108" s="15"/>
      <c r="B108" s="246"/>
      <c r="C108" s="247"/>
      <c r="D108" s="226" t="s">
        <v>148</v>
      </c>
      <c r="E108" s="248" t="s">
        <v>19</v>
      </c>
      <c r="F108" s="249" t="s">
        <v>152</v>
      </c>
      <c r="G108" s="247"/>
      <c r="H108" s="250">
        <v>1</v>
      </c>
      <c r="I108" s="251"/>
      <c r="J108" s="247"/>
      <c r="K108" s="247"/>
      <c r="L108" s="252"/>
      <c r="M108" s="253"/>
      <c r="N108" s="254"/>
      <c r="O108" s="254"/>
      <c r="P108" s="254"/>
      <c r="Q108" s="254"/>
      <c r="R108" s="254"/>
      <c r="S108" s="254"/>
      <c r="T108" s="255"/>
      <c r="U108" s="15"/>
      <c r="V108" s="15"/>
      <c r="W108" s="15"/>
      <c r="X108" s="15"/>
      <c r="Y108" s="15"/>
      <c r="Z108" s="15"/>
      <c r="AA108" s="15"/>
      <c r="AB108" s="15"/>
      <c r="AC108" s="15"/>
      <c r="AD108" s="15"/>
      <c r="AE108" s="15"/>
      <c r="AT108" s="256" t="s">
        <v>148</v>
      </c>
      <c r="AU108" s="256" t="s">
        <v>81</v>
      </c>
      <c r="AV108" s="15" t="s">
        <v>143</v>
      </c>
      <c r="AW108" s="15" t="s">
        <v>33</v>
      </c>
      <c r="AX108" s="15" t="s">
        <v>14</v>
      </c>
      <c r="AY108" s="256" t="s">
        <v>134</v>
      </c>
    </row>
    <row r="109" spans="1:63" s="12" customFormat="1" ht="22.8" customHeight="1">
      <c r="A109" s="12"/>
      <c r="B109" s="190"/>
      <c r="C109" s="191"/>
      <c r="D109" s="192" t="s">
        <v>71</v>
      </c>
      <c r="E109" s="204" t="s">
        <v>736</v>
      </c>
      <c r="F109" s="204" t="s">
        <v>737</v>
      </c>
      <c r="G109" s="191"/>
      <c r="H109" s="191"/>
      <c r="I109" s="194"/>
      <c r="J109" s="205">
        <f>BK109</f>
        <v>0</v>
      </c>
      <c r="K109" s="191"/>
      <c r="L109" s="196"/>
      <c r="M109" s="197"/>
      <c r="N109" s="198"/>
      <c r="O109" s="198"/>
      <c r="P109" s="199">
        <f>SUM(P110:P114)</f>
        <v>0</v>
      </c>
      <c r="Q109" s="198"/>
      <c r="R109" s="199">
        <f>SUM(R110:R114)</f>
        <v>0</v>
      </c>
      <c r="S109" s="198"/>
      <c r="T109" s="200">
        <f>SUM(T110:T114)</f>
        <v>0</v>
      </c>
      <c r="U109" s="12"/>
      <c r="V109" s="12"/>
      <c r="W109" s="12"/>
      <c r="X109" s="12"/>
      <c r="Y109" s="12"/>
      <c r="Z109" s="12"/>
      <c r="AA109" s="12"/>
      <c r="AB109" s="12"/>
      <c r="AC109" s="12"/>
      <c r="AD109" s="12"/>
      <c r="AE109" s="12"/>
      <c r="AR109" s="201" t="s">
        <v>177</v>
      </c>
      <c r="AT109" s="202" t="s">
        <v>71</v>
      </c>
      <c r="AU109" s="202" t="s">
        <v>14</v>
      </c>
      <c r="AY109" s="201" t="s">
        <v>134</v>
      </c>
      <c r="BK109" s="203">
        <f>SUM(BK110:BK114)</f>
        <v>0</v>
      </c>
    </row>
    <row r="110" spans="1:65" s="2" customFormat="1" ht="16.5" customHeight="1">
      <c r="A110" s="40"/>
      <c r="B110" s="41"/>
      <c r="C110" s="206" t="s">
        <v>177</v>
      </c>
      <c r="D110" s="206" t="s">
        <v>138</v>
      </c>
      <c r="E110" s="207" t="s">
        <v>738</v>
      </c>
      <c r="F110" s="208" t="s">
        <v>739</v>
      </c>
      <c r="G110" s="209" t="s">
        <v>248</v>
      </c>
      <c r="H110" s="210">
        <v>1</v>
      </c>
      <c r="I110" s="211"/>
      <c r="J110" s="212">
        <f>ROUND(I110*H110,2)</f>
        <v>0</v>
      </c>
      <c r="K110" s="208" t="s">
        <v>142</v>
      </c>
      <c r="L110" s="46"/>
      <c r="M110" s="213" t="s">
        <v>19</v>
      </c>
      <c r="N110" s="214" t="s">
        <v>43</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143</v>
      </c>
      <c r="AT110" s="217" t="s">
        <v>138</v>
      </c>
      <c r="AU110" s="217" t="s">
        <v>81</v>
      </c>
      <c r="AY110" s="19" t="s">
        <v>134</v>
      </c>
      <c r="BE110" s="218">
        <f>IF(N110="základní",J110,0)</f>
        <v>0</v>
      </c>
      <c r="BF110" s="218">
        <f>IF(N110="snížená",J110,0)</f>
        <v>0</v>
      </c>
      <c r="BG110" s="218">
        <f>IF(N110="zákl. přenesená",J110,0)</f>
        <v>0</v>
      </c>
      <c r="BH110" s="218">
        <f>IF(N110="sníž. přenesená",J110,0)</f>
        <v>0</v>
      </c>
      <c r="BI110" s="218">
        <f>IF(N110="nulová",J110,0)</f>
        <v>0</v>
      </c>
      <c r="BJ110" s="19" t="s">
        <v>14</v>
      </c>
      <c r="BK110" s="218">
        <f>ROUND(I110*H110,2)</f>
        <v>0</v>
      </c>
      <c r="BL110" s="19" t="s">
        <v>143</v>
      </c>
      <c r="BM110" s="217" t="s">
        <v>209</v>
      </c>
    </row>
    <row r="111" spans="1:47" s="2" customFormat="1" ht="12">
      <c r="A111" s="40"/>
      <c r="B111" s="41"/>
      <c r="C111" s="42"/>
      <c r="D111" s="219" t="s">
        <v>146</v>
      </c>
      <c r="E111" s="42"/>
      <c r="F111" s="220" t="s">
        <v>740</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146</v>
      </c>
      <c r="AU111" s="19" t="s">
        <v>81</v>
      </c>
    </row>
    <row r="112" spans="1:47" s="2" customFormat="1" ht="12">
      <c r="A112" s="40"/>
      <c r="B112" s="41"/>
      <c r="C112" s="42"/>
      <c r="D112" s="226" t="s">
        <v>203</v>
      </c>
      <c r="E112" s="42"/>
      <c r="F112" s="257" t="s">
        <v>741</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203</v>
      </c>
      <c r="AU112" s="19" t="s">
        <v>81</v>
      </c>
    </row>
    <row r="113" spans="1:51" s="14" customFormat="1" ht="12">
      <c r="A113" s="14"/>
      <c r="B113" s="235"/>
      <c r="C113" s="236"/>
      <c r="D113" s="226" t="s">
        <v>148</v>
      </c>
      <c r="E113" s="237" t="s">
        <v>19</v>
      </c>
      <c r="F113" s="238" t="s">
        <v>14</v>
      </c>
      <c r="G113" s="236"/>
      <c r="H113" s="239">
        <v>1</v>
      </c>
      <c r="I113" s="240"/>
      <c r="J113" s="236"/>
      <c r="K113" s="236"/>
      <c r="L113" s="241"/>
      <c r="M113" s="242"/>
      <c r="N113" s="243"/>
      <c r="O113" s="243"/>
      <c r="P113" s="243"/>
      <c r="Q113" s="243"/>
      <c r="R113" s="243"/>
      <c r="S113" s="243"/>
      <c r="T113" s="244"/>
      <c r="U113" s="14"/>
      <c r="V113" s="14"/>
      <c r="W113" s="14"/>
      <c r="X113" s="14"/>
      <c r="Y113" s="14"/>
      <c r="Z113" s="14"/>
      <c r="AA113" s="14"/>
      <c r="AB113" s="14"/>
      <c r="AC113" s="14"/>
      <c r="AD113" s="14"/>
      <c r="AE113" s="14"/>
      <c r="AT113" s="245" t="s">
        <v>148</v>
      </c>
      <c r="AU113" s="245" t="s">
        <v>81</v>
      </c>
      <c r="AV113" s="14" t="s">
        <v>81</v>
      </c>
      <c r="AW113" s="14" t="s">
        <v>33</v>
      </c>
      <c r="AX113" s="14" t="s">
        <v>72</v>
      </c>
      <c r="AY113" s="245" t="s">
        <v>134</v>
      </c>
    </row>
    <row r="114" spans="1:51" s="15" customFormat="1" ht="12">
      <c r="A114" s="15"/>
      <c r="B114" s="246"/>
      <c r="C114" s="247"/>
      <c r="D114" s="226" t="s">
        <v>148</v>
      </c>
      <c r="E114" s="248" t="s">
        <v>19</v>
      </c>
      <c r="F114" s="249" t="s">
        <v>152</v>
      </c>
      <c r="G114" s="247"/>
      <c r="H114" s="250">
        <v>1</v>
      </c>
      <c r="I114" s="251"/>
      <c r="J114" s="247"/>
      <c r="K114" s="247"/>
      <c r="L114" s="252"/>
      <c r="M114" s="253"/>
      <c r="N114" s="254"/>
      <c r="O114" s="254"/>
      <c r="P114" s="254"/>
      <c r="Q114" s="254"/>
      <c r="R114" s="254"/>
      <c r="S114" s="254"/>
      <c r="T114" s="255"/>
      <c r="U114" s="15"/>
      <c r="V114" s="15"/>
      <c r="W114" s="15"/>
      <c r="X114" s="15"/>
      <c r="Y114" s="15"/>
      <c r="Z114" s="15"/>
      <c r="AA114" s="15"/>
      <c r="AB114" s="15"/>
      <c r="AC114" s="15"/>
      <c r="AD114" s="15"/>
      <c r="AE114" s="15"/>
      <c r="AT114" s="256" t="s">
        <v>148</v>
      </c>
      <c r="AU114" s="256" t="s">
        <v>81</v>
      </c>
      <c r="AV114" s="15" t="s">
        <v>143</v>
      </c>
      <c r="AW114" s="15" t="s">
        <v>33</v>
      </c>
      <c r="AX114" s="15" t="s">
        <v>14</v>
      </c>
      <c r="AY114" s="256" t="s">
        <v>134</v>
      </c>
    </row>
    <row r="115" spans="1:63" s="12" customFormat="1" ht="22.8" customHeight="1">
      <c r="A115" s="12"/>
      <c r="B115" s="190"/>
      <c r="C115" s="191"/>
      <c r="D115" s="192" t="s">
        <v>71</v>
      </c>
      <c r="E115" s="204" t="s">
        <v>742</v>
      </c>
      <c r="F115" s="204" t="s">
        <v>743</v>
      </c>
      <c r="G115" s="191"/>
      <c r="H115" s="191"/>
      <c r="I115" s="194"/>
      <c r="J115" s="205">
        <f>BK115</f>
        <v>0</v>
      </c>
      <c r="K115" s="191"/>
      <c r="L115" s="196"/>
      <c r="M115" s="197"/>
      <c r="N115" s="198"/>
      <c r="O115" s="198"/>
      <c r="P115" s="199">
        <f>SUM(P116:P120)</f>
        <v>0</v>
      </c>
      <c r="Q115" s="198"/>
      <c r="R115" s="199">
        <f>SUM(R116:R120)</f>
        <v>0</v>
      </c>
      <c r="S115" s="198"/>
      <c r="T115" s="200">
        <f>SUM(T116:T120)</f>
        <v>0</v>
      </c>
      <c r="U115" s="12"/>
      <c r="V115" s="12"/>
      <c r="W115" s="12"/>
      <c r="X115" s="12"/>
      <c r="Y115" s="12"/>
      <c r="Z115" s="12"/>
      <c r="AA115" s="12"/>
      <c r="AB115" s="12"/>
      <c r="AC115" s="12"/>
      <c r="AD115" s="12"/>
      <c r="AE115" s="12"/>
      <c r="AR115" s="201" t="s">
        <v>177</v>
      </c>
      <c r="AT115" s="202" t="s">
        <v>71</v>
      </c>
      <c r="AU115" s="202" t="s">
        <v>14</v>
      </c>
      <c r="AY115" s="201" t="s">
        <v>134</v>
      </c>
      <c r="BK115" s="203">
        <f>SUM(BK116:BK120)</f>
        <v>0</v>
      </c>
    </row>
    <row r="116" spans="1:65" s="2" customFormat="1" ht="16.5" customHeight="1">
      <c r="A116" s="40"/>
      <c r="B116" s="41"/>
      <c r="C116" s="206" t="s">
        <v>188</v>
      </c>
      <c r="D116" s="206" t="s">
        <v>138</v>
      </c>
      <c r="E116" s="207" t="s">
        <v>744</v>
      </c>
      <c r="F116" s="208" t="s">
        <v>743</v>
      </c>
      <c r="G116" s="209" t="s">
        <v>248</v>
      </c>
      <c r="H116" s="210">
        <v>1</v>
      </c>
      <c r="I116" s="211"/>
      <c r="J116" s="212">
        <f>ROUND(I116*H116,2)</f>
        <v>0</v>
      </c>
      <c r="K116" s="208" t="s">
        <v>142</v>
      </c>
      <c r="L116" s="46"/>
      <c r="M116" s="213" t="s">
        <v>19</v>
      </c>
      <c r="N116" s="214" t="s">
        <v>43</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143</v>
      </c>
      <c r="AT116" s="217" t="s">
        <v>138</v>
      </c>
      <c r="AU116" s="217" t="s">
        <v>81</v>
      </c>
      <c r="AY116" s="19" t="s">
        <v>134</v>
      </c>
      <c r="BE116" s="218">
        <f>IF(N116="základní",J116,0)</f>
        <v>0</v>
      </c>
      <c r="BF116" s="218">
        <f>IF(N116="snížená",J116,0)</f>
        <v>0</v>
      </c>
      <c r="BG116" s="218">
        <f>IF(N116="zákl. přenesená",J116,0)</f>
        <v>0</v>
      </c>
      <c r="BH116" s="218">
        <f>IF(N116="sníž. přenesená",J116,0)</f>
        <v>0</v>
      </c>
      <c r="BI116" s="218">
        <f>IF(N116="nulová",J116,0)</f>
        <v>0</v>
      </c>
      <c r="BJ116" s="19" t="s">
        <v>14</v>
      </c>
      <c r="BK116" s="218">
        <f>ROUND(I116*H116,2)</f>
        <v>0</v>
      </c>
      <c r="BL116" s="19" t="s">
        <v>143</v>
      </c>
      <c r="BM116" s="217" t="s">
        <v>227</v>
      </c>
    </row>
    <row r="117" spans="1:47" s="2" customFormat="1" ht="12">
      <c r="A117" s="40"/>
      <c r="B117" s="41"/>
      <c r="C117" s="42"/>
      <c r="D117" s="219" t="s">
        <v>146</v>
      </c>
      <c r="E117" s="42"/>
      <c r="F117" s="220" t="s">
        <v>745</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146</v>
      </c>
      <c r="AU117" s="19" t="s">
        <v>81</v>
      </c>
    </row>
    <row r="118" spans="1:47" s="2" customFormat="1" ht="12">
      <c r="A118" s="40"/>
      <c r="B118" s="41"/>
      <c r="C118" s="42"/>
      <c r="D118" s="226" t="s">
        <v>203</v>
      </c>
      <c r="E118" s="42"/>
      <c r="F118" s="257" t="s">
        <v>746</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203</v>
      </c>
      <c r="AU118" s="19" t="s">
        <v>81</v>
      </c>
    </row>
    <row r="119" spans="1:51" s="14" customFormat="1" ht="12">
      <c r="A119" s="14"/>
      <c r="B119" s="235"/>
      <c r="C119" s="236"/>
      <c r="D119" s="226" t="s">
        <v>148</v>
      </c>
      <c r="E119" s="237" t="s">
        <v>19</v>
      </c>
      <c r="F119" s="238" t="s">
        <v>14</v>
      </c>
      <c r="G119" s="236"/>
      <c r="H119" s="239">
        <v>1</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148</v>
      </c>
      <c r="AU119" s="245" t="s">
        <v>81</v>
      </c>
      <c r="AV119" s="14" t="s">
        <v>81</v>
      </c>
      <c r="AW119" s="14" t="s">
        <v>33</v>
      </c>
      <c r="AX119" s="14" t="s">
        <v>72</v>
      </c>
      <c r="AY119" s="245" t="s">
        <v>134</v>
      </c>
    </row>
    <row r="120" spans="1:51" s="15" customFormat="1" ht="12">
      <c r="A120" s="15"/>
      <c r="B120" s="246"/>
      <c r="C120" s="247"/>
      <c r="D120" s="226" t="s">
        <v>148</v>
      </c>
      <c r="E120" s="248" t="s">
        <v>19</v>
      </c>
      <c r="F120" s="249" t="s">
        <v>152</v>
      </c>
      <c r="G120" s="247"/>
      <c r="H120" s="250">
        <v>1</v>
      </c>
      <c r="I120" s="251"/>
      <c r="J120" s="247"/>
      <c r="K120" s="247"/>
      <c r="L120" s="252"/>
      <c r="M120" s="253"/>
      <c r="N120" s="254"/>
      <c r="O120" s="254"/>
      <c r="P120" s="254"/>
      <c r="Q120" s="254"/>
      <c r="R120" s="254"/>
      <c r="S120" s="254"/>
      <c r="T120" s="255"/>
      <c r="U120" s="15"/>
      <c r="V120" s="15"/>
      <c r="W120" s="15"/>
      <c r="X120" s="15"/>
      <c r="Y120" s="15"/>
      <c r="Z120" s="15"/>
      <c r="AA120" s="15"/>
      <c r="AB120" s="15"/>
      <c r="AC120" s="15"/>
      <c r="AD120" s="15"/>
      <c r="AE120" s="15"/>
      <c r="AT120" s="256" t="s">
        <v>148</v>
      </c>
      <c r="AU120" s="256" t="s">
        <v>81</v>
      </c>
      <c r="AV120" s="15" t="s">
        <v>143</v>
      </c>
      <c r="AW120" s="15" t="s">
        <v>33</v>
      </c>
      <c r="AX120" s="15" t="s">
        <v>14</v>
      </c>
      <c r="AY120" s="256" t="s">
        <v>134</v>
      </c>
    </row>
    <row r="121" spans="1:63" s="12" customFormat="1" ht="22.8" customHeight="1">
      <c r="A121" s="12"/>
      <c r="B121" s="190"/>
      <c r="C121" s="191"/>
      <c r="D121" s="192" t="s">
        <v>71</v>
      </c>
      <c r="E121" s="204" t="s">
        <v>747</v>
      </c>
      <c r="F121" s="204" t="s">
        <v>748</v>
      </c>
      <c r="G121" s="191"/>
      <c r="H121" s="191"/>
      <c r="I121" s="194"/>
      <c r="J121" s="205">
        <f>BK121</f>
        <v>0</v>
      </c>
      <c r="K121" s="191"/>
      <c r="L121" s="196"/>
      <c r="M121" s="197"/>
      <c r="N121" s="198"/>
      <c r="O121" s="198"/>
      <c r="P121" s="199">
        <f>SUM(P122:P126)</f>
        <v>0</v>
      </c>
      <c r="Q121" s="198"/>
      <c r="R121" s="199">
        <f>SUM(R122:R126)</f>
        <v>0</v>
      </c>
      <c r="S121" s="198"/>
      <c r="T121" s="200">
        <f>SUM(T122:T126)</f>
        <v>0</v>
      </c>
      <c r="U121" s="12"/>
      <c r="V121" s="12"/>
      <c r="W121" s="12"/>
      <c r="X121" s="12"/>
      <c r="Y121" s="12"/>
      <c r="Z121" s="12"/>
      <c r="AA121" s="12"/>
      <c r="AB121" s="12"/>
      <c r="AC121" s="12"/>
      <c r="AD121" s="12"/>
      <c r="AE121" s="12"/>
      <c r="AR121" s="201" t="s">
        <v>177</v>
      </c>
      <c r="AT121" s="202" t="s">
        <v>71</v>
      </c>
      <c r="AU121" s="202" t="s">
        <v>14</v>
      </c>
      <c r="AY121" s="201" t="s">
        <v>134</v>
      </c>
      <c r="BK121" s="203">
        <f>SUM(BK122:BK126)</f>
        <v>0</v>
      </c>
    </row>
    <row r="122" spans="1:65" s="2" customFormat="1" ht="16.5" customHeight="1">
      <c r="A122" s="40"/>
      <c r="B122" s="41"/>
      <c r="C122" s="206" t="s">
        <v>197</v>
      </c>
      <c r="D122" s="206" t="s">
        <v>138</v>
      </c>
      <c r="E122" s="207" t="s">
        <v>749</v>
      </c>
      <c r="F122" s="208" t="s">
        <v>750</v>
      </c>
      <c r="G122" s="209" t="s">
        <v>248</v>
      </c>
      <c r="H122" s="210">
        <v>1</v>
      </c>
      <c r="I122" s="211"/>
      <c r="J122" s="212">
        <f>ROUND(I122*H122,2)</f>
        <v>0</v>
      </c>
      <c r="K122" s="208" t="s">
        <v>142</v>
      </c>
      <c r="L122" s="46"/>
      <c r="M122" s="213" t="s">
        <v>19</v>
      </c>
      <c r="N122" s="214" t="s">
        <v>43</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143</v>
      </c>
      <c r="AT122" s="217" t="s">
        <v>138</v>
      </c>
      <c r="AU122" s="217" t="s">
        <v>81</v>
      </c>
      <c r="AY122" s="19" t="s">
        <v>134</v>
      </c>
      <c r="BE122" s="218">
        <f>IF(N122="základní",J122,0)</f>
        <v>0</v>
      </c>
      <c r="BF122" s="218">
        <f>IF(N122="snížená",J122,0)</f>
        <v>0</v>
      </c>
      <c r="BG122" s="218">
        <f>IF(N122="zákl. přenesená",J122,0)</f>
        <v>0</v>
      </c>
      <c r="BH122" s="218">
        <f>IF(N122="sníž. přenesená",J122,0)</f>
        <v>0</v>
      </c>
      <c r="BI122" s="218">
        <f>IF(N122="nulová",J122,0)</f>
        <v>0</v>
      </c>
      <c r="BJ122" s="19" t="s">
        <v>14</v>
      </c>
      <c r="BK122" s="218">
        <f>ROUND(I122*H122,2)</f>
        <v>0</v>
      </c>
      <c r="BL122" s="19" t="s">
        <v>143</v>
      </c>
      <c r="BM122" s="217" t="s">
        <v>238</v>
      </c>
    </row>
    <row r="123" spans="1:47" s="2" customFormat="1" ht="12">
      <c r="A123" s="40"/>
      <c r="B123" s="41"/>
      <c r="C123" s="42"/>
      <c r="D123" s="219" t="s">
        <v>146</v>
      </c>
      <c r="E123" s="42"/>
      <c r="F123" s="220" t="s">
        <v>751</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146</v>
      </c>
      <c r="AU123" s="19" t="s">
        <v>81</v>
      </c>
    </row>
    <row r="124" spans="1:47" s="2" customFormat="1" ht="12">
      <c r="A124" s="40"/>
      <c r="B124" s="41"/>
      <c r="C124" s="42"/>
      <c r="D124" s="226" t="s">
        <v>203</v>
      </c>
      <c r="E124" s="42"/>
      <c r="F124" s="257" t="s">
        <v>752</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203</v>
      </c>
      <c r="AU124" s="19" t="s">
        <v>81</v>
      </c>
    </row>
    <row r="125" spans="1:51" s="14" customFormat="1" ht="12">
      <c r="A125" s="14"/>
      <c r="B125" s="235"/>
      <c r="C125" s="236"/>
      <c r="D125" s="226" t="s">
        <v>148</v>
      </c>
      <c r="E125" s="237" t="s">
        <v>19</v>
      </c>
      <c r="F125" s="238" t="s">
        <v>14</v>
      </c>
      <c r="G125" s="236"/>
      <c r="H125" s="239">
        <v>1</v>
      </c>
      <c r="I125" s="240"/>
      <c r="J125" s="236"/>
      <c r="K125" s="236"/>
      <c r="L125" s="241"/>
      <c r="M125" s="242"/>
      <c r="N125" s="243"/>
      <c r="O125" s="243"/>
      <c r="P125" s="243"/>
      <c r="Q125" s="243"/>
      <c r="R125" s="243"/>
      <c r="S125" s="243"/>
      <c r="T125" s="244"/>
      <c r="U125" s="14"/>
      <c r="V125" s="14"/>
      <c r="W125" s="14"/>
      <c r="X125" s="14"/>
      <c r="Y125" s="14"/>
      <c r="Z125" s="14"/>
      <c r="AA125" s="14"/>
      <c r="AB125" s="14"/>
      <c r="AC125" s="14"/>
      <c r="AD125" s="14"/>
      <c r="AE125" s="14"/>
      <c r="AT125" s="245" t="s">
        <v>148</v>
      </c>
      <c r="AU125" s="245" t="s">
        <v>81</v>
      </c>
      <c r="AV125" s="14" t="s">
        <v>81</v>
      </c>
      <c r="AW125" s="14" t="s">
        <v>33</v>
      </c>
      <c r="AX125" s="14" t="s">
        <v>72</v>
      </c>
      <c r="AY125" s="245" t="s">
        <v>134</v>
      </c>
    </row>
    <row r="126" spans="1:51" s="15" customFormat="1" ht="12">
      <c r="A126" s="15"/>
      <c r="B126" s="246"/>
      <c r="C126" s="247"/>
      <c r="D126" s="226" t="s">
        <v>148</v>
      </c>
      <c r="E126" s="248" t="s">
        <v>19</v>
      </c>
      <c r="F126" s="249" t="s">
        <v>152</v>
      </c>
      <c r="G126" s="247"/>
      <c r="H126" s="250">
        <v>1</v>
      </c>
      <c r="I126" s="251"/>
      <c r="J126" s="247"/>
      <c r="K126" s="247"/>
      <c r="L126" s="252"/>
      <c r="M126" s="253"/>
      <c r="N126" s="254"/>
      <c r="O126" s="254"/>
      <c r="P126" s="254"/>
      <c r="Q126" s="254"/>
      <c r="R126" s="254"/>
      <c r="S126" s="254"/>
      <c r="T126" s="255"/>
      <c r="U126" s="15"/>
      <c r="V126" s="15"/>
      <c r="W126" s="15"/>
      <c r="X126" s="15"/>
      <c r="Y126" s="15"/>
      <c r="Z126" s="15"/>
      <c r="AA126" s="15"/>
      <c r="AB126" s="15"/>
      <c r="AC126" s="15"/>
      <c r="AD126" s="15"/>
      <c r="AE126" s="15"/>
      <c r="AT126" s="256" t="s">
        <v>148</v>
      </c>
      <c r="AU126" s="256" t="s">
        <v>81</v>
      </c>
      <c r="AV126" s="15" t="s">
        <v>143</v>
      </c>
      <c r="AW126" s="15" t="s">
        <v>33</v>
      </c>
      <c r="AX126" s="15" t="s">
        <v>14</v>
      </c>
      <c r="AY126" s="256" t="s">
        <v>134</v>
      </c>
    </row>
    <row r="127" spans="1:63" s="12" customFormat="1" ht="22.8" customHeight="1">
      <c r="A127" s="12"/>
      <c r="B127" s="190"/>
      <c r="C127" s="191"/>
      <c r="D127" s="192" t="s">
        <v>71</v>
      </c>
      <c r="E127" s="204" t="s">
        <v>753</v>
      </c>
      <c r="F127" s="204" t="s">
        <v>754</v>
      </c>
      <c r="G127" s="191"/>
      <c r="H127" s="191"/>
      <c r="I127" s="194"/>
      <c r="J127" s="205">
        <f>BK127</f>
        <v>0</v>
      </c>
      <c r="K127" s="191"/>
      <c r="L127" s="196"/>
      <c r="M127" s="197"/>
      <c r="N127" s="198"/>
      <c r="O127" s="198"/>
      <c r="P127" s="199">
        <f>SUM(P128:P132)</f>
        <v>0</v>
      </c>
      <c r="Q127" s="198"/>
      <c r="R127" s="199">
        <f>SUM(R128:R132)</f>
        <v>0</v>
      </c>
      <c r="S127" s="198"/>
      <c r="T127" s="200">
        <f>SUM(T128:T132)</f>
        <v>0</v>
      </c>
      <c r="U127" s="12"/>
      <c r="V127" s="12"/>
      <c r="W127" s="12"/>
      <c r="X127" s="12"/>
      <c r="Y127" s="12"/>
      <c r="Z127" s="12"/>
      <c r="AA127" s="12"/>
      <c r="AB127" s="12"/>
      <c r="AC127" s="12"/>
      <c r="AD127" s="12"/>
      <c r="AE127" s="12"/>
      <c r="AR127" s="201" t="s">
        <v>177</v>
      </c>
      <c r="AT127" s="202" t="s">
        <v>71</v>
      </c>
      <c r="AU127" s="202" t="s">
        <v>14</v>
      </c>
      <c r="AY127" s="201" t="s">
        <v>134</v>
      </c>
      <c r="BK127" s="203">
        <f>SUM(BK128:BK132)</f>
        <v>0</v>
      </c>
    </row>
    <row r="128" spans="1:65" s="2" customFormat="1" ht="16.5" customHeight="1">
      <c r="A128" s="40"/>
      <c r="B128" s="41"/>
      <c r="C128" s="206" t="s">
        <v>209</v>
      </c>
      <c r="D128" s="206" t="s">
        <v>138</v>
      </c>
      <c r="E128" s="207" t="s">
        <v>755</v>
      </c>
      <c r="F128" s="208" t="s">
        <v>756</v>
      </c>
      <c r="G128" s="209" t="s">
        <v>248</v>
      </c>
      <c r="H128" s="210">
        <v>1</v>
      </c>
      <c r="I128" s="211"/>
      <c r="J128" s="212">
        <f>ROUND(I128*H128,2)</f>
        <v>0</v>
      </c>
      <c r="K128" s="208" t="s">
        <v>142</v>
      </c>
      <c r="L128" s="46"/>
      <c r="M128" s="213" t="s">
        <v>19</v>
      </c>
      <c r="N128" s="214" t="s">
        <v>43</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143</v>
      </c>
      <c r="AT128" s="217" t="s">
        <v>138</v>
      </c>
      <c r="AU128" s="217" t="s">
        <v>81</v>
      </c>
      <c r="AY128" s="19" t="s">
        <v>134</v>
      </c>
      <c r="BE128" s="218">
        <f>IF(N128="základní",J128,0)</f>
        <v>0</v>
      </c>
      <c r="BF128" s="218">
        <f>IF(N128="snížená",J128,0)</f>
        <v>0</v>
      </c>
      <c r="BG128" s="218">
        <f>IF(N128="zákl. přenesená",J128,0)</f>
        <v>0</v>
      </c>
      <c r="BH128" s="218">
        <f>IF(N128="sníž. přenesená",J128,0)</f>
        <v>0</v>
      </c>
      <c r="BI128" s="218">
        <f>IF(N128="nulová",J128,0)</f>
        <v>0</v>
      </c>
      <c r="BJ128" s="19" t="s">
        <v>14</v>
      </c>
      <c r="BK128" s="218">
        <f>ROUND(I128*H128,2)</f>
        <v>0</v>
      </c>
      <c r="BL128" s="19" t="s">
        <v>143</v>
      </c>
      <c r="BM128" s="217" t="s">
        <v>252</v>
      </c>
    </row>
    <row r="129" spans="1:47" s="2" customFormat="1" ht="12">
      <c r="A129" s="40"/>
      <c r="B129" s="41"/>
      <c r="C129" s="42"/>
      <c r="D129" s="219" t="s">
        <v>146</v>
      </c>
      <c r="E129" s="42"/>
      <c r="F129" s="220" t="s">
        <v>757</v>
      </c>
      <c r="G129" s="42"/>
      <c r="H129" s="42"/>
      <c r="I129" s="221"/>
      <c r="J129" s="42"/>
      <c r="K129" s="42"/>
      <c r="L129" s="46"/>
      <c r="M129" s="222"/>
      <c r="N129" s="223"/>
      <c r="O129" s="86"/>
      <c r="P129" s="86"/>
      <c r="Q129" s="86"/>
      <c r="R129" s="86"/>
      <c r="S129" s="86"/>
      <c r="T129" s="87"/>
      <c r="U129" s="40"/>
      <c r="V129" s="40"/>
      <c r="W129" s="40"/>
      <c r="X129" s="40"/>
      <c r="Y129" s="40"/>
      <c r="Z129" s="40"/>
      <c r="AA129" s="40"/>
      <c r="AB129" s="40"/>
      <c r="AC129" s="40"/>
      <c r="AD129" s="40"/>
      <c r="AE129" s="40"/>
      <c r="AT129" s="19" t="s">
        <v>146</v>
      </c>
      <c r="AU129" s="19" t="s">
        <v>81</v>
      </c>
    </row>
    <row r="130" spans="1:47" s="2" customFormat="1" ht="12">
      <c r="A130" s="40"/>
      <c r="B130" s="41"/>
      <c r="C130" s="42"/>
      <c r="D130" s="226" t="s">
        <v>203</v>
      </c>
      <c r="E130" s="42"/>
      <c r="F130" s="257" t="s">
        <v>758</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203</v>
      </c>
      <c r="AU130" s="19" t="s">
        <v>81</v>
      </c>
    </row>
    <row r="131" spans="1:51" s="14" customFormat="1" ht="12">
      <c r="A131" s="14"/>
      <c r="B131" s="235"/>
      <c r="C131" s="236"/>
      <c r="D131" s="226" t="s">
        <v>148</v>
      </c>
      <c r="E131" s="237" t="s">
        <v>19</v>
      </c>
      <c r="F131" s="238" t="s">
        <v>14</v>
      </c>
      <c r="G131" s="236"/>
      <c r="H131" s="239">
        <v>1</v>
      </c>
      <c r="I131" s="240"/>
      <c r="J131" s="236"/>
      <c r="K131" s="236"/>
      <c r="L131" s="241"/>
      <c r="M131" s="242"/>
      <c r="N131" s="243"/>
      <c r="O131" s="243"/>
      <c r="P131" s="243"/>
      <c r="Q131" s="243"/>
      <c r="R131" s="243"/>
      <c r="S131" s="243"/>
      <c r="T131" s="244"/>
      <c r="U131" s="14"/>
      <c r="V131" s="14"/>
      <c r="W131" s="14"/>
      <c r="X131" s="14"/>
      <c r="Y131" s="14"/>
      <c r="Z131" s="14"/>
      <c r="AA131" s="14"/>
      <c r="AB131" s="14"/>
      <c r="AC131" s="14"/>
      <c r="AD131" s="14"/>
      <c r="AE131" s="14"/>
      <c r="AT131" s="245" t="s">
        <v>148</v>
      </c>
      <c r="AU131" s="245" t="s">
        <v>81</v>
      </c>
      <c r="AV131" s="14" t="s">
        <v>81</v>
      </c>
      <c r="AW131" s="14" t="s">
        <v>33</v>
      </c>
      <c r="AX131" s="14" t="s">
        <v>72</v>
      </c>
      <c r="AY131" s="245" t="s">
        <v>134</v>
      </c>
    </row>
    <row r="132" spans="1:51" s="15" customFormat="1" ht="12">
      <c r="A132" s="15"/>
      <c r="B132" s="246"/>
      <c r="C132" s="247"/>
      <c r="D132" s="226" t="s">
        <v>148</v>
      </c>
      <c r="E132" s="248" t="s">
        <v>19</v>
      </c>
      <c r="F132" s="249" t="s">
        <v>152</v>
      </c>
      <c r="G132" s="247"/>
      <c r="H132" s="250">
        <v>1</v>
      </c>
      <c r="I132" s="251"/>
      <c r="J132" s="247"/>
      <c r="K132" s="247"/>
      <c r="L132" s="252"/>
      <c r="M132" s="281"/>
      <c r="N132" s="282"/>
      <c r="O132" s="282"/>
      <c r="P132" s="282"/>
      <c r="Q132" s="282"/>
      <c r="R132" s="282"/>
      <c r="S132" s="282"/>
      <c r="T132" s="283"/>
      <c r="U132" s="15"/>
      <c r="V132" s="15"/>
      <c r="W132" s="15"/>
      <c r="X132" s="15"/>
      <c r="Y132" s="15"/>
      <c r="Z132" s="15"/>
      <c r="AA132" s="15"/>
      <c r="AB132" s="15"/>
      <c r="AC132" s="15"/>
      <c r="AD132" s="15"/>
      <c r="AE132" s="15"/>
      <c r="AT132" s="256" t="s">
        <v>148</v>
      </c>
      <c r="AU132" s="256" t="s">
        <v>81</v>
      </c>
      <c r="AV132" s="15" t="s">
        <v>143</v>
      </c>
      <c r="AW132" s="15" t="s">
        <v>33</v>
      </c>
      <c r="AX132" s="15" t="s">
        <v>14</v>
      </c>
      <c r="AY132" s="256" t="s">
        <v>134</v>
      </c>
    </row>
    <row r="133" spans="1:31" s="2" customFormat="1" ht="6.95" customHeight="1">
      <c r="A133" s="40"/>
      <c r="B133" s="61"/>
      <c r="C133" s="62"/>
      <c r="D133" s="62"/>
      <c r="E133" s="62"/>
      <c r="F133" s="62"/>
      <c r="G133" s="62"/>
      <c r="H133" s="62"/>
      <c r="I133" s="62"/>
      <c r="J133" s="62"/>
      <c r="K133" s="62"/>
      <c r="L133" s="46"/>
      <c r="M133" s="40"/>
      <c r="O133" s="40"/>
      <c r="P133" s="40"/>
      <c r="Q133" s="40"/>
      <c r="R133" s="40"/>
      <c r="S133" s="40"/>
      <c r="T133" s="40"/>
      <c r="U133" s="40"/>
      <c r="V133" s="40"/>
      <c r="W133" s="40"/>
      <c r="X133" s="40"/>
      <c r="Y133" s="40"/>
      <c r="Z133" s="40"/>
      <c r="AA133" s="40"/>
      <c r="AB133" s="40"/>
      <c r="AC133" s="40"/>
      <c r="AD133" s="40"/>
      <c r="AE133" s="40"/>
    </row>
  </sheetData>
  <sheetProtection password="CC35" sheet="1" objects="1" scenarios="1" formatColumns="0" formatRows="0" autoFilter="0"/>
  <autoFilter ref="C85:K132"/>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012103000"/>
    <hyperlink ref="F95" r:id="rId2" display="https://podminky.urs.cz/item/CS_URS_2023_01/012303000"/>
    <hyperlink ref="F99" r:id="rId3" display="https://podminky.urs.cz/item/CS_URS_2023_01/013274000"/>
    <hyperlink ref="F105" r:id="rId4" display="https://podminky.urs.cz/item/CS_URS_2023_01/030001000"/>
    <hyperlink ref="F111" r:id="rId5" display="https://podminky.urs.cz/item/CS_URS_2023_01/044002000"/>
    <hyperlink ref="F117" r:id="rId6" display="https://podminky.urs.cz/item/CS_URS_2023_01/060001000"/>
    <hyperlink ref="F123" r:id="rId7" display="https://podminky.urs.cz/item/CS_URS_2023_01/071103000"/>
    <hyperlink ref="F129" r:id="rId8" display="https://podminky.urs.cz/item/CS_URS_2023_01/091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7" customFormat="1" ht="45" customHeight="1">
      <c r="B3" s="291"/>
      <c r="C3" s="292" t="s">
        <v>759</v>
      </c>
      <c r="D3" s="292"/>
      <c r="E3" s="292"/>
      <c r="F3" s="292"/>
      <c r="G3" s="292"/>
      <c r="H3" s="292"/>
      <c r="I3" s="292"/>
      <c r="J3" s="292"/>
      <c r="K3" s="293"/>
    </row>
    <row r="4" spans="2:11" s="1" customFormat="1" ht="25.5" customHeight="1">
      <c r="B4" s="294"/>
      <c r="C4" s="295" t="s">
        <v>760</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761</v>
      </c>
      <c r="D6" s="298"/>
      <c r="E6" s="298"/>
      <c r="F6" s="298"/>
      <c r="G6" s="298"/>
      <c r="H6" s="298"/>
      <c r="I6" s="298"/>
      <c r="J6" s="298"/>
      <c r="K6" s="296"/>
    </row>
    <row r="7" spans="2:11" s="1" customFormat="1" ht="15" customHeight="1">
      <c r="B7" s="299"/>
      <c r="C7" s="298" t="s">
        <v>762</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763</v>
      </c>
      <c r="D9" s="298"/>
      <c r="E9" s="298"/>
      <c r="F9" s="298"/>
      <c r="G9" s="298"/>
      <c r="H9" s="298"/>
      <c r="I9" s="298"/>
      <c r="J9" s="298"/>
      <c r="K9" s="296"/>
    </row>
    <row r="10" spans="2:11" s="1" customFormat="1" ht="15" customHeight="1">
      <c r="B10" s="299"/>
      <c r="C10" s="298"/>
      <c r="D10" s="298" t="s">
        <v>764</v>
      </c>
      <c r="E10" s="298"/>
      <c r="F10" s="298"/>
      <c r="G10" s="298"/>
      <c r="H10" s="298"/>
      <c r="I10" s="298"/>
      <c r="J10" s="298"/>
      <c r="K10" s="296"/>
    </row>
    <row r="11" spans="2:11" s="1" customFormat="1" ht="15" customHeight="1">
      <c r="B11" s="299"/>
      <c r="C11" s="300"/>
      <c r="D11" s="298" t="s">
        <v>765</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766</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767</v>
      </c>
      <c r="E15" s="298"/>
      <c r="F15" s="298"/>
      <c r="G15" s="298"/>
      <c r="H15" s="298"/>
      <c r="I15" s="298"/>
      <c r="J15" s="298"/>
      <c r="K15" s="296"/>
    </row>
    <row r="16" spans="2:11" s="1" customFormat="1" ht="15" customHeight="1">
      <c r="B16" s="299"/>
      <c r="C16" s="300"/>
      <c r="D16" s="298" t="s">
        <v>768</v>
      </c>
      <c r="E16" s="298"/>
      <c r="F16" s="298"/>
      <c r="G16" s="298"/>
      <c r="H16" s="298"/>
      <c r="I16" s="298"/>
      <c r="J16" s="298"/>
      <c r="K16" s="296"/>
    </row>
    <row r="17" spans="2:11" s="1" customFormat="1" ht="15" customHeight="1">
      <c r="B17" s="299"/>
      <c r="C17" s="300"/>
      <c r="D17" s="298" t="s">
        <v>769</v>
      </c>
      <c r="E17" s="298"/>
      <c r="F17" s="298"/>
      <c r="G17" s="298"/>
      <c r="H17" s="298"/>
      <c r="I17" s="298"/>
      <c r="J17" s="298"/>
      <c r="K17" s="296"/>
    </row>
    <row r="18" spans="2:11" s="1" customFormat="1" ht="15" customHeight="1">
      <c r="B18" s="299"/>
      <c r="C18" s="300"/>
      <c r="D18" s="300"/>
      <c r="E18" s="302" t="s">
        <v>79</v>
      </c>
      <c r="F18" s="298" t="s">
        <v>770</v>
      </c>
      <c r="G18" s="298"/>
      <c r="H18" s="298"/>
      <c r="I18" s="298"/>
      <c r="J18" s="298"/>
      <c r="K18" s="296"/>
    </row>
    <row r="19" spans="2:11" s="1" customFormat="1" ht="15" customHeight="1">
      <c r="B19" s="299"/>
      <c r="C19" s="300"/>
      <c r="D19" s="300"/>
      <c r="E19" s="302" t="s">
        <v>771</v>
      </c>
      <c r="F19" s="298" t="s">
        <v>772</v>
      </c>
      <c r="G19" s="298"/>
      <c r="H19" s="298"/>
      <c r="I19" s="298"/>
      <c r="J19" s="298"/>
      <c r="K19" s="296"/>
    </row>
    <row r="20" spans="2:11" s="1" customFormat="1" ht="15" customHeight="1">
      <c r="B20" s="299"/>
      <c r="C20" s="300"/>
      <c r="D20" s="300"/>
      <c r="E20" s="302" t="s">
        <v>773</v>
      </c>
      <c r="F20" s="298" t="s">
        <v>774</v>
      </c>
      <c r="G20" s="298"/>
      <c r="H20" s="298"/>
      <c r="I20" s="298"/>
      <c r="J20" s="298"/>
      <c r="K20" s="296"/>
    </row>
    <row r="21" spans="2:11" s="1" customFormat="1" ht="15" customHeight="1">
      <c r="B21" s="299"/>
      <c r="C21" s="300"/>
      <c r="D21" s="300"/>
      <c r="E21" s="302" t="s">
        <v>775</v>
      </c>
      <c r="F21" s="298" t="s">
        <v>776</v>
      </c>
      <c r="G21" s="298"/>
      <c r="H21" s="298"/>
      <c r="I21" s="298"/>
      <c r="J21" s="298"/>
      <c r="K21" s="296"/>
    </row>
    <row r="22" spans="2:11" s="1" customFormat="1" ht="15" customHeight="1">
      <c r="B22" s="299"/>
      <c r="C22" s="300"/>
      <c r="D22" s="300"/>
      <c r="E22" s="302" t="s">
        <v>586</v>
      </c>
      <c r="F22" s="298" t="s">
        <v>587</v>
      </c>
      <c r="G22" s="298"/>
      <c r="H22" s="298"/>
      <c r="I22" s="298"/>
      <c r="J22" s="298"/>
      <c r="K22" s="296"/>
    </row>
    <row r="23" spans="2:11" s="1" customFormat="1" ht="15" customHeight="1">
      <c r="B23" s="299"/>
      <c r="C23" s="300"/>
      <c r="D23" s="300"/>
      <c r="E23" s="302" t="s">
        <v>777</v>
      </c>
      <c r="F23" s="298" t="s">
        <v>778</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779</v>
      </c>
      <c r="D25" s="298"/>
      <c r="E25" s="298"/>
      <c r="F25" s="298"/>
      <c r="G25" s="298"/>
      <c r="H25" s="298"/>
      <c r="I25" s="298"/>
      <c r="J25" s="298"/>
      <c r="K25" s="296"/>
    </row>
    <row r="26" spans="2:11" s="1" customFormat="1" ht="15" customHeight="1">
      <c r="B26" s="299"/>
      <c r="C26" s="298" t="s">
        <v>780</v>
      </c>
      <c r="D26" s="298"/>
      <c r="E26" s="298"/>
      <c r="F26" s="298"/>
      <c r="G26" s="298"/>
      <c r="H26" s="298"/>
      <c r="I26" s="298"/>
      <c r="J26" s="298"/>
      <c r="K26" s="296"/>
    </row>
    <row r="27" spans="2:11" s="1" customFormat="1" ht="15" customHeight="1">
      <c r="B27" s="299"/>
      <c r="C27" s="298"/>
      <c r="D27" s="298" t="s">
        <v>781</v>
      </c>
      <c r="E27" s="298"/>
      <c r="F27" s="298"/>
      <c r="G27" s="298"/>
      <c r="H27" s="298"/>
      <c r="I27" s="298"/>
      <c r="J27" s="298"/>
      <c r="K27" s="296"/>
    </row>
    <row r="28" spans="2:11" s="1" customFormat="1" ht="15" customHeight="1">
      <c r="B28" s="299"/>
      <c r="C28" s="300"/>
      <c r="D28" s="298" t="s">
        <v>782</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783</v>
      </c>
      <c r="E30" s="298"/>
      <c r="F30" s="298"/>
      <c r="G30" s="298"/>
      <c r="H30" s="298"/>
      <c r="I30" s="298"/>
      <c r="J30" s="298"/>
      <c r="K30" s="296"/>
    </row>
    <row r="31" spans="2:11" s="1" customFormat="1" ht="15" customHeight="1">
      <c r="B31" s="299"/>
      <c r="C31" s="300"/>
      <c r="D31" s="298" t="s">
        <v>784</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785</v>
      </c>
      <c r="E33" s="298"/>
      <c r="F33" s="298"/>
      <c r="G33" s="298"/>
      <c r="H33" s="298"/>
      <c r="I33" s="298"/>
      <c r="J33" s="298"/>
      <c r="K33" s="296"/>
    </row>
    <row r="34" spans="2:11" s="1" customFormat="1" ht="15" customHeight="1">
      <c r="B34" s="299"/>
      <c r="C34" s="300"/>
      <c r="D34" s="298" t="s">
        <v>786</v>
      </c>
      <c r="E34" s="298"/>
      <c r="F34" s="298"/>
      <c r="G34" s="298"/>
      <c r="H34" s="298"/>
      <c r="I34" s="298"/>
      <c r="J34" s="298"/>
      <c r="K34" s="296"/>
    </row>
    <row r="35" spans="2:11" s="1" customFormat="1" ht="15" customHeight="1">
      <c r="B35" s="299"/>
      <c r="C35" s="300"/>
      <c r="D35" s="298" t="s">
        <v>787</v>
      </c>
      <c r="E35" s="298"/>
      <c r="F35" s="298"/>
      <c r="G35" s="298"/>
      <c r="H35" s="298"/>
      <c r="I35" s="298"/>
      <c r="J35" s="298"/>
      <c r="K35" s="296"/>
    </row>
    <row r="36" spans="2:11" s="1" customFormat="1" ht="15" customHeight="1">
      <c r="B36" s="299"/>
      <c r="C36" s="300"/>
      <c r="D36" s="298"/>
      <c r="E36" s="301" t="s">
        <v>120</v>
      </c>
      <c r="F36" s="298"/>
      <c r="G36" s="298" t="s">
        <v>788</v>
      </c>
      <c r="H36" s="298"/>
      <c r="I36" s="298"/>
      <c r="J36" s="298"/>
      <c r="K36" s="296"/>
    </row>
    <row r="37" spans="2:11" s="1" customFormat="1" ht="30.75" customHeight="1">
      <c r="B37" s="299"/>
      <c r="C37" s="300"/>
      <c r="D37" s="298"/>
      <c r="E37" s="301" t="s">
        <v>789</v>
      </c>
      <c r="F37" s="298"/>
      <c r="G37" s="298" t="s">
        <v>790</v>
      </c>
      <c r="H37" s="298"/>
      <c r="I37" s="298"/>
      <c r="J37" s="298"/>
      <c r="K37" s="296"/>
    </row>
    <row r="38" spans="2:11" s="1" customFormat="1" ht="15" customHeight="1">
      <c r="B38" s="299"/>
      <c r="C38" s="300"/>
      <c r="D38" s="298"/>
      <c r="E38" s="301" t="s">
        <v>53</v>
      </c>
      <c r="F38" s="298"/>
      <c r="G38" s="298" t="s">
        <v>791</v>
      </c>
      <c r="H38" s="298"/>
      <c r="I38" s="298"/>
      <c r="J38" s="298"/>
      <c r="K38" s="296"/>
    </row>
    <row r="39" spans="2:11" s="1" customFormat="1" ht="15" customHeight="1">
      <c r="B39" s="299"/>
      <c r="C39" s="300"/>
      <c r="D39" s="298"/>
      <c r="E39" s="301" t="s">
        <v>54</v>
      </c>
      <c r="F39" s="298"/>
      <c r="G39" s="298" t="s">
        <v>792</v>
      </c>
      <c r="H39" s="298"/>
      <c r="I39" s="298"/>
      <c r="J39" s="298"/>
      <c r="K39" s="296"/>
    </row>
    <row r="40" spans="2:11" s="1" customFormat="1" ht="15" customHeight="1">
      <c r="B40" s="299"/>
      <c r="C40" s="300"/>
      <c r="D40" s="298"/>
      <c r="E40" s="301" t="s">
        <v>121</v>
      </c>
      <c r="F40" s="298"/>
      <c r="G40" s="298" t="s">
        <v>793</v>
      </c>
      <c r="H40" s="298"/>
      <c r="I40" s="298"/>
      <c r="J40" s="298"/>
      <c r="K40" s="296"/>
    </row>
    <row r="41" spans="2:11" s="1" customFormat="1" ht="15" customHeight="1">
      <c r="B41" s="299"/>
      <c r="C41" s="300"/>
      <c r="D41" s="298"/>
      <c r="E41" s="301" t="s">
        <v>122</v>
      </c>
      <c r="F41" s="298"/>
      <c r="G41" s="298" t="s">
        <v>794</v>
      </c>
      <c r="H41" s="298"/>
      <c r="I41" s="298"/>
      <c r="J41" s="298"/>
      <c r="K41" s="296"/>
    </row>
    <row r="42" spans="2:11" s="1" customFormat="1" ht="15" customHeight="1">
      <c r="B42" s="299"/>
      <c r="C42" s="300"/>
      <c r="D42" s="298"/>
      <c r="E42" s="301" t="s">
        <v>795</v>
      </c>
      <c r="F42" s="298"/>
      <c r="G42" s="298" t="s">
        <v>796</v>
      </c>
      <c r="H42" s="298"/>
      <c r="I42" s="298"/>
      <c r="J42" s="298"/>
      <c r="K42" s="296"/>
    </row>
    <row r="43" spans="2:11" s="1" customFormat="1" ht="15" customHeight="1">
      <c r="B43" s="299"/>
      <c r="C43" s="300"/>
      <c r="D43" s="298"/>
      <c r="E43" s="301"/>
      <c r="F43" s="298"/>
      <c r="G43" s="298" t="s">
        <v>797</v>
      </c>
      <c r="H43" s="298"/>
      <c r="I43" s="298"/>
      <c r="J43" s="298"/>
      <c r="K43" s="296"/>
    </row>
    <row r="44" spans="2:11" s="1" customFormat="1" ht="15" customHeight="1">
      <c r="B44" s="299"/>
      <c r="C44" s="300"/>
      <c r="D44" s="298"/>
      <c r="E44" s="301" t="s">
        <v>798</v>
      </c>
      <c r="F44" s="298"/>
      <c r="G44" s="298" t="s">
        <v>799</v>
      </c>
      <c r="H44" s="298"/>
      <c r="I44" s="298"/>
      <c r="J44" s="298"/>
      <c r="K44" s="296"/>
    </row>
    <row r="45" spans="2:11" s="1" customFormat="1" ht="15" customHeight="1">
      <c r="B45" s="299"/>
      <c r="C45" s="300"/>
      <c r="D45" s="298"/>
      <c r="E45" s="301" t="s">
        <v>124</v>
      </c>
      <c r="F45" s="298"/>
      <c r="G45" s="298" t="s">
        <v>800</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801</v>
      </c>
      <c r="E47" s="298"/>
      <c r="F47" s="298"/>
      <c r="G47" s="298"/>
      <c r="H47" s="298"/>
      <c r="I47" s="298"/>
      <c r="J47" s="298"/>
      <c r="K47" s="296"/>
    </row>
    <row r="48" spans="2:11" s="1" customFormat="1" ht="15" customHeight="1">
      <c r="B48" s="299"/>
      <c r="C48" s="300"/>
      <c r="D48" s="300"/>
      <c r="E48" s="298" t="s">
        <v>802</v>
      </c>
      <c r="F48" s="298"/>
      <c r="G48" s="298"/>
      <c r="H48" s="298"/>
      <c r="I48" s="298"/>
      <c r="J48" s="298"/>
      <c r="K48" s="296"/>
    </row>
    <row r="49" spans="2:11" s="1" customFormat="1" ht="15" customHeight="1">
      <c r="B49" s="299"/>
      <c r="C49" s="300"/>
      <c r="D49" s="300"/>
      <c r="E49" s="298" t="s">
        <v>803</v>
      </c>
      <c r="F49" s="298"/>
      <c r="G49" s="298"/>
      <c r="H49" s="298"/>
      <c r="I49" s="298"/>
      <c r="J49" s="298"/>
      <c r="K49" s="296"/>
    </row>
    <row r="50" spans="2:11" s="1" customFormat="1" ht="15" customHeight="1">
      <c r="B50" s="299"/>
      <c r="C50" s="300"/>
      <c r="D50" s="300"/>
      <c r="E50" s="298" t="s">
        <v>804</v>
      </c>
      <c r="F50" s="298"/>
      <c r="G50" s="298"/>
      <c r="H50" s="298"/>
      <c r="I50" s="298"/>
      <c r="J50" s="298"/>
      <c r="K50" s="296"/>
    </row>
    <row r="51" spans="2:11" s="1" customFormat="1" ht="15" customHeight="1">
      <c r="B51" s="299"/>
      <c r="C51" s="300"/>
      <c r="D51" s="298" t="s">
        <v>805</v>
      </c>
      <c r="E51" s="298"/>
      <c r="F51" s="298"/>
      <c r="G51" s="298"/>
      <c r="H51" s="298"/>
      <c r="I51" s="298"/>
      <c r="J51" s="298"/>
      <c r="K51" s="296"/>
    </row>
    <row r="52" spans="2:11" s="1" customFormat="1" ht="25.5" customHeight="1">
      <c r="B52" s="294"/>
      <c r="C52" s="295" t="s">
        <v>806</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807</v>
      </c>
      <c r="D54" s="298"/>
      <c r="E54" s="298"/>
      <c r="F54" s="298"/>
      <c r="G54" s="298"/>
      <c r="H54" s="298"/>
      <c r="I54" s="298"/>
      <c r="J54" s="298"/>
      <c r="K54" s="296"/>
    </row>
    <row r="55" spans="2:11" s="1" customFormat="1" ht="15" customHeight="1">
      <c r="B55" s="294"/>
      <c r="C55" s="298" t="s">
        <v>808</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809</v>
      </c>
      <c r="D57" s="298"/>
      <c r="E57" s="298"/>
      <c r="F57" s="298"/>
      <c r="G57" s="298"/>
      <c r="H57" s="298"/>
      <c r="I57" s="298"/>
      <c r="J57" s="298"/>
      <c r="K57" s="296"/>
    </row>
    <row r="58" spans="2:11" s="1" customFormat="1" ht="15" customHeight="1">
      <c r="B58" s="294"/>
      <c r="C58" s="300"/>
      <c r="D58" s="298" t="s">
        <v>810</v>
      </c>
      <c r="E58" s="298"/>
      <c r="F58" s="298"/>
      <c r="G58" s="298"/>
      <c r="H58" s="298"/>
      <c r="I58" s="298"/>
      <c r="J58" s="298"/>
      <c r="K58" s="296"/>
    </row>
    <row r="59" spans="2:11" s="1" customFormat="1" ht="15" customHeight="1">
      <c r="B59" s="294"/>
      <c r="C59" s="300"/>
      <c r="D59" s="298" t="s">
        <v>811</v>
      </c>
      <c r="E59" s="298"/>
      <c r="F59" s="298"/>
      <c r="G59" s="298"/>
      <c r="H59" s="298"/>
      <c r="I59" s="298"/>
      <c r="J59" s="298"/>
      <c r="K59" s="296"/>
    </row>
    <row r="60" spans="2:11" s="1" customFormat="1" ht="15" customHeight="1">
      <c r="B60" s="294"/>
      <c r="C60" s="300"/>
      <c r="D60" s="298" t="s">
        <v>812</v>
      </c>
      <c r="E60" s="298"/>
      <c r="F60" s="298"/>
      <c r="G60" s="298"/>
      <c r="H60" s="298"/>
      <c r="I60" s="298"/>
      <c r="J60" s="298"/>
      <c r="K60" s="296"/>
    </row>
    <row r="61" spans="2:11" s="1" customFormat="1" ht="15" customHeight="1">
      <c r="B61" s="294"/>
      <c r="C61" s="300"/>
      <c r="D61" s="298" t="s">
        <v>813</v>
      </c>
      <c r="E61" s="298"/>
      <c r="F61" s="298"/>
      <c r="G61" s="298"/>
      <c r="H61" s="298"/>
      <c r="I61" s="298"/>
      <c r="J61" s="298"/>
      <c r="K61" s="296"/>
    </row>
    <row r="62" spans="2:11" s="1" customFormat="1" ht="15" customHeight="1">
      <c r="B62" s="294"/>
      <c r="C62" s="300"/>
      <c r="D62" s="303" t="s">
        <v>814</v>
      </c>
      <c r="E62" s="303"/>
      <c r="F62" s="303"/>
      <c r="G62" s="303"/>
      <c r="H62" s="303"/>
      <c r="I62" s="303"/>
      <c r="J62" s="303"/>
      <c r="K62" s="296"/>
    </row>
    <row r="63" spans="2:11" s="1" customFormat="1" ht="15" customHeight="1">
      <c r="B63" s="294"/>
      <c r="C63" s="300"/>
      <c r="D63" s="298" t="s">
        <v>815</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816</v>
      </c>
      <c r="E65" s="298"/>
      <c r="F65" s="298"/>
      <c r="G65" s="298"/>
      <c r="H65" s="298"/>
      <c r="I65" s="298"/>
      <c r="J65" s="298"/>
      <c r="K65" s="296"/>
    </row>
    <row r="66" spans="2:11" s="1" customFormat="1" ht="15" customHeight="1">
      <c r="B66" s="294"/>
      <c r="C66" s="300"/>
      <c r="D66" s="303" t="s">
        <v>817</v>
      </c>
      <c r="E66" s="303"/>
      <c r="F66" s="303"/>
      <c r="G66" s="303"/>
      <c r="H66" s="303"/>
      <c r="I66" s="303"/>
      <c r="J66" s="303"/>
      <c r="K66" s="296"/>
    </row>
    <row r="67" spans="2:11" s="1" customFormat="1" ht="15" customHeight="1">
      <c r="B67" s="294"/>
      <c r="C67" s="300"/>
      <c r="D67" s="298" t="s">
        <v>818</v>
      </c>
      <c r="E67" s="298"/>
      <c r="F67" s="298"/>
      <c r="G67" s="298"/>
      <c r="H67" s="298"/>
      <c r="I67" s="298"/>
      <c r="J67" s="298"/>
      <c r="K67" s="296"/>
    </row>
    <row r="68" spans="2:11" s="1" customFormat="1" ht="15" customHeight="1">
      <c r="B68" s="294"/>
      <c r="C68" s="300"/>
      <c r="D68" s="298" t="s">
        <v>819</v>
      </c>
      <c r="E68" s="298"/>
      <c r="F68" s="298"/>
      <c r="G68" s="298"/>
      <c r="H68" s="298"/>
      <c r="I68" s="298"/>
      <c r="J68" s="298"/>
      <c r="K68" s="296"/>
    </row>
    <row r="69" spans="2:11" s="1" customFormat="1" ht="15" customHeight="1">
      <c r="B69" s="294"/>
      <c r="C69" s="300"/>
      <c r="D69" s="298" t="s">
        <v>820</v>
      </c>
      <c r="E69" s="298"/>
      <c r="F69" s="298"/>
      <c r="G69" s="298"/>
      <c r="H69" s="298"/>
      <c r="I69" s="298"/>
      <c r="J69" s="298"/>
      <c r="K69" s="296"/>
    </row>
    <row r="70" spans="2:11" s="1" customFormat="1" ht="15" customHeight="1">
      <c r="B70" s="294"/>
      <c r="C70" s="300"/>
      <c r="D70" s="298" t="s">
        <v>821</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822</v>
      </c>
      <c r="D75" s="314"/>
      <c r="E75" s="314"/>
      <c r="F75" s="314"/>
      <c r="G75" s="314"/>
      <c r="H75" s="314"/>
      <c r="I75" s="314"/>
      <c r="J75" s="314"/>
      <c r="K75" s="315"/>
    </row>
    <row r="76" spans="2:11" s="1" customFormat="1" ht="17.25" customHeight="1">
      <c r="B76" s="313"/>
      <c r="C76" s="316" t="s">
        <v>823</v>
      </c>
      <c r="D76" s="316"/>
      <c r="E76" s="316"/>
      <c r="F76" s="316" t="s">
        <v>824</v>
      </c>
      <c r="G76" s="317"/>
      <c r="H76" s="316" t="s">
        <v>54</v>
      </c>
      <c r="I76" s="316" t="s">
        <v>57</v>
      </c>
      <c r="J76" s="316" t="s">
        <v>825</v>
      </c>
      <c r="K76" s="315"/>
    </row>
    <row r="77" spans="2:11" s="1" customFormat="1" ht="17.25" customHeight="1">
      <c r="B77" s="313"/>
      <c r="C77" s="318" t="s">
        <v>826</v>
      </c>
      <c r="D77" s="318"/>
      <c r="E77" s="318"/>
      <c r="F77" s="319" t="s">
        <v>827</v>
      </c>
      <c r="G77" s="320"/>
      <c r="H77" s="318"/>
      <c r="I77" s="318"/>
      <c r="J77" s="318" t="s">
        <v>828</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53</v>
      </c>
      <c r="D79" s="323"/>
      <c r="E79" s="323"/>
      <c r="F79" s="324" t="s">
        <v>829</v>
      </c>
      <c r="G79" s="325"/>
      <c r="H79" s="301" t="s">
        <v>830</v>
      </c>
      <c r="I79" s="301" t="s">
        <v>831</v>
      </c>
      <c r="J79" s="301">
        <v>20</v>
      </c>
      <c r="K79" s="315"/>
    </row>
    <row r="80" spans="2:11" s="1" customFormat="1" ht="15" customHeight="1">
      <c r="B80" s="313"/>
      <c r="C80" s="301" t="s">
        <v>832</v>
      </c>
      <c r="D80" s="301"/>
      <c r="E80" s="301"/>
      <c r="F80" s="324" t="s">
        <v>829</v>
      </c>
      <c r="G80" s="325"/>
      <c r="H80" s="301" t="s">
        <v>833</v>
      </c>
      <c r="I80" s="301" t="s">
        <v>831</v>
      </c>
      <c r="J80" s="301">
        <v>120</v>
      </c>
      <c r="K80" s="315"/>
    </row>
    <row r="81" spans="2:11" s="1" customFormat="1" ht="15" customHeight="1">
      <c r="B81" s="326"/>
      <c r="C81" s="301" t="s">
        <v>834</v>
      </c>
      <c r="D81" s="301"/>
      <c r="E81" s="301"/>
      <c r="F81" s="324" t="s">
        <v>835</v>
      </c>
      <c r="G81" s="325"/>
      <c r="H81" s="301" t="s">
        <v>836</v>
      </c>
      <c r="I81" s="301" t="s">
        <v>831</v>
      </c>
      <c r="J81" s="301">
        <v>50</v>
      </c>
      <c r="K81" s="315"/>
    </row>
    <row r="82" spans="2:11" s="1" customFormat="1" ht="15" customHeight="1">
      <c r="B82" s="326"/>
      <c r="C82" s="301" t="s">
        <v>837</v>
      </c>
      <c r="D82" s="301"/>
      <c r="E82" s="301"/>
      <c r="F82" s="324" t="s">
        <v>829</v>
      </c>
      <c r="G82" s="325"/>
      <c r="H82" s="301" t="s">
        <v>838</v>
      </c>
      <c r="I82" s="301" t="s">
        <v>839</v>
      </c>
      <c r="J82" s="301"/>
      <c r="K82" s="315"/>
    </row>
    <row r="83" spans="2:11" s="1" customFormat="1" ht="15" customHeight="1">
      <c r="B83" s="326"/>
      <c r="C83" s="327" t="s">
        <v>840</v>
      </c>
      <c r="D83" s="327"/>
      <c r="E83" s="327"/>
      <c r="F83" s="328" t="s">
        <v>835</v>
      </c>
      <c r="G83" s="327"/>
      <c r="H83" s="327" t="s">
        <v>841</v>
      </c>
      <c r="I83" s="327" t="s">
        <v>831</v>
      </c>
      <c r="J83" s="327">
        <v>15</v>
      </c>
      <c r="K83" s="315"/>
    </row>
    <row r="84" spans="2:11" s="1" customFormat="1" ht="15" customHeight="1">
      <c r="B84" s="326"/>
      <c r="C84" s="327" t="s">
        <v>842</v>
      </c>
      <c r="D84" s="327"/>
      <c r="E84" s="327"/>
      <c r="F84" s="328" t="s">
        <v>835</v>
      </c>
      <c r="G84" s="327"/>
      <c r="H84" s="327" t="s">
        <v>843</v>
      </c>
      <c r="I84" s="327" t="s">
        <v>831</v>
      </c>
      <c r="J84" s="327">
        <v>15</v>
      </c>
      <c r="K84" s="315"/>
    </row>
    <row r="85" spans="2:11" s="1" customFormat="1" ht="15" customHeight="1">
      <c r="B85" s="326"/>
      <c r="C85" s="327" t="s">
        <v>844</v>
      </c>
      <c r="D85" s="327"/>
      <c r="E85" s="327"/>
      <c r="F85" s="328" t="s">
        <v>835</v>
      </c>
      <c r="G85" s="327"/>
      <c r="H85" s="327" t="s">
        <v>845</v>
      </c>
      <c r="I85" s="327" t="s">
        <v>831</v>
      </c>
      <c r="J85" s="327">
        <v>20</v>
      </c>
      <c r="K85" s="315"/>
    </row>
    <row r="86" spans="2:11" s="1" customFormat="1" ht="15" customHeight="1">
      <c r="B86" s="326"/>
      <c r="C86" s="327" t="s">
        <v>846</v>
      </c>
      <c r="D86" s="327"/>
      <c r="E86" s="327"/>
      <c r="F86" s="328" t="s">
        <v>835</v>
      </c>
      <c r="G86" s="327"/>
      <c r="H86" s="327" t="s">
        <v>847</v>
      </c>
      <c r="I86" s="327" t="s">
        <v>831</v>
      </c>
      <c r="J86" s="327">
        <v>20</v>
      </c>
      <c r="K86" s="315"/>
    </row>
    <row r="87" spans="2:11" s="1" customFormat="1" ht="15" customHeight="1">
      <c r="B87" s="326"/>
      <c r="C87" s="301" t="s">
        <v>848</v>
      </c>
      <c r="D87" s="301"/>
      <c r="E87" s="301"/>
      <c r="F87" s="324" t="s">
        <v>835</v>
      </c>
      <c r="G87" s="325"/>
      <c r="H87" s="301" t="s">
        <v>849</v>
      </c>
      <c r="I87" s="301" t="s">
        <v>831</v>
      </c>
      <c r="J87" s="301">
        <v>50</v>
      </c>
      <c r="K87" s="315"/>
    </row>
    <row r="88" spans="2:11" s="1" customFormat="1" ht="15" customHeight="1">
      <c r="B88" s="326"/>
      <c r="C88" s="301" t="s">
        <v>850</v>
      </c>
      <c r="D88" s="301"/>
      <c r="E88" s="301"/>
      <c r="F88" s="324" t="s">
        <v>835</v>
      </c>
      <c r="G88" s="325"/>
      <c r="H88" s="301" t="s">
        <v>851</v>
      </c>
      <c r="I88" s="301" t="s">
        <v>831</v>
      </c>
      <c r="J88" s="301">
        <v>20</v>
      </c>
      <c r="K88" s="315"/>
    </row>
    <row r="89" spans="2:11" s="1" customFormat="1" ht="15" customHeight="1">
      <c r="B89" s="326"/>
      <c r="C89" s="301" t="s">
        <v>852</v>
      </c>
      <c r="D89" s="301"/>
      <c r="E89" s="301"/>
      <c r="F89" s="324" t="s">
        <v>835</v>
      </c>
      <c r="G89" s="325"/>
      <c r="H89" s="301" t="s">
        <v>853</v>
      </c>
      <c r="I89" s="301" t="s">
        <v>831</v>
      </c>
      <c r="J89" s="301">
        <v>20</v>
      </c>
      <c r="K89" s="315"/>
    </row>
    <row r="90" spans="2:11" s="1" customFormat="1" ht="15" customHeight="1">
      <c r="B90" s="326"/>
      <c r="C90" s="301" t="s">
        <v>854</v>
      </c>
      <c r="D90" s="301"/>
      <c r="E90" s="301"/>
      <c r="F90" s="324" t="s">
        <v>835</v>
      </c>
      <c r="G90" s="325"/>
      <c r="H90" s="301" t="s">
        <v>855</v>
      </c>
      <c r="I90" s="301" t="s">
        <v>831</v>
      </c>
      <c r="J90" s="301">
        <v>50</v>
      </c>
      <c r="K90" s="315"/>
    </row>
    <row r="91" spans="2:11" s="1" customFormat="1" ht="15" customHeight="1">
      <c r="B91" s="326"/>
      <c r="C91" s="301" t="s">
        <v>856</v>
      </c>
      <c r="D91" s="301"/>
      <c r="E91" s="301"/>
      <c r="F91" s="324" t="s">
        <v>835</v>
      </c>
      <c r="G91" s="325"/>
      <c r="H91" s="301" t="s">
        <v>856</v>
      </c>
      <c r="I91" s="301" t="s">
        <v>831</v>
      </c>
      <c r="J91" s="301">
        <v>50</v>
      </c>
      <c r="K91" s="315"/>
    </row>
    <row r="92" spans="2:11" s="1" customFormat="1" ht="15" customHeight="1">
      <c r="B92" s="326"/>
      <c r="C92" s="301" t="s">
        <v>857</v>
      </c>
      <c r="D92" s="301"/>
      <c r="E92" s="301"/>
      <c r="F92" s="324" t="s">
        <v>835</v>
      </c>
      <c r="G92" s="325"/>
      <c r="H92" s="301" t="s">
        <v>858</v>
      </c>
      <c r="I92" s="301" t="s">
        <v>831</v>
      </c>
      <c r="J92" s="301">
        <v>255</v>
      </c>
      <c r="K92" s="315"/>
    </row>
    <row r="93" spans="2:11" s="1" customFormat="1" ht="15" customHeight="1">
      <c r="B93" s="326"/>
      <c r="C93" s="301" t="s">
        <v>859</v>
      </c>
      <c r="D93" s="301"/>
      <c r="E93" s="301"/>
      <c r="F93" s="324" t="s">
        <v>829</v>
      </c>
      <c r="G93" s="325"/>
      <c r="H93" s="301" t="s">
        <v>860</v>
      </c>
      <c r="I93" s="301" t="s">
        <v>861</v>
      </c>
      <c r="J93" s="301"/>
      <c r="K93" s="315"/>
    </row>
    <row r="94" spans="2:11" s="1" customFormat="1" ht="15" customHeight="1">
      <c r="B94" s="326"/>
      <c r="C94" s="301" t="s">
        <v>862</v>
      </c>
      <c r="D94" s="301"/>
      <c r="E94" s="301"/>
      <c r="F94" s="324" t="s">
        <v>829</v>
      </c>
      <c r="G94" s="325"/>
      <c r="H94" s="301" t="s">
        <v>863</v>
      </c>
      <c r="I94" s="301" t="s">
        <v>864</v>
      </c>
      <c r="J94" s="301"/>
      <c r="K94" s="315"/>
    </row>
    <row r="95" spans="2:11" s="1" customFormat="1" ht="15" customHeight="1">
      <c r="B95" s="326"/>
      <c r="C95" s="301" t="s">
        <v>865</v>
      </c>
      <c r="D95" s="301"/>
      <c r="E95" s="301"/>
      <c r="F95" s="324" t="s">
        <v>829</v>
      </c>
      <c r="G95" s="325"/>
      <c r="H95" s="301" t="s">
        <v>865</v>
      </c>
      <c r="I95" s="301" t="s">
        <v>864</v>
      </c>
      <c r="J95" s="301"/>
      <c r="K95" s="315"/>
    </row>
    <row r="96" spans="2:11" s="1" customFormat="1" ht="15" customHeight="1">
      <c r="B96" s="326"/>
      <c r="C96" s="301" t="s">
        <v>38</v>
      </c>
      <c r="D96" s="301"/>
      <c r="E96" s="301"/>
      <c r="F96" s="324" t="s">
        <v>829</v>
      </c>
      <c r="G96" s="325"/>
      <c r="H96" s="301" t="s">
        <v>866</v>
      </c>
      <c r="I96" s="301" t="s">
        <v>864</v>
      </c>
      <c r="J96" s="301"/>
      <c r="K96" s="315"/>
    </row>
    <row r="97" spans="2:11" s="1" customFormat="1" ht="15" customHeight="1">
      <c r="B97" s="326"/>
      <c r="C97" s="301" t="s">
        <v>48</v>
      </c>
      <c r="D97" s="301"/>
      <c r="E97" s="301"/>
      <c r="F97" s="324" t="s">
        <v>829</v>
      </c>
      <c r="G97" s="325"/>
      <c r="H97" s="301" t="s">
        <v>867</v>
      </c>
      <c r="I97" s="301" t="s">
        <v>864</v>
      </c>
      <c r="J97" s="301"/>
      <c r="K97" s="315"/>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868</v>
      </c>
      <c r="D102" s="314"/>
      <c r="E102" s="314"/>
      <c r="F102" s="314"/>
      <c r="G102" s="314"/>
      <c r="H102" s="314"/>
      <c r="I102" s="314"/>
      <c r="J102" s="314"/>
      <c r="K102" s="315"/>
    </row>
    <row r="103" spans="2:11" s="1" customFormat="1" ht="17.25" customHeight="1">
      <c r="B103" s="313"/>
      <c r="C103" s="316" t="s">
        <v>823</v>
      </c>
      <c r="D103" s="316"/>
      <c r="E103" s="316"/>
      <c r="F103" s="316" t="s">
        <v>824</v>
      </c>
      <c r="G103" s="317"/>
      <c r="H103" s="316" t="s">
        <v>54</v>
      </c>
      <c r="I103" s="316" t="s">
        <v>57</v>
      </c>
      <c r="J103" s="316" t="s">
        <v>825</v>
      </c>
      <c r="K103" s="315"/>
    </row>
    <row r="104" spans="2:11" s="1" customFormat="1" ht="17.25" customHeight="1">
      <c r="B104" s="313"/>
      <c r="C104" s="318" t="s">
        <v>826</v>
      </c>
      <c r="D104" s="318"/>
      <c r="E104" s="318"/>
      <c r="F104" s="319" t="s">
        <v>827</v>
      </c>
      <c r="G104" s="320"/>
      <c r="H104" s="318"/>
      <c r="I104" s="318"/>
      <c r="J104" s="318" t="s">
        <v>828</v>
      </c>
      <c r="K104" s="315"/>
    </row>
    <row r="105" spans="2:11" s="1" customFormat="1" ht="5.25" customHeight="1">
      <c r="B105" s="313"/>
      <c r="C105" s="316"/>
      <c r="D105" s="316"/>
      <c r="E105" s="316"/>
      <c r="F105" s="316"/>
      <c r="G105" s="334"/>
      <c r="H105" s="316"/>
      <c r="I105" s="316"/>
      <c r="J105" s="316"/>
      <c r="K105" s="315"/>
    </row>
    <row r="106" spans="2:11" s="1" customFormat="1" ht="15" customHeight="1">
      <c r="B106" s="313"/>
      <c r="C106" s="301" t="s">
        <v>53</v>
      </c>
      <c r="D106" s="323"/>
      <c r="E106" s="323"/>
      <c r="F106" s="324" t="s">
        <v>829</v>
      </c>
      <c r="G106" s="301"/>
      <c r="H106" s="301" t="s">
        <v>869</v>
      </c>
      <c r="I106" s="301" t="s">
        <v>831</v>
      </c>
      <c r="J106" s="301">
        <v>20</v>
      </c>
      <c r="K106" s="315"/>
    </row>
    <row r="107" spans="2:11" s="1" customFormat="1" ht="15" customHeight="1">
      <c r="B107" s="313"/>
      <c r="C107" s="301" t="s">
        <v>832</v>
      </c>
      <c r="D107" s="301"/>
      <c r="E107" s="301"/>
      <c r="F107" s="324" t="s">
        <v>829</v>
      </c>
      <c r="G107" s="301"/>
      <c r="H107" s="301" t="s">
        <v>869</v>
      </c>
      <c r="I107" s="301" t="s">
        <v>831</v>
      </c>
      <c r="J107" s="301">
        <v>120</v>
      </c>
      <c r="K107" s="315"/>
    </row>
    <row r="108" spans="2:11" s="1" customFormat="1" ht="15" customHeight="1">
      <c r="B108" s="326"/>
      <c r="C108" s="301" t="s">
        <v>834</v>
      </c>
      <c r="D108" s="301"/>
      <c r="E108" s="301"/>
      <c r="F108" s="324" t="s">
        <v>835</v>
      </c>
      <c r="G108" s="301"/>
      <c r="H108" s="301" t="s">
        <v>869</v>
      </c>
      <c r="I108" s="301" t="s">
        <v>831</v>
      </c>
      <c r="J108" s="301">
        <v>50</v>
      </c>
      <c r="K108" s="315"/>
    </row>
    <row r="109" spans="2:11" s="1" customFormat="1" ht="15" customHeight="1">
      <c r="B109" s="326"/>
      <c r="C109" s="301" t="s">
        <v>837</v>
      </c>
      <c r="D109" s="301"/>
      <c r="E109" s="301"/>
      <c r="F109" s="324" t="s">
        <v>829</v>
      </c>
      <c r="G109" s="301"/>
      <c r="H109" s="301" t="s">
        <v>869</v>
      </c>
      <c r="I109" s="301" t="s">
        <v>839</v>
      </c>
      <c r="J109" s="301"/>
      <c r="K109" s="315"/>
    </row>
    <row r="110" spans="2:11" s="1" customFormat="1" ht="15" customHeight="1">
      <c r="B110" s="326"/>
      <c r="C110" s="301" t="s">
        <v>848</v>
      </c>
      <c r="D110" s="301"/>
      <c r="E110" s="301"/>
      <c r="F110" s="324" t="s">
        <v>835</v>
      </c>
      <c r="G110" s="301"/>
      <c r="H110" s="301" t="s">
        <v>869</v>
      </c>
      <c r="I110" s="301" t="s">
        <v>831</v>
      </c>
      <c r="J110" s="301">
        <v>50</v>
      </c>
      <c r="K110" s="315"/>
    </row>
    <row r="111" spans="2:11" s="1" customFormat="1" ht="15" customHeight="1">
      <c r="B111" s="326"/>
      <c r="C111" s="301" t="s">
        <v>856</v>
      </c>
      <c r="D111" s="301"/>
      <c r="E111" s="301"/>
      <c r="F111" s="324" t="s">
        <v>835</v>
      </c>
      <c r="G111" s="301"/>
      <c r="H111" s="301" t="s">
        <v>869</v>
      </c>
      <c r="I111" s="301" t="s">
        <v>831</v>
      </c>
      <c r="J111" s="301">
        <v>50</v>
      </c>
      <c r="K111" s="315"/>
    </row>
    <row r="112" spans="2:11" s="1" customFormat="1" ht="15" customHeight="1">
      <c r="B112" s="326"/>
      <c r="C112" s="301" t="s">
        <v>854</v>
      </c>
      <c r="D112" s="301"/>
      <c r="E112" s="301"/>
      <c r="F112" s="324" t="s">
        <v>835</v>
      </c>
      <c r="G112" s="301"/>
      <c r="H112" s="301" t="s">
        <v>869</v>
      </c>
      <c r="I112" s="301" t="s">
        <v>831</v>
      </c>
      <c r="J112" s="301">
        <v>50</v>
      </c>
      <c r="K112" s="315"/>
    </row>
    <row r="113" spans="2:11" s="1" customFormat="1" ht="15" customHeight="1">
      <c r="B113" s="326"/>
      <c r="C113" s="301" t="s">
        <v>53</v>
      </c>
      <c r="D113" s="301"/>
      <c r="E113" s="301"/>
      <c r="F113" s="324" t="s">
        <v>829</v>
      </c>
      <c r="G113" s="301"/>
      <c r="H113" s="301" t="s">
        <v>870</v>
      </c>
      <c r="I113" s="301" t="s">
        <v>831</v>
      </c>
      <c r="J113" s="301">
        <v>20</v>
      </c>
      <c r="K113" s="315"/>
    </row>
    <row r="114" spans="2:11" s="1" customFormat="1" ht="15" customHeight="1">
      <c r="B114" s="326"/>
      <c r="C114" s="301" t="s">
        <v>871</v>
      </c>
      <c r="D114" s="301"/>
      <c r="E114" s="301"/>
      <c r="F114" s="324" t="s">
        <v>829</v>
      </c>
      <c r="G114" s="301"/>
      <c r="H114" s="301" t="s">
        <v>872</v>
      </c>
      <c r="I114" s="301" t="s">
        <v>831</v>
      </c>
      <c r="J114" s="301">
        <v>120</v>
      </c>
      <c r="K114" s="315"/>
    </row>
    <row r="115" spans="2:11" s="1" customFormat="1" ht="15" customHeight="1">
      <c r="B115" s="326"/>
      <c r="C115" s="301" t="s">
        <v>38</v>
      </c>
      <c r="D115" s="301"/>
      <c r="E115" s="301"/>
      <c r="F115" s="324" t="s">
        <v>829</v>
      </c>
      <c r="G115" s="301"/>
      <c r="H115" s="301" t="s">
        <v>873</v>
      </c>
      <c r="I115" s="301" t="s">
        <v>864</v>
      </c>
      <c r="J115" s="301"/>
      <c r="K115" s="315"/>
    </row>
    <row r="116" spans="2:11" s="1" customFormat="1" ht="15" customHeight="1">
      <c r="B116" s="326"/>
      <c r="C116" s="301" t="s">
        <v>48</v>
      </c>
      <c r="D116" s="301"/>
      <c r="E116" s="301"/>
      <c r="F116" s="324" t="s">
        <v>829</v>
      </c>
      <c r="G116" s="301"/>
      <c r="H116" s="301" t="s">
        <v>874</v>
      </c>
      <c r="I116" s="301" t="s">
        <v>864</v>
      </c>
      <c r="J116" s="301"/>
      <c r="K116" s="315"/>
    </row>
    <row r="117" spans="2:11" s="1" customFormat="1" ht="15" customHeight="1">
      <c r="B117" s="326"/>
      <c r="C117" s="301" t="s">
        <v>57</v>
      </c>
      <c r="D117" s="301"/>
      <c r="E117" s="301"/>
      <c r="F117" s="324" t="s">
        <v>829</v>
      </c>
      <c r="G117" s="301"/>
      <c r="H117" s="301" t="s">
        <v>875</v>
      </c>
      <c r="I117" s="301" t="s">
        <v>876</v>
      </c>
      <c r="J117" s="301"/>
      <c r="K117" s="315"/>
    </row>
    <row r="118" spans="2:11" s="1" customFormat="1" ht="15" customHeight="1">
      <c r="B118" s="329"/>
      <c r="C118" s="335"/>
      <c r="D118" s="335"/>
      <c r="E118" s="335"/>
      <c r="F118" s="335"/>
      <c r="G118" s="335"/>
      <c r="H118" s="335"/>
      <c r="I118" s="335"/>
      <c r="J118" s="335"/>
      <c r="K118" s="331"/>
    </row>
    <row r="119" spans="2:11" s="1" customFormat="1" ht="18.75" customHeight="1">
      <c r="B119" s="336"/>
      <c r="C119" s="337"/>
      <c r="D119" s="337"/>
      <c r="E119" s="337"/>
      <c r="F119" s="338"/>
      <c r="G119" s="337"/>
      <c r="H119" s="337"/>
      <c r="I119" s="337"/>
      <c r="J119" s="337"/>
      <c r="K119" s="336"/>
    </row>
    <row r="120" spans="2:11" s="1" customFormat="1" ht="18.75" customHeight="1">
      <c r="B120" s="309"/>
      <c r="C120" s="309"/>
      <c r="D120" s="309"/>
      <c r="E120" s="309"/>
      <c r="F120" s="309"/>
      <c r="G120" s="309"/>
      <c r="H120" s="309"/>
      <c r="I120" s="309"/>
      <c r="J120" s="309"/>
      <c r="K120" s="309"/>
    </row>
    <row r="121" spans="2:11" s="1" customFormat="1" ht="7.5" customHeight="1">
      <c r="B121" s="339"/>
      <c r="C121" s="340"/>
      <c r="D121" s="340"/>
      <c r="E121" s="340"/>
      <c r="F121" s="340"/>
      <c r="G121" s="340"/>
      <c r="H121" s="340"/>
      <c r="I121" s="340"/>
      <c r="J121" s="340"/>
      <c r="K121" s="341"/>
    </row>
    <row r="122" spans="2:11" s="1" customFormat="1" ht="45" customHeight="1">
      <c r="B122" s="342"/>
      <c r="C122" s="292" t="s">
        <v>877</v>
      </c>
      <c r="D122" s="292"/>
      <c r="E122" s="292"/>
      <c r="F122" s="292"/>
      <c r="G122" s="292"/>
      <c r="H122" s="292"/>
      <c r="I122" s="292"/>
      <c r="J122" s="292"/>
      <c r="K122" s="343"/>
    </row>
    <row r="123" spans="2:11" s="1" customFormat="1" ht="17.25" customHeight="1">
      <c r="B123" s="344"/>
      <c r="C123" s="316" t="s">
        <v>823</v>
      </c>
      <c r="D123" s="316"/>
      <c r="E123" s="316"/>
      <c r="F123" s="316" t="s">
        <v>824</v>
      </c>
      <c r="G123" s="317"/>
      <c r="H123" s="316" t="s">
        <v>54</v>
      </c>
      <c r="I123" s="316" t="s">
        <v>57</v>
      </c>
      <c r="J123" s="316" t="s">
        <v>825</v>
      </c>
      <c r="K123" s="345"/>
    </row>
    <row r="124" spans="2:11" s="1" customFormat="1" ht="17.25" customHeight="1">
      <c r="B124" s="344"/>
      <c r="C124" s="318" t="s">
        <v>826</v>
      </c>
      <c r="D124" s="318"/>
      <c r="E124" s="318"/>
      <c r="F124" s="319" t="s">
        <v>827</v>
      </c>
      <c r="G124" s="320"/>
      <c r="H124" s="318"/>
      <c r="I124" s="318"/>
      <c r="J124" s="318" t="s">
        <v>828</v>
      </c>
      <c r="K124" s="345"/>
    </row>
    <row r="125" spans="2:11" s="1" customFormat="1" ht="5.25" customHeight="1">
      <c r="B125" s="346"/>
      <c r="C125" s="321"/>
      <c r="D125" s="321"/>
      <c r="E125" s="321"/>
      <c r="F125" s="321"/>
      <c r="G125" s="347"/>
      <c r="H125" s="321"/>
      <c r="I125" s="321"/>
      <c r="J125" s="321"/>
      <c r="K125" s="348"/>
    </row>
    <row r="126" spans="2:11" s="1" customFormat="1" ht="15" customHeight="1">
      <c r="B126" s="346"/>
      <c r="C126" s="301" t="s">
        <v>832</v>
      </c>
      <c r="D126" s="323"/>
      <c r="E126" s="323"/>
      <c r="F126" s="324" t="s">
        <v>829</v>
      </c>
      <c r="G126" s="301"/>
      <c r="H126" s="301" t="s">
        <v>869</v>
      </c>
      <c r="I126" s="301" t="s">
        <v>831</v>
      </c>
      <c r="J126" s="301">
        <v>120</v>
      </c>
      <c r="K126" s="349"/>
    </row>
    <row r="127" spans="2:11" s="1" customFormat="1" ht="15" customHeight="1">
      <c r="B127" s="346"/>
      <c r="C127" s="301" t="s">
        <v>878</v>
      </c>
      <c r="D127" s="301"/>
      <c r="E127" s="301"/>
      <c r="F127" s="324" t="s">
        <v>829</v>
      </c>
      <c r="G127" s="301"/>
      <c r="H127" s="301" t="s">
        <v>879</v>
      </c>
      <c r="I127" s="301" t="s">
        <v>831</v>
      </c>
      <c r="J127" s="301" t="s">
        <v>880</v>
      </c>
      <c r="K127" s="349"/>
    </row>
    <row r="128" spans="2:11" s="1" customFormat="1" ht="15" customHeight="1">
      <c r="B128" s="346"/>
      <c r="C128" s="301" t="s">
        <v>777</v>
      </c>
      <c r="D128" s="301"/>
      <c r="E128" s="301"/>
      <c r="F128" s="324" t="s">
        <v>829</v>
      </c>
      <c r="G128" s="301"/>
      <c r="H128" s="301" t="s">
        <v>881</v>
      </c>
      <c r="I128" s="301" t="s">
        <v>831</v>
      </c>
      <c r="J128" s="301" t="s">
        <v>880</v>
      </c>
      <c r="K128" s="349"/>
    </row>
    <row r="129" spans="2:11" s="1" customFormat="1" ht="15" customHeight="1">
      <c r="B129" s="346"/>
      <c r="C129" s="301" t="s">
        <v>840</v>
      </c>
      <c r="D129" s="301"/>
      <c r="E129" s="301"/>
      <c r="F129" s="324" t="s">
        <v>835</v>
      </c>
      <c r="G129" s="301"/>
      <c r="H129" s="301" t="s">
        <v>841</v>
      </c>
      <c r="I129" s="301" t="s">
        <v>831</v>
      </c>
      <c r="J129" s="301">
        <v>15</v>
      </c>
      <c r="K129" s="349"/>
    </row>
    <row r="130" spans="2:11" s="1" customFormat="1" ht="15" customHeight="1">
      <c r="B130" s="346"/>
      <c r="C130" s="327" t="s">
        <v>842</v>
      </c>
      <c r="D130" s="327"/>
      <c r="E130" s="327"/>
      <c r="F130" s="328" t="s">
        <v>835</v>
      </c>
      <c r="G130" s="327"/>
      <c r="H130" s="327" t="s">
        <v>843</v>
      </c>
      <c r="I130" s="327" t="s">
        <v>831</v>
      </c>
      <c r="J130" s="327">
        <v>15</v>
      </c>
      <c r="K130" s="349"/>
    </row>
    <row r="131" spans="2:11" s="1" customFormat="1" ht="15" customHeight="1">
      <c r="B131" s="346"/>
      <c r="C131" s="327" t="s">
        <v>844</v>
      </c>
      <c r="D131" s="327"/>
      <c r="E131" s="327"/>
      <c r="F131" s="328" t="s">
        <v>835</v>
      </c>
      <c r="G131" s="327"/>
      <c r="H131" s="327" t="s">
        <v>845</v>
      </c>
      <c r="I131" s="327" t="s">
        <v>831</v>
      </c>
      <c r="J131" s="327">
        <v>20</v>
      </c>
      <c r="K131" s="349"/>
    </row>
    <row r="132" spans="2:11" s="1" customFormat="1" ht="15" customHeight="1">
      <c r="B132" s="346"/>
      <c r="C132" s="327" t="s">
        <v>846</v>
      </c>
      <c r="D132" s="327"/>
      <c r="E132" s="327"/>
      <c r="F132" s="328" t="s">
        <v>835</v>
      </c>
      <c r="G132" s="327"/>
      <c r="H132" s="327" t="s">
        <v>847</v>
      </c>
      <c r="I132" s="327" t="s">
        <v>831</v>
      </c>
      <c r="J132" s="327">
        <v>20</v>
      </c>
      <c r="K132" s="349"/>
    </row>
    <row r="133" spans="2:11" s="1" customFormat="1" ht="15" customHeight="1">
      <c r="B133" s="346"/>
      <c r="C133" s="301" t="s">
        <v>834</v>
      </c>
      <c r="D133" s="301"/>
      <c r="E133" s="301"/>
      <c r="F133" s="324" t="s">
        <v>835</v>
      </c>
      <c r="G133" s="301"/>
      <c r="H133" s="301" t="s">
        <v>869</v>
      </c>
      <c r="I133" s="301" t="s">
        <v>831</v>
      </c>
      <c r="J133" s="301">
        <v>50</v>
      </c>
      <c r="K133" s="349"/>
    </row>
    <row r="134" spans="2:11" s="1" customFormat="1" ht="15" customHeight="1">
      <c r="B134" s="346"/>
      <c r="C134" s="301" t="s">
        <v>848</v>
      </c>
      <c r="D134" s="301"/>
      <c r="E134" s="301"/>
      <c r="F134" s="324" t="s">
        <v>835</v>
      </c>
      <c r="G134" s="301"/>
      <c r="H134" s="301" t="s">
        <v>869</v>
      </c>
      <c r="I134" s="301" t="s">
        <v>831</v>
      </c>
      <c r="J134" s="301">
        <v>50</v>
      </c>
      <c r="K134" s="349"/>
    </row>
    <row r="135" spans="2:11" s="1" customFormat="1" ht="15" customHeight="1">
      <c r="B135" s="346"/>
      <c r="C135" s="301" t="s">
        <v>854</v>
      </c>
      <c r="D135" s="301"/>
      <c r="E135" s="301"/>
      <c r="F135" s="324" t="s">
        <v>835</v>
      </c>
      <c r="G135" s="301"/>
      <c r="H135" s="301" t="s">
        <v>869</v>
      </c>
      <c r="I135" s="301" t="s">
        <v>831</v>
      </c>
      <c r="J135" s="301">
        <v>50</v>
      </c>
      <c r="K135" s="349"/>
    </row>
    <row r="136" spans="2:11" s="1" customFormat="1" ht="15" customHeight="1">
      <c r="B136" s="346"/>
      <c r="C136" s="301" t="s">
        <v>856</v>
      </c>
      <c r="D136" s="301"/>
      <c r="E136" s="301"/>
      <c r="F136" s="324" t="s">
        <v>835</v>
      </c>
      <c r="G136" s="301"/>
      <c r="H136" s="301" t="s">
        <v>869</v>
      </c>
      <c r="I136" s="301" t="s">
        <v>831</v>
      </c>
      <c r="J136" s="301">
        <v>50</v>
      </c>
      <c r="K136" s="349"/>
    </row>
    <row r="137" spans="2:11" s="1" customFormat="1" ht="15" customHeight="1">
      <c r="B137" s="346"/>
      <c r="C137" s="301" t="s">
        <v>857</v>
      </c>
      <c r="D137" s="301"/>
      <c r="E137" s="301"/>
      <c r="F137" s="324" t="s">
        <v>835</v>
      </c>
      <c r="G137" s="301"/>
      <c r="H137" s="301" t="s">
        <v>882</v>
      </c>
      <c r="I137" s="301" t="s">
        <v>831</v>
      </c>
      <c r="J137" s="301">
        <v>255</v>
      </c>
      <c r="K137" s="349"/>
    </row>
    <row r="138" spans="2:11" s="1" customFormat="1" ht="15" customHeight="1">
      <c r="B138" s="346"/>
      <c r="C138" s="301" t="s">
        <v>859</v>
      </c>
      <c r="D138" s="301"/>
      <c r="E138" s="301"/>
      <c r="F138" s="324" t="s">
        <v>829</v>
      </c>
      <c r="G138" s="301"/>
      <c r="H138" s="301" t="s">
        <v>883</v>
      </c>
      <c r="I138" s="301" t="s">
        <v>861</v>
      </c>
      <c r="J138" s="301"/>
      <c r="K138" s="349"/>
    </row>
    <row r="139" spans="2:11" s="1" customFormat="1" ht="15" customHeight="1">
      <c r="B139" s="346"/>
      <c r="C139" s="301" t="s">
        <v>862</v>
      </c>
      <c r="D139" s="301"/>
      <c r="E139" s="301"/>
      <c r="F139" s="324" t="s">
        <v>829</v>
      </c>
      <c r="G139" s="301"/>
      <c r="H139" s="301" t="s">
        <v>884</v>
      </c>
      <c r="I139" s="301" t="s">
        <v>864</v>
      </c>
      <c r="J139" s="301"/>
      <c r="K139" s="349"/>
    </row>
    <row r="140" spans="2:11" s="1" customFormat="1" ht="15" customHeight="1">
      <c r="B140" s="346"/>
      <c r="C140" s="301" t="s">
        <v>865</v>
      </c>
      <c r="D140" s="301"/>
      <c r="E140" s="301"/>
      <c r="F140" s="324" t="s">
        <v>829</v>
      </c>
      <c r="G140" s="301"/>
      <c r="H140" s="301" t="s">
        <v>865</v>
      </c>
      <c r="I140" s="301" t="s">
        <v>864</v>
      </c>
      <c r="J140" s="301"/>
      <c r="K140" s="349"/>
    </row>
    <row r="141" spans="2:11" s="1" customFormat="1" ht="15" customHeight="1">
      <c r="B141" s="346"/>
      <c r="C141" s="301" t="s">
        <v>38</v>
      </c>
      <c r="D141" s="301"/>
      <c r="E141" s="301"/>
      <c r="F141" s="324" t="s">
        <v>829</v>
      </c>
      <c r="G141" s="301"/>
      <c r="H141" s="301" t="s">
        <v>885</v>
      </c>
      <c r="I141" s="301" t="s">
        <v>864</v>
      </c>
      <c r="J141" s="301"/>
      <c r="K141" s="349"/>
    </row>
    <row r="142" spans="2:11" s="1" customFormat="1" ht="15" customHeight="1">
      <c r="B142" s="346"/>
      <c r="C142" s="301" t="s">
        <v>886</v>
      </c>
      <c r="D142" s="301"/>
      <c r="E142" s="301"/>
      <c r="F142" s="324" t="s">
        <v>829</v>
      </c>
      <c r="G142" s="301"/>
      <c r="H142" s="301" t="s">
        <v>887</v>
      </c>
      <c r="I142" s="301" t="s">
        <v>864</v>
      </c>
      <c r="J142" s="301"/>
      <c r="K142" s="349"/>
    </row>
    <row r="143" spans="2:11" s="1" customFormat="1" ht="15" customHeight="1">
      <c r="B143" s="350"/>
      <c r="C143" s="351"/>
      <c r="D143" s="351"/>
      <c r="E143" s="351"/>
      <c r="F143" s="351"/>
      <c r="G143" s="351"/>
      <c r="H143" s="351"/>
      <c r="I143" s="351"/>
      <c r="J143" s="351"/>
      <c r="K143" s="352"/>
    </row>
    <row r="144" spans="2:11" s="1" customFormat="1" ht="18.75" customHeight="1">
      <c r="B144" s="337"/>
      <c r="C144" s="337"/>
      <c r="D144" s="337"/>
      <c r="E144" s="337"/>
      <c r="F144" s="338"/>
      <c r="G144" s="337"/>
      <c r="H144" s="337"/>
      <c r="I144" s="337"/>
      <c r="J144" s="337"/>
      <c r="K144" s="337"/>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888</v>
      </c>
      <c r="D147" s="314"/>
      <c r="E147" s="314"/>
      <c r="F147" s="314"/>
      <c r="G147" s="314"/>
      <c r="H147" s="314"/>
      <c r="I147" s="314"/>
      <c r="J147" s="314"/>
      <c r="K147" s="315"/>
    </row>
    <row r="148" spans="2:11" s="1" customFormat="1" ht="17.25" customHeight="1">
      <c r="B148" s="313"/>
      <c r="C148" s="316" t="s">
        <v>823</v>
      </c>
      <c r="D148" s="316"/>
      <c r="E148" s="316"/>
      <c r="F148" s="316" t="s">
        <v>824</v>
      </c>
      <c r="G148" s="317"/>
      <c r="H148" s="316" t="s">
        <v>54</v>
      </c>
      <c r="I148" s="316" t="s">
        <v>57</v>
      </c>
      <c r="J148" s="316" t="s">
        <v>825</v>
      </c>
      <c r="K148" s="315"/>
    </row>
    <row r="149" spans="2:11" s="1" customFormat="1" ht="17.25" customHeight="1">
      <c r="B149" s="313"/>
      <c r="C149" s="318" t="s">
        <v>826</v>
      </c>
      <c r="D149" s="318"/>
      <c r="E149" s="318"/>
      <c r="F149" s="319" t="s">
        <v>827</v>
      </c>
      <c r="G149" s="320"/>
      <c r="H149" s="318"/>
      <c r="I149" s="318"/>
      <c r="J149" s="318" t="s">
        <v>828</v>
      </c>
      <c r="K149" s="315"/>
    </row>
    <row r="150" spans="2:11" s="1" customFormat="1" ht="5.25" customHeight="1">
      <c r="B150" s="326"/>
      <c r="C150" s="321"/>
      <c r="D150" s="321"/>
      <c r="E150" s="321"/>
      <c r="F150" s="321"/>
      <c r="G150" s="322"/>
      <c r="H150" s="321"/>
      <c r="I150" s="321"/>
      <c r="J150" s="321"/>
      <c r="K150" s="349"/>
    </row>
    <row r="151" spans="2:11" s="1" customFormat="1" ht="15" customHeight="1">
      <c r="B151" s="326"/>
      <c r="C151" s="353" t="s">
        <v>832</v>
      </c>
      <c r="D151" s="301"/>
      <c r="E151" s="301"/>
      <c r="F151" s="354" t="s">
        <v>829</v>
      </c>
      <c r="G151" s="301"/>
      <c r="H151" s="353" t="s">
        <v>869</v>
      </c>
      <c r="I151" s="353" t="s">
        <v>831</v>
      </c>
      <c r="J151" s="353">
        <v>120</v>
      </c>
      <c r="K151" s="349"/>
    </row>
    <row r="152" spans="2:11" s="1" customFormat="1" ht="15" customHeight="1">
      <c r="B152" s="326"/>
      <c r="C152" s="353" t="s">
        <v>878</v>
      </c>
      <c r="D152" s="301"/>
      <c r="E152" s="301"/>
      <c r="F152" s="354" t="s">
        <v>829</v>
      </c>
      <c r="G152" s="301"/>
      <c r="H152" s="353" t="s">
        <v>889</v>
      </c>
      <c r="I152" s="353" t="s">
        <v>831</v>
      </c>
      <c r="J152" s="353" t="s">
        <v>880</v>
      </c>
      <c r="K152" s="349"/>
    </row>
    <row r="153" spans="2:11" s="1" customFormat="1" ht="15" customHeight="1">
      <c r="B153" s="326"/>
      <c r="C153" s="353" t="s">
        <v>777</v>
      </c>
      <c r="D153" s="301"/>
      <c r="E153" s="301"/>
      <c r="F153" s="354" t="s">
        <v>829</v>
      </c>
      <c r="G153" s="301"/>
      <c r="H153" s="353" t="s">
        <v>890</v>
      </c>
      <c r="I153" s="353" t="s">
        <v>831</v>
      </c>
      <c r="J153" s="353" t="s">
        <v>880</v>
      </c>
      <c r="K153" s="349"/>
    </row>
    <row r="154" spans="2:11" s="1" customFormat="1" ht="15" customHeight="1">
      <c r="B154" s="326"/>
      <c r="C154" s="353" t="s">
        <v>834</v>
      </c>
      <c r="D154" s="301"/>
      <c r="E154" s="301"/>
      <c r="F154" s="354" t="s">
        <v>835</v>
      </c>
      <c r="G154" s="301"/>
      <c r="H154" s="353" t="s">
        <v>869</v>
      </c>
      <c r="I154" s="353" t="s">
        <v>831</v>
      </c>
      <c r="J154" s="353">
        <v>50</v>
      </c>
      <c r="K154" s="349"/>
    </row>
    <row r="155" spans="2:11" s="1" customFormat="1" ht="15" customHeight="1">
      <c r="B155" s="326"/>
      <c r="C155" s="353" t="s">
        <v>837</v>
      </c>
      <c r="D155" s="301"/>
      <c r="E155" s="301"/>
      <c r="F155" s="354" t="s">
        <v>829</v>
      </c>
      <c r="G155" s="301"/>
      <c r="H155" s="353" t="s">
        <v>869</v>
      </c>
      <c r="I155" s="353" t="s">
        <v>839</v>
      </c>
      <c r="J155" s="353"/>
      <c r="K155" s="349"/>
    </row>
    <row r="156" spans="2:11" s="1" customFormat="1" ht="15" customHeight="1">
      <c r="B156" s="326"/>
      <c r="C156" s="353" t="s">
        <v>848</v>
      </c>
      <c r="D156" s="301"/>
      <c r="E156" s="301"/>
      <c r="F156" s="354" t="s">
        <v>835</v>
      </c>
      <c r="G156" s="301"/>
      <c r="H156" s="353" t="s">
        <v>869</v>
      </c>
      <c r="I156" s="353" t="s">
        <v>831</v>
      </c>
      <c r="J156" s="353">
        <v>50</v>
      </c>
      <c r="K156" s="349"/>
    </row>
    <row r="157" spans="2:11" s="1" customFormat="1" ht="15" customHeight="1">
      <c r="B157" s="326"/>
      <c r="C157" s="353" t="s">
        <v>856</v>
      </c>
      <c r="D157" s="301"/>
      <c r="E157" s="301"/>
      <c r="F157" s="354" t="s">
        <v>835</v>
      </c>
      <c r="G157" s="301"/>
      <c r="H157" s="353" t="s">
        <v>869</v>
      </c>
      <c r="I157" s="353" t="s">
        <v>831</v>
      </c>
      <c r="J157" s="353">
        <v>50</v>
      </c>
      <c r="K157" s="349"/>
    </row>
    <row r="158" spans="2:11" s="1" customFormat="1" ht="15" customHeight="1">
      <c r="B158" s="326"/>
      <c r="C158" s="353" t="s">
        <v>854</v>
      </c>
      <c r="D158" s="301"/>
      <c r="E158" s="301"/>
      <c r="F158" s="354" t="s">
        <v>835</v>
      </c>
      <c r="G158" s="301"/>
      <c r="H158" s="353" t="s">
        <v>869</v>
      </c>
      <c r="I158" s="353" t="s">
        <v>831</v>
      </c>
      <c r="J158" s="353">
        <v>50</v>
      </c>
      <c r="K158" s="349"/>
    </row>
    <row r="159" spans="2:11" s="1" customFormat="1" ht="15" customHeight="1">
      <c r="B159" s="326"/>
      <c r="C159" s="353" t="s">
        <v>96</v>
      </c>
      <c r="D159" s="301"/>
      <c r="E159" s="301"/>
      <c r="F159" s="354" t="s">
        <v>829</v>
      </c>
      <c r="G159" s="301"/>
      <c r="H159" s="353" t="s">
        <v>891</v>
      </c>
      <c r="I159" s="353" t="s">
        <v>831</v>
      </c>
      <c r="J159" s="353" t="s">
        <v>892</v>
      </c>
      <c r="K159" s="349"/>
    </row>
    <row r="160" spans="2:11" s="1" customFormat="1" ht="15" customHeight="1">
      <c r="B160" s="326"/>
      <c r="C160" s="353" t="s">
        <v>893</v>
      </c>
      <c r="D160" s="301"/>
      <c r="E160" s="301"/>
      <c r="F160" s="354" t="s">
        <v>829</v>
      </c>
      <c r="G160" s="301"/>
      <c r="H160" s="353" t="s">
        <v>894</v>
      </c>
      <c r="I160" s="353" t="s">
        <v>864</v>
      </c>
      <c r="J160" s="353"/>
      <c r="K160" s="349"/>
    </row>
    <row r="161" spans="2:11" s="1" customFormat="1" ht="15" customHeight="1">
      <c r="B161" s="355"/>
      <c r="C161" s="335"/>
      <c r="D161" s="335"/>
      <c r="E161" s="335"/>
      <c r="F161" s="335"/>
      <c r="G161" s="335"/>
      <c r="H161" s="335"/>
      <c r="I161" s="335"/>
      <c r="J161" s="335"/>
      <c r="K161" s="356"/>
    </row>
    <row r="162" spans="2:11" s="1" customFormat="1" ht="18.75" customHeight="1">
      <c r="B162" s="337"/>
      <c r="C162" s="347"/>
      <c r="D162" s="347"/>
      <c r="E162" s="347"/>
      <c r="F162" s="357"/>
      <c r="G162" s="347"/>
      <c r="H162" s="347"/>
      <c r="I162" s="347"/>
      <c r="J162" s="347"/>
      <c r="K162" s="337"/>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895</v>
      </c>
      <c r="D165" s="292"/>
      <c r="E165" s="292"/>
      <c r="F165" s="292"/>
      <c r="G165" s="292"/>
      <c r="H165" s="292"/>
      <c r="I165" s="292"/>
      <c r="J165" s="292"/>
      <c r="K165" s="293"/>
    </row>
    <row r="166" spans="2:11" s="1" customFormat="1" ht="17.25" customHeight="1">
      <c r="B166" s="291"/>
      <c r="C166" s="316" t="s">
        <v>823</v>
      </c>
      <c r="D166" s="316"/>
      <c r="E166" s="316"/>
      <c r="F166" s="316" t="s">
        <v>824</v>
      </c>
      <c r="G166" s="358"/>
      <c r="H166" s="359" t="s">
        <v>54</v>
      </c>
      <c r="I166" s="359" t="s">
        <v>57</v>
      </c>
      <c r="J166" s="316" t="s">
        <v>825</v>
      </c>
      <c r="K166" s="293"/>
    </row>
    <row r="167" spans="2:11" s="1" customFormat="1" ht="17.25" customHeight="1">
      <c r="B167" s="294"/>
      <c r="C167" s="318" t="s">
        <v>826</v>
      </c>
      <c r="D167" s="318"/>
      <c r="E167" s="318"/>
      <c r="F167" s="319" t="s">
        <v>827</v>
      </c>
      <c r="G167" s="360"/>
      <c r="H167" s="361"/>
      <c r="I167" s="361"/>
      <c r="J167" s="318" t="s">
        <v>828</v>
      </c>
      <c r="K167" s="296"/>
    </row>
    <row r="168" spans="2:11" s="1" customFormat="1" ht="5.25" customHeight="1">
      <c r="B168" s="326"/>
      <c r="C168" s="321"/>
      <c r="D168" s="321"/>
      <c r="E168" s="321"/>
      <c r="F168" s="321"/>
      <c r="G168" s="322"/>
      <c r="H168" s="321"/>
      <c r="I168" s="321"/>
      <c r="J168" s="321"/>
      <c r="K168" s="349"/>
    </row>
    <row r="169" spans="2:11" s="1" customFormat="1" ht="15" customHeight="1">
      <c r="B169" s="326"/>
      <c r="C169" s="301" t="s">
        <v>832</v>
      </c>
      <c r="D169" s="301"/>
      <c r="E169" s="301"/>
      <c r="F169" s="324" t="s">
        <v>829</v>
      </c>
      <c r="G169" s="301"/>
      <c r="H169" s="301" t="s">
        <v>869</v>
      </c>
      <c r="I169" s="301" t="s">
        <v>831</v>
      </c>
      <c r="J169" s="301">
        <v>120</v>
      </c>
      <c r="K169" s="349"/>
    </row>
    <row r="170" spans="2:11" s="1" customFormat="1" ht="15" customHeight="1">
      <c r="B170" s="326"/>
      <c r="C170" s="301" t="s">
        <v>878</v>
      </c>
      <c r="D170" s="301"/>
      <c r="E170" s="301"/>
      <c r="F170" s="324" t="s">
        <v>829</v>
      </c>
      <c r="G170" s="301"/>
      <c r="H170" s="301" t="s">
        <v>879</v>
      </c>
      <c r="I170" s="301" t="s">
        <v>831</v>
      </c>
      <c r="J170" s="301" t="s">
        <v>880</v>
      </c>
      <c r="K170" s="349"/>
    </row>
    <row r="171" spans="2:11" s="1" customFormat="1" ht="15" customHeight="1">
      <c r="B171" s="326"/>
      <c r="C171" s="301" t="s">
        <v>777</v>
      </c>
      <c r="D171" s="301"/>
      <c r="E171" s="301"/>
      <c r="F171" s="324" t="s">
        <v>829</v>
      </c>
      <c r="G171" s="301"/>
      <c r="H171" s="301" t="s">
        <v>896</v>
      </c>
      <c r="I171" s="301" t="s">
        <v>831</v>
      </c>
      <c r="J171" s="301" t="s">
        <v>880</v>
      </c>
      <c r="K171" s="349"/>
    </row>
    <row r="172" spans="2:11" s="1" customFormat="1" ht="15" customHeight="1">
      <c r="B172" s="326"/>
      <c r="C172" s="301" t="s">
        <v>834</v>
      </c>
      <c r="D172" s="301"/>
      <c r="E172" s="301"/>
      <c r="F172" s="324" t="s">
        <v>835</v>
      </c>
      <c r="G172" s="301"/>
      <c r="H172" s="301" t="s">
        <v>896</v>
      </c>
      <c r="I172" s="301" t="s">
        <v>831</v>
      </c>
      <c r="J172" s="301">
        <v>50</v>
      </c>
      <c r="K172" s="349"/>
    </row>
    <row r="173" spans="2:11" s="1" customFormat="1" ht="15" customHeight="1">
      <c r="B173" s="326"/>
      <c r="C173" s="301" t="s">
        <v>837</v>
      </c>
      <c r="D173" s="301"/>
      <c r="E173" s="301"/>
      <c r="F173" s="324" t="s">
        <v>829</v>
      </c>
      <c r="G173" s="301"/>
      <c r="H173" s="301" t="s">
        <v>896</v>
      </c>
      <c r="I173" s="301" t="s">
        <v>839</v>
      </c>
      <c r="J173" s="301"/>
      <c r="K173" s="349"/>
    </row>
    <row r="174" spans="2:11" s="1" customFormat="1" ht="15" customHeight="1">
      <c r="B174" s="326"/>
      <c r="C174" s="301" t="s">
        <v>848</v>
      </c>
      <c r="D174" s="301"/>
      <c r="E174" s="301"/>
      <c r="F174" s="324" t="s">
        <v>835</v>
      </c>
      <c r="G174" s="301"/>
      <c r="H174" s="301" t="s">
        <v>896</v>
      </c>
      <c r="I174" s="301" t="s">
        <v>831</v>
      </c>
      <c r="J174" s="301">
        <v>50</v>
      </c>
      <c r="K174" s="349"/>
    </row>
    <row r="175" spans="2:11" s="1" customFormat="1" ht="15" customHeight="1">
      <c r="B175" s="326"/>
      <c r="C175" s="301" t="s">
        <v>856</v>
      </c>
      <c r="D175" s="301"/>
      <c r="E175" s="301"/>
      <c r="F175" s="324" t="s">
        <v>835</v>
      </c>
      <c r="G175" s="301"/>
      <c r="H175" s="301" t="s">
        <v>896</v>
      </c>
      <c r="I175" s="301" t="s">
        <v>831</v>
      </c>
      <c r="J175" s="301">
        <v>50</v>
      </c>
      <c r="K175" s="349"/>
    </row>
    <row r="176" spans="2:11" s="1" customFormat="1" ht="15" customHeight="1">
      <c r="B176" s="326"/>
      <c r="C176" s="301" t="s">
        <v>854</v>
      </c>
      <c r="D176" s="301"/>
      <c r="E176" s="301"/>
      <c r="F176" s="324" t="s">
        <v>835</v>
      </c>
      <c r="G176" s="301"/>
      <c r="H176" s="301" t="s">
        <v>896</v>
      </c>
      <c r="I176" s="301" t="s">
        <v>831</v>
      </c>
      <c r="J176" s="301">
        <v>50</v>
      </c>
      <c r="K176" s="349"/>
    </row>
    <row r="177" spans="2:11" s="1" customFormat="1" ht="15" customHeight="1">
      <c r="B177" s="326"/>
      <c r="C177" s="301" t="s">
        <v>120</v>
      </c>
      <c r="D177" s="301"/>
      <c r="E177" s="301"/>
      <c r="F177" s="324" t="s">
        <v>829</v>
      </c>
      <c r="G177" s="301"/>
      <c r="H177" s="301" t="s">
        <v>897</v>
      </c>
      <c r="I177" s="301" t="s">
        <v>898</v>
      </c>
      <c r="J177" s="301"/>
      <c r="K177" s="349"/>
    </row>
    <row r="178" spans="2:11" s="1" customFormat="1" ht="15" customHeight="1">
      <c r="B178" s="326"/>
      <c r="C178" s="301" t="s">
        <v>57</v>
      </c>
      <c r="D178" s="301"/>
      <c r="E178" s="301"/>
      <c r="F178" s="324" t="s">
        <v>829</v>
      </c>
      <c r="G178" s="301"/>
      <c r="H178" s="301" t="s">
        <v>899</v>
      </c>
      <c r="I178" s="301" t="s">
        <v>900</v>
      </c>
      <c r="J178" s="301">
        <v>1</v>
      </c>
      <c r="K178" s="349"/>
    </row>
    <row r="179" spans="2:11" s="1" customFormat="1" ht="15" customHeight="1">
      <c r="B179" s="326"/>
      <c r="C179" s="301" t="s">
        <v>53</v>
      </c>
      <c r="D179" s="301"/>
      <c r="E179" s="301"/>
      <c r="F179" s="324" t="s">
        <v>829</v>
      </c>
      <c r="G179" s="301"/>
      <c r="H179" s="301" t="s">
        <v>901</v>
      </c>
      <c r="I179" s="301" t="s">
        <v>831</v>
      </c>
      <c r="J179" s="301">
        <v>20</v>
      </c>
      <c r="K179" s="349"/>
    </row>
    <row r="180" spans="2:11" s="1" customFormat="1" ht="15" customHeight="1">
      <c r="B180" s="326"/>
      <c r="C180" s="301" t="s">
        <v>54</v>
      </c>
      <c r="D180" s="301"/>
      <c r="E180" s="301"/>
      <c r="F180" s="324" t="s">
        <v>829</v>
      </c>
      <c r="G180" s="301"/>
      <c r="H180" s="301" t="s">
        <v>902</v>
      </c>
      <c r="I180" s="301" t="s">
        <v>831</v>
      </c>
      <c r="J180" s="301">
        <v>255</v>
      </c>
      <c r="K180" s="349"/>
    </row>
    <row r="181" spans="2:11" s="1" customFormat="1" ht="15" customHeight="1">
      <c r="B181" s="326"/>
      <c r="C181" s="301" t="s">
        <v>121</v>
      </c>
      <c r="D181" s="301"/>
      <c r="E181" s="301"/>
      <c r="F181" s="324" t="s">
        <v>829</v>
      </c>
      <c r="G181" s="301"/>
      <c r="H181" s="301" t="s">
        <v>793</v>
      </c>
      <c r="I181" s="301" t="s">
        <v>831</v>
      </c>
      <c r="J181" s="301">
        <v>10</v>
      </c>
      <c r="K181" s="349"/>
    </row>
    <row r="182" spans="2:11" s="1" customFormat="1" ht="15" customHeight="1">
      <c r="B182" s="326"/>
      <c r="C182" s="301" t="s">
        <v>122</v>
      </c>
      <c r="D182" s="301"/>
      <c r="E182" s="301"/>
      <c r="F182" s="324" t="s">
        <v>829</v>
      </c>
      <c r="G182" s="301"/>
      <c r="H182" s="301" t="s">
        <v>903</v>
      </c>
      <c r="I182" s="301" t="s">
        <v>864</v>
      </c>
      <c r="J182" s="301"/>
      <c r="K182" s="349"/>
    </row>
    <row r="183" spans="2:11" s="1" customFormat="1" ht="15" customHeight="1">
      <c r="B183" s="326"/>
      <c r="C183" s="301" t="s">
        <v>904</v>
      </c>
      <c r="D183" s="301"/>
      <c r="E183" s="301"/>
      <c r="F183" s="324" t="s">
        <v>829</v>
      </c>
      <c r="G183" s="301"/>
      <c r="H183" s="301" t="s">
        <v>905</v>
      </c>
      <c r="I183" s="301" t="s">
        <v>864</v>
      </c>
      <c r="J183" s="301"/>
      <c r="K183" s="349"/>
    </row>
    <row r="184" spans="2:11" s="1" customFormat="1" ht="15" customHeight="1">
      <c r="B184" s="326"/>
      <c r="C184" s="301" t="s">
        <v>893</v>
      </c>
      <c r="D184" s="301"/>
      <c r="E184" s="301"/>
      <c r="F184" s="324" t="s">
        <v>829</v>
      </c>
      <c r="G184" s="301"/>
      <c r="H184" s="301" t="s">
        <v>906</v>
      </c>
      <c r="I184" s="301" t="s">
        <v>864</v>
      </c>
      <c r="J184" s="301"/>
      <c r="K184" s="349"/>
    </row>
    <row r="185" spans="2:11" s="1" customFormat="1" ht="15" customHeight="1">
      <c r="B185" s="326"/>
      <c r="C185" s="301" t="s">
        <v>124</v>
      </c>
      <c r="D185" s="301"/>
      <c r="E185" s="301"/>
      <c r="F185" s="324" t="s">
        <v>835</v>
      </c>
      <c r="G185" s="301"/>
      <c r="H185" s="301" t="s">
        <v>907</v>
      </c>
      <c r="I185" s="301" t="s">
        <v>831</v>
      </c>
      <c r="J185" s="301">
        <v>50</v>
      </c>
      <c r="K185" s="349"/>
    </row>
    <row r="186" spans="2:11" s="1" customFormat="1" ht="15" customHeight="1">
      <c r="B186" s="326"/>
      <c r="C186" s="301" t="s">
        <v>908</v>
      </c>
      <c r="D186" s="301"/>
      <c r="E186" s="301"/>
      <c r="F186" s="324" t="s">
        <v>835</v>
      </c>
      <c r="G186" s="301"/>
      <c r="H186" s="301" t="s">
        <v>909</v>
      </c>
      <c r="I186" s="301" t="s">
        <v>910</v>
      </c>
      <c r="J186" s="301"/>
      <c r="K186" s="349"/>
    </row>
    <row r="187" spans="2:11" s="1" customFormat="1" ht="15" customHeight="1">
      <c r="B187" s="326"/>
      <c r="C187" s="301" t="s">
        <v>911</v>
      </c>
      <c r="D187" s="301"/>
      <c r="E187" s="301"/>
      <c r="F187" s="324" t="s">
        <v>835</v>
      </c>
      <c r="G187" s="301"/>
      <c r="H187" s="301" t="s">
        <v>912</v>
      </c>
      <c r="I187" s="301" t="s">
        <v>910</v>
      </c>
      <c r="J187" s="301"/>
      <c r="K187" s="349"/>
    </row>
    <row r="188" spans="2:11" s="1" customFormat="1" ht="15" customHeight="1">
      <c r="B188" s="326"/>
      <c r="C188" s="301" t="s">
        <v>913</v>
      </c>
      <c r="D188" s="301"/>
      <c r="E188" s="301"/>
      <c r="F188" s="324" t="s">
        <v>835</v>
      </c>
      <c r="G188" s="301"/>
      <c r="H188" s="301" t="s">
        <v>914</v>
      </c>
      <c r="I188" s="301" t="s">
        <v>910</v>
      </c>
      <c r="J188" s="301"/>
      <c r="K188" s="349"/>
    </row>
    <row r="189" spans="2:11" s="1" customFormat="1" ht="15" customHeight="1">
      <c r="B189" s="326"/>
      <c r="C189" s="362" t="s">
        <v>915</v>
      </c>
      <c r="D189" s="301"/>
      <c r="E189" s="301"/>
      <c r="F189" s="324" t="s">
        <v>835</v>
      </c>
      <c r="G189" s="301"/>
      <c r="H189" s="301" t="s">
        <v>916</v>
      </c>
      <c r="I189" s="301" t="s">
        <v>917</v>
      </c>
      <c r="J189" s="363" t="s">
        <v>918</v>
      </c>
      <c r="K189" s="349"/>
    </row>
    <row r="190" spans="2:11" s="1" customFormat="1" ht="15" customHeight="1">
      <c r="B190" s="326"/>
      <c r="C190" s="362" t="s">
        <v>42</v>
      </c>
      <c r="D190" s="301"/>
      <c r="E190" s="301"/>
      <c r="F190" s="324" t="s">
        <v>829</v>
      </c>
      <c r="G190" s="301"/>
      <c r="H190" s="298" t="s">
        <v>919</v>
      </c>
      <c r="I190" s="301" t="s">
        <v>920</v>
      </c>
      <c r="J190" s="301"/>
      <c r="K190" s="349"/>
    </row>
    <row r="191" spans="2:11" s="1" customFormat="1" ht="15" customHeight="1">
      <c r="B191" s="326"/>
      <c r="C191" s="362" t="s">
        <v>921</v>
      </c>
      <c r="D191" s="301"/>
      <c r="E191" s="301"/>
      <c r="F191" s="324" t="s">
        <v>829</v>
      </c>
      <c r="G191" s="301"/>
      <c r="H191" s="301" t="s">
        <v>922</v>
      </c>
      <c r="I191" s="301" t="s">
        <v>864</v>
      </c>
      <c r="J191" s="301"/>
      <c r="K191" s="349"/>
    </row>
    <row r="192" spans="2:11" s="1" customFormat="1" ht="15" customHeight="1">
      <c r="B192" s="326"/>
      <c r="C192" s="362" t="s">
        <v>923</v>
      </c>
      <c r="D192" s="301"/>
      <c r="E192" s="301"/>
      <c r="F192" s="324" t="s">
        <v>829</v>
      </c>
      <c r="G192" s="301"/>
      <c r="H192" s="301" t="s">
        <v>924</v>
      </c>
      <c r="I192" s="301" t="s">
        <v>864</v>
      </c>
      <c r="J192" s="301"/>
      <c r="K192" s="349"/>
    </row>
    <row r="193" spans="2:11" s="1" customFormat="1" ht="15" customHeight="1">
      <c r="B193" s="326"/>
      <c r="C193" s="362" t="s">
        <v>925</v>
      </c>
      <c r="D193" s="301"/>
      <c r="E193" s="301"/>
      <c r="F193" s="324" t="s">
        <v>835</v>
      </c>
      <c r="G193" s="301"/>
      <c r="H193" s="301" t="s">
        <v>926</v>
      </c>
      <c r="I193" s="301" t="s">
        <v>864</v>
      </c>
      <c r="J193" s="301"/>
      <c r="K193" s="349"/>
    </row>
    <row r="194" spans="2:11" s="1" customFormat="1" ht="15" customHeight="1">
      <c r="B194" s="355"/>
      <c r="C194" s="364"/>
      <c r="D194" s="335"/>
      <c r="E194" s="335"/>
      <c r="F194" s="335"/>
      <c r="G194" s="335"/>
      <c r="H194" s="335"/>
      <c r="I194" s="335"/>
      <c r="J194" s="335"/>
      <c r="K194" s="356"/>
    </row>
    <row r="195" spans="2:11" s="1" customFormat="1" ht="18.75" customHeight="1">
      <c r="B195" s="337"/>
      <c r="C195" s="347"/>
      <c r="D195" s="347"/>
      <c r="E195" s="347"/>
      <c r="F195" s="357"/>
      <c r="G195" s="347"/>
      <c r="H195" s="347"/>
      <c r="I195" s="347"/>
      <c r="J195" s="347"/>
      <c r="K195" s="337"/>
    </row>
    <row r="196" spans="2:11" s="1" customFormat="1" ht="18.75" customHeight="1">
      <c r="B196" s="337"/>
      <c r="C196" s="347"/>
      <c r="D196" s="347"/>
      <c r="E196" s="347"/>
      <c r="F196" s="357"/>
      <c r="G196" s="347"/>
      <c r="H196" s="347"/>
      <c r="I196" s="347"/>
      <c r="J196" s="347"/>
      <c r="K196" s="337"/>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927</v>
      </c>
      <c r="D199" s="292"/>
      <c r="E199" s="292"/>
      <c r="F199" s="292"/>
      <c r="G199" s="292"/>
      <c r="H199" s="292"/>
      <c r="I199" s="292"/>
      <c r="J199" s="292"/>
      <c r="K199" s="293"/>
    </row>
    <row r="200" spans="2:11" s="1" customFormat="1" ht="25.5" customHeight="1">
      <c r="B200" s="291"/>
      <c r="C200" s="365" t="s">
        <v>928</v>
      </c>
      <c r="D200" s="365"/>
      <c r="E200" s="365"/>
      <c r="F200" s="365" t="s">
        <v>929</v>
      </c>
      <c r="G200" s="366"/>
      <c r="H200" s="365" t="s">
        <v>930</v>
      </c>
      <c r="I200" s="365"/>
      <c r="J200" s="365"/>
      <c r="K200" s="293"/>
    </row>
    <row r="201" spans="2:11" s="1" customFormat="1" ht="5.25" customHeight="1">
      <c r="B201" s="326"/>
      <c r="C201" s="321"/>
      <c r="D201" s="321"/>
      <c r="E201" s="321"/>
      <c r="F201" s="321"/>
      <c r="G201" s="347"/>
      <c r="H201" s="321"/>
      <c r="I201" s="321"/>
      <c r="J201" s="321"/>
      <c r="K201" s="349"/>
    </row>
    <row r="202" spans="2:11" s="1" customFormat="1" ht="15" customHeight="1">
      <c r="B202" s="326"/>
      <c r="C202" s="301" t="s">
        <v>920</v>
      </c>
      <c r="D202" s="301"/>
      <c r="E202" s="301"/>
      <c r="F202" s="324" t="s">
        <v>43</v>
      </c>
      <c r="G202" s="301"/>
      <c r="H202" s="301" t="s">
        <v>931</v>
      </c>
      <c r="I202" s="301"/>
      <c r="J202" s="301"/>
      <c r="K202" s="349"/>
    </row>
    <row r="203" spans="2:11" s="1" customFormat="1" ht="15" customHeight="1">
      <c r="B203" s="326"/>
      <c r="C203" s="301"/>
      <c r="D203" s="301"/>
      <c r="E203" s="301"/>
      <c r="F203" s="324" t="s">
        <v>44</v>
      </c>
      <c r="G203" s="301"/>
      <c r="H203" s="301" t="s">
        <v>932</v>
      </c>
      <c r="I203" s="301"/>
      <c r="J203" s="301"/>
      <c r="K203" s="349"/>
    </row>
    <row r="204" spans="2:11" s="1" customFormat="1" ht="15" customHeight="1">
      <c r="B204" s="326"/>
      <c r="C204" s="301"/>
      <c r="D204" s="301"/>
      <c r="E204" s="301"/>
      <c r="F204" s="324" t="s">
        <v>47</v>
      </c>
      <c r="G204" s="301"/>
      <c r="H204" s="301" t="s">
        <v>933</v>
      </c>
      <c r="I204" s="301"/>
      <c r="J204" s="301"/>
      <c r="K204" s="349"/>
    </row>
    <row r="205" spans="2:11" s="1" customFormat="1" ht="15" customHeight="1">
      <c r="B205" s="326"/>
      <c r="C205" s="301"/>
      <c r="D205" s="301"/>
      <c r="E205" s="301"/>
      <c r="F205" s="324" t="s">
        <v>45</v>
      </c>
      <c r="G205" s="301"/>
      <c r="H205" s="301" t="s">
        <v>934</v>
      </c>
      <c r="I205" s="301"/>
      <c r="J205" s="301"/>
      <c r="K205" s="349"/>
    </row>
    <row r="206" spans="2:11" s="1" customFormat="1" ht="15" customHeight="1">
      <c r="B206" s="326"/>
      <c r="C206" s="301"/>
      <c r="D206" s="301"/>
      <c r="E206" s="301"/>
      <c r="F206" s="324" t="s">
        <v>46</v>
      </c>
      <c r="G206" s="301"/>
      <c r="H206" s="301" t="s">
        <v>935</v>
      </c>
      <c r="I206" s="301"/>
      <c r="J206" s="301"/>
      <c r="K206" s="349"/>
    </row>
    <row r="207" spans="2:11" s="1" customFormat="1" ht="15" customHeight="1">
      <c r="B207" s="326"/>
      <c r="C207" s="301"/>
      <c r="D207" s="301"/>
      <c r="E207" s="301"/>
      <c r="F207" s="324"/>
      <c r="G207" s="301"/>
      <c r="H207" s="301"/>
      <c r="I207" s="301"/>
      <c r="J207" s="301"/>
      <c r="K207" s="349"/>
    </row>
    <row r="208" spans="2:11" s="1" customFormat="1" ht="15" customHeight="1">
      <c r="B208" s="326"/>
      <c r="C208" s="301" t="s">
        <v>876</v>
      </c>
      <c r="D208" s="301"/>
      <c r="E208" s="301"/>
      <c r="F208" s="324" t="s">
        <v>79</v>
      </c>
      <c r="G208" s="301"/>
      <c r="H208" s="301" t="s">
        <v>936</v>
      </c>
      <c r="I208" s="301"/>
      <c r="J208" s="301"/>
      <c r="K208" s="349"/>
    </row>
    <row r="209" spans="2:11" s="1" customFormat="1" ht="15" customHeight="1">
      <c r="B209" s="326"/>
      <c r="C209" s="301"/>
      <c r="D209" s="301"/>
      <c r="E209" s="301"/>
      <c r="F209" s="324" t="s">
        <v>773</v>
      </c>
      <c r="G209" s="301"/>
      <c r="H209" s="301" t="s">
        <v>774</v>
      </c>
      <c r="I209" s="301"/>
      <c r="J209" s="301"/>
      <c r="K209" s="349"/>
    </row>
    <row r="210" spans="2:11" s="1" customFormat="1" ht="15" customHeight="1">
      <c r="B210" s="326"/>
      <c r="C210" s="301"/>
      <c r="D210" s="301"/>
      <c r="E210" s="301"/>
      <c r="F210" s="324" t="s">
        <v>771</v>
      </c>
      <c r="G210" s="301"/>
      <c r="H210" s="301" t="s">
        <v>937</v>
      </c>
      <c r="I210" s="301"/>
      <c r="J210" s="301"/>
      <c r="K210" s="349"/>
    </row>
    <row r="211" spans="2:11" s="1" customFormat="1" ht="15" customHeight="1">
      <c r="B211" s="367"/>
      <c r="C211" s="301"/>
      <c r="D211" s="301"/>
      <c r="E211" s="301"/>
      <c r="F211" s="324" t="s">
        <v>775</v>
      </c>
      <c r="G211" s="362"/>
      <c r="H211" s="353" t="s">
        <v>776</v>
      </c>
      <c r="I211" s="353"/>
      <c r="J211" s="353"/>
      <c r="K211" s="368"/>
    </row>
    <row r="212" spans="2:11" s="1" customFormat="1" ht="15" customHeight="1">
      <c r="B212" s="367"/>
      <c r="C212" s="301"/>
      <c r="D212" s="301"/>
      <c r="E212" s="301"/>
      <c r="F212" s="324" t="s">
        <v>586</v>
      </c>
      <c r="G212" s="362"/>
      <c r="H212" s="353" t="s">
        <v>754</v>
      </c>
      <c r="I212" s="353"/>
      <c r="J212" s="353"/>
      <c r="K212" s="368"/>
    </row>
    <row r="213" spans="2:11" s="1" customFormat="1" ht="15" customHeight="1">
      <c r="B213" s="367"/>
      <c r="C213" s="301"/>
      <c r="D213" s="301"/>
      <c r="E213" s="301"/>
      <c r="F213" s="324"/>
      <c r="G213" s="362"/>
      <c r="H213" s="353"/>
      <c r="I213" s="353"/>
      <c r="J213" s="353"/>
      <c r="K213" s="368"/>
    </row>
    <row r="214" spans="2:11" s="1" customFormat="1" ht="15" customHeight="1">
      <c r="B214" s="367"/>
      <c r="C214" s="301" t="s">
        <v>900</v>
      </c>
      <c r="D214" s="301"/>
      <c r="E214" s="301"/>
      <c r="F214" s="324">
        <v>1</v>
      </c>
      <c r="G214" s="362"/>
      <c r="H214" s="353" t="s">
        <v>938</v>
      </c>
      <c r="I214" s="353"/>
      <c r="J214" s="353"/>
      <c r="K214" s="368"/>
    </row>
    <row r="215" spans="2:11" s="1" customFormat="1" ht="15" customHeight="1">
      <c r="B215" s="367"/>
      <c r="C215" s="301"/>
      <c r="D215" s="301"/>
      <c r="E215" s="301"/>
      <c r="F215" s="324">
        <v>2</v>
      </c>
      <c r="G215" s="362"/>
      <c r="H215" s="353" t="s">
        <v>939</v>
      </c>
      <c r="I215" s="353"/>
      <c r="J215" s="353"/>
      <c r="K215" s="368"/>
    </row>
    <row r="216" spans="2:11" s="1" customFormat="1" ht="15" customHeight="1">
      <c r="B216" s="367"/>
      <c r="C216" s="301"/>
      <c r="D216" s="301"/>
      <c r="E216" s="301"/>
      <c r="F216" s="324">
        <v>3</v>
      </c>
      <c r="G216" s="362"/>
      <c r="H216" s="353" t="s">
        <v>940</v>
      </c>
      <c r="I216" s="353"/>
      <c r="J216" s="353"/>
      <c r="K216" s="368"/>
    </row>
    <row r="217" spans="2:11" s="1" customFormat="1" ht="15" customHeight="1">
      <c r="B217" s="367"/>
      <c r="C217" s="301"/>
      <c r="D217" s="301"/>
      <c r="E217" s="301"/>
      <c r="F217" s="324">
        <v>4</v>
      </c>
      <c r="G217" s="362"/>
      <c r="H217" s="353" t="s">
        <v>941</v>
      </c>
      <c r="I217" s="353"/>
      <c r="J217" s="353"/>
      <c r="K217" s="368"/>
    </row>
    <row r="218" spans="2:11" s="1" customFormat="1" ht="12.75" customHeight="1">
      <c r="B218" s="369"/>
      <c r="C218" s="370"/>
      <c r="D218" s="370"/>
      <c r="E218" s="370"/>
      <c r="F218" s="370"/>
      <c r="G218" s="370"/>
      <c r="H218" s="370"/>
      <c r="I218" s="370"/>
      <c r="J218" s="370"/>
      <c r="K218" s="37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Paprskářová Pavla</dc:creator>
  <cp:keywords/>
  <dc:description/>
  <cp:lastModifiedBy>Paprskářová Pavla</cp:lastModifiedBy>
  <dcterms:created xsi:type="dcterms:W3CDTF">2023-03-28T12:44:46Z</dcterms:created>
  <dcterms:modified xsi:type="dcterms:W3CDTF">2023-03-28T12:44:49Z</dcterms:modified>
  <cp:category/>
  <cp:version/>
  <cp:contentType/>
  <cp:contentStatus/>
</cp:coreProperties>
</file>