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0" yWindow="0" windowWidth="28800" windowHeight="11325" activeTab="1"/>
  </bookViews>
  <sheets>
    <sheet name="Rekapitulace stavby" sheetId="1" r:id="rId1"/>
    <sheet name="SO 01 - Schodiště a zpevn..." sheetId="2" r:id="rId2"/>
    <sheet name="SO 02 - Dešťová kanalizace" sheetId="3" r:id="rId3"/>
    <sheet name="Pokyny pro vyplnění" sheetId="4" r:id="rId4"/>
  </sheets>
  <definedNames>
    <definedName name="_xlnm._FilterDatabase" localSheetId="1" hidden="1">'SO 01 - Schodiště a zpevn...'!$C$97:$K$433</definedName>
    <definedName name="_xlnm._FilterDatabase" localSheetId="2" hidden="1">'SO 02 - Dešťová kanalizace'!$C$90:$K$445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01 - Schodiště a zpevn...'!$C$4:$J$39,'SO 01 - Schodiště a zpevn...'!$C$45:$J$79,'SO 01 - Schodiště a zpevn...'!$C$85:$K$433</definedName>
    <definedName name="_xlnm.Print_Area" localSheetId="2">'SO 02 - Dešťová kanalizace'!$C$4:$J$39,'SO 02 - Dešťová kanalizace'!$C$45:$J$72,'SO 02 - Dešťová kanalizace'!$C$78:$K$445</definedName>
    <definedName name="_xlnm.Print_Titles" localSheetId="0">'Rekapitulace stavby'!$52:$52</definedName>
    <definedName name="_xlnm.Print_Titles" localSheetId="1">'SO 01 - Schodiště a zpevn...'!$97:$97</definedName>
    <definedName name="_xlnm.Print_Titles" localSheetId="2">'SO 02 - Dešťová kanalizace'!$90:$90</definedName>
  </definedNames>
  <calcPr calcId="191029"/>
</workbook>
</file>

<file path=xl/sharedStrings.xml><?xml version="1.0" encoding="utf-8"?>
<sst xmlns="http://schemas.openxmlformats.org/spreadsheetml/2006/main" count="7858" uniqueCount="1303">
  <si>
    <t>Export Komplet</t>
  </si>
  <si>
    <t>VZ</t>
  </si>
  <si>
    <t>2.0</t>
  </si>
  <si>
    <t>ZAMOK</t>
  </si>
  <si>
    <t>False</t>
  </si>
  <si>
    <t>{d039264d-6e94-48af-968c-f5a81bbd5dcb}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</si>
  <si>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</si>
  <si>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</si>
  <si>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</si>
  <si>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</si>
  <si>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</si>
  <si>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</si>
  <si>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</si>
  <si>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</si>
  <si>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</si>
  <si>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</si>
  <si>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</si>
  <si>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Dětské centrum Karlovy Vary, p.o. - Snížení vlivu srážkových vod na obvodové zdivo, výměna kanalizace a terénní úpravy</t>
  </si>
  <si>
    <t>KSO:</t>
  </si>
  <si>
    <t/>
  </si>
  <si>
    <t>CC-CZ:</t>
  </si>
  <si>
    <t>Místo:</t>
  </si>
  <si>
    <t>Karlovy Vary, Zítkova 1267/4</t>
  </si>
  <si>
    <t>Datum:</t>
  </si>
  <si>
    <t>17. 10. 2022</t>
  </si>
  <si>
    <t>Zadavatel:</t>
  </si>
  <si>
    <t>IČ:</t>
  </si>
  <si>
    <t>Dětské centrum Karlovy Vary, p.o.</t>
  </si>
  <si>
    <t>DIČ:</t>
  </si>
  <si>
    <t>Uchazeč:</t>
  </si>
  <si>
    <t>Vyplň údaj</t>
  </si>
  <si>
    <t>Projektant:</t>
  </si>
  <si>
    <t>KV Engineering, s.r.o.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</si>
  <si>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</si>
  <si>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</si>
  <si>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</si>
  <si>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</si>
  <si>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</si>
  <si>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</si>
  <si>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</si>
  <si>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</si>
  <si>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</si>
  <si>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</si>
  <si>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</si>
  <si>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</si>
  <si>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</si>
  <si>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</si>
  <si>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</si>
  <si>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</si>
  <si>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</si>
  <si>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</si>
  <si>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</si>
  <si>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</si>
  <si>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</si>
  <si>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</si>
  <si>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</si>
  <si>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</si>
  <si>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</si>
  <si>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</si>
  <si>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</si>
  <si>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</si>
  <si>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</si>
  <si>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</si>
  <si>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</si>
  <si>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</si>
  <si>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</si>
  <si>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</si>
  <si>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</si>
  <si>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</si>
  <si>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</si>
  <si>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</si>
  <si>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</si>
  <si>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</si>
  <si>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</si>
  <si>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</si>
  <si>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</si>
  <si>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</si>
  <si>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</si>
  <si>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Schodiště a zpevněné plochy</t>
  </si>
  <si>
    <t>STA</t>
  </si>
  <si>
    <t>1</t>
  </si>
  <si>
    <t>{4f1beb3e-6c8e-4c76-b662-cddcf85644f8}</t>
  </si>
  <si>
    <t>2</t>
  </si>
  <si>
    <t>SO 02</t>
  </si>
  <si>
    <t>Dešťová kanalizace</t>
  </si>
  <si>
    <t>{a570bcb9-6b8c-4d86-96b8-cd2f73bb698f}</t>
  </si>
  <si>
    <t>KRYCÍ LIST SOUPISU PRACÍ</t>
  </si>
  <si>
    <t>Objekt:</t>
  </si>
  <si>
    <t>SO 01 - Schodiště a zpevněné plochy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</si>
  <si>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</si>
  <si>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</si>
  <si>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</si>
  <si>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</si>
  <si>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</si>
  <si>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</si>
  <si>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</si>
  <si>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</si>
  <si>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</si>
  <si>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</si>
  <si>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</si>
  <si>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</si>
  <si>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</si>
  <si>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</si>
  <si>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</si>
  <si>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</si>
  <si>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</si>
  <si>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</si>
  <si>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</si>
  <si>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</si>
  <si>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</si>
  <si>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</si>
  <si>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</si>
  <si>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</si>
  <si>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</si>
  <si>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</si>
  <si>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</si>
  <si>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</si>
  <si>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</si>
  <si>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</si>
  <si>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</si>
  <si>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</si>
  <si>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</si>
  <si>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</si>
  <si>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</si>
  <si>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</si>
  <si>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</si>
  <si>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</si>
  <si>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</si>
  <si>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</si>
  <si>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</si>
  <si>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</si>
  <si>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</si>
  <si>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</si>
  <si>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2022 02</t>
  </si>
  <si>
    <t>4</t>
  </si>
  <si>
    <t>429540441</t>
  </si>
  <si>
    <t>Online PSC</t>
  </si>
  <si>
    <t>https://podminky.urs.cz/item/CS_URS_2022_02/113106123</t>
  </si>
  <si>
    <t>VV</t>
  </si>
  <si>
    <t>Horní zpevněná plocha</t>
  </si>
  <si>
    <t>84,1</t>
  </si>
  <si>
    <t>Dolní zpevněná plocha "B"</t>
  </si>
  <si>
    <t>27</t>
  </si>
  <si>
    <t>Součet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</si>
  <si>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</si>
  <si>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</si>
  <si>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-1536611126</t>
  </si>
  <si>
    <t>https://podminky.urs.cz/item/CS_URS_2022_02/113107121</t>
  </si>
  <si>
    <t>Schodiště vč. podest</t>
  </si>
  <si>
    <t>18,89*2</t>
  </si>
  <si>
    <t>0,78*2,1</t>
  </si>
  <si>
    <t>Mezisoučet</t>
  </si>
  <si>
    <t>3</t>
  </si>
  <si>
    <t>Dolní zpevněná plocha "A"</t>
  </si>
  <si>
    <t>9,394</t>
  </si>
  <si>
    <t>2,02*2,2</t>
  </si>
  <si>
    <t>27+16,6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</si>
  <si>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</si>
  <si>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</si>
  <si>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</si>
  <si>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318278508</t>
  </si>
  <si>
    <t>https://podminky.urs.cz/item/CS_URS_2022_02/113202111</t>
  </si>
  <si>
    <t>6,09+8,4</t>
  </si>
  <si>
    <t>122211101</t>
  </si>
  <si>
    <t>Odkopávky a prokopávky ručně zapažené i nezapažené v hornině třídy těžitelnosti I skupiny 3</t>
  </si>
  <si>
    <t>m3</t>
  </si>
  <si>
    <t>-633420347</t>
  </si>
  <si>
    <t>https://podminky.urs.cz/item/CS_URS_2022_02/122211101</t>
  </si>
  <si>
    <t>77,5*0,11</t>
  </si>
  <si>
    <t>(1,72+0,96+1,94+1,23+0,83+0,97+1,29+1,63+1,09+1,64)*(0,4*0,11)</t>
  </si>
  <si>
    <t>Schodiště a podesty s přilehlými plochami</t>
  </si>
  <si>
    <t>(3,64+0,95)*(2*0,1)</t>
  </si>
  <si>
    <t>(3,62+2,52+1,1+0,62+1,45+2,52+1,1)*(2,95*0,1)</t>
  </si>
  <si>
    <t>(0,68*1,6)*0,2</t>
  </si>
  <si>
    <t>Dolní zpevněné plochy</t>
  </si>
  <si>
    <t>(40,9+14,3)*0,08</t>
  </si>
  <si>
    <t>(22,03*0,4)*0,08</t>
  </si>
  <si>
    <t>5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</si>
  <si>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</si>
  <si>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</si>
  <si>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-577200830</t>
  </si>
  <si>
    <t>https://podminky.urs.cz/item/CS_URS_2022_02/162211311</t>
  </si>
  <si>
    <t>6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</si>
  <si>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</si>
  <si>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</si>
  <si>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-897049875</t>
  </si>
  <si>
    <t>https://podminky.urs.cz/item/CS_URS_2022_02/162211319</t>
  </si>
  <si>
    <t>19,181*2</t>
  </si>
  <si>
    <t>7</t>
  </si>
  <si>
    <t>167111101</t>
  </si>
  <si>
    <t>Nakládání, skládání a překládání neulehlého výkopku nebo sypaniny ručně nakládání, z hornin třídy těžitelnosti I, skupiny 1 až 3</t>
  </si>
  <si>
    <t>1698933913</t>
  </si>
  <si>
    <t>https://podminky.urs.cz/item/CS_URS_2022_02/167111101</t>
  </si>
  <si>
    <t>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</si>
  <si>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</si>
  <si>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</si>
  <si>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482101754</t>
  </si>
  <si>
    <t>https://podminky.urs.cz/item/CS_URS_2022_02/162751117</t>
  </si>
  <si>
    <t>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</si>
  <si>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</si>
  <si>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</si>
  <si>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-1303069921</t>
  </si>
  <si>
    <t>https://podminky.urs.cz/item/CS_URS_2022_02/162751119</t>
  </si>
  <si>
    <t>Uvažována recyklační skládka Sadov</t>
  </si>
  <si>
    <t>10</t>
  </si>
  <si>
    <t>171251201</t>
  </si>
  <si>
    <t>Uložení sypaniny na skládky nebo meziskládky bez hutnění s upravením uložené sypaniny do předepsaného tvaru</t>
  </si>
  <si>
    <t>1690608143</t>
  </si>
  <si>
    <t>https://podminky.urs.cz/item/CS_URS_2022_02/171251201</t>
  </si>
  <si>
    <t>11</t>
  </si>
  <si>
    <t>171201231</t>
  </si>
  <si>
    <t>Poplatek za uložení stavebního odpadu na recyklační skládce (skládkovné) zeminy a kamení zatříděného do Katalogu odpadů pod kódem 17 05 04</t>
  </si>
  <si>
    <t>t</t>
  </si>
  <si>
    <t>-1803072198</t>
  </si>
  <si>
    <t>https://podminky.urs.cz/item/CS_URS_2022_02/171201231</t>
  </si>
  <si>
    <t>19,181*1,8</t>
  </si>
  <si>
    <t>12</t>
  </si>
  <si>
    <t>181912112</t>
  </si>
  <si>
    <t>Úprava pláně vyrovnáním výškových rozdílů ručně v hornině třídy těžitelnosti I skupiny 3 se zhutněním</t>
  </si>
  <si>
    <t>-1744308359</t>
  </si>
  <si>
    <t>https://podminky.urs.cz/item/CS_URS_2022_02/181912112</t>
  </si>
  <si>
    <t>77,5</t>
  </si>
  <si>
    <t>(1,72+0,96+1,94+1,23+0,83+0,97+1,29+1,63+1,09+1,64)*0,4</t>
  </si>
  <si>
    <t>(3,64+0,95)*2</t>
  </si>
  <si>
    <t>(3,62+2,52+1,1+0,62+1,45+2,52+1,1)*2,95</t>
  </si>
  <si>
    <t>0,68*1,6</t>
  </si>
  <si>
    <t>40,9+14,3</t>
  </si>
  <si>
    <t>22,03*0,4</t>
  </si>
  <si>
    <t>13</t>
  </si>
  <si>
    <t>182311123</t>
  </si>
  <si>
    <t>Rozprostření a urovnání ornice ve svahu sklonu přes 1:5 ručně při souvislé ploše, tl. vrstvy do 200 mm</t>
  </si>
  <si>
    <t>1317667876</t>
  </si>
  <si>
    <t>https://podminky.urs.cz/item/CS_URS_2022_02/182311123</t>
  </si>
  <si>
    <t>Záhony</t>
  </si>
  <si>
    <t>5,6</t>
  </si>
  <si>
    <t>14</t>
  </si>
  <si>
    <t>M</t>
  </si>
  <si>
    <t>10364101</t>
  </si>
  <si>
    <t>zemina pro terénní úpravy - ornice</t>
  </si>
  <si>
    <t>1654403653</t>
  </si>
  <si>
    <t>(5,6*0,2)*1,6</t>
  </si>
  <si>
    <t>183403253</t>
  </si>
  <si>
    <t>Obdělání půdy hrabáním na svahu přes 1:5 do 1:2</t>
  </si>
  <si>
    <t>-1232159439</t>
  </si>
  <si>
    <t>https://podminky.urs.cz/item/CS_URS_2022_02/183403253</t>
  </si>
  <si>
    <t>16</t>
  </si>
  <si>
    <t>001-x1</t>
  </si>
  <si>
    <t>D+M+PH Kompletní provedení záhonů - nopová folie s proděravěnou spodní částí, suchomilné rostliny, zamulčování - spec. dle PD a investora</t>
  </si>
  <si>
    <t>1845335310</t>
  </si>
  <si>
    <t>17</t>
  </si>
  <si>
    <t>001-x2</t>
  </si>
  <si>
    <t>D+M+PH Oprava stávajících travnatých ploch zasažených stavbou</t>
  </si>
  <si>
    <t>soubor</t>
  </si>
  <si>
    <t>-198391066</t>
  </si>
  <si>
    <t>Zakládání</t>
  </si>
  <si>
    <t>18</t>
  </si>
  <si>
    <t>271532212</t>
  </si>
  <si>
    <t>Podsyp pod základové konstrukce se zhutněním a urovnáním povrchu z kameniva hrubého, frakce 16 - 32 mm</t>
  </si>
  <si>
    <t>1253559638</t>
  </si>
  <si>
    <t>https://podminky.urs.cz/item/CS_URS_2022_02/271532212</t>
  </si>
  <si>
    <t>Pod schodiště a podesty</t>
  </si>
  <si>
    <t>((3,64+0,63+3,62+2,52+1,1+0,62+1,45+2,52+1,11+0,33+0,8)*2)*0,2</t>
  </si>
  <si>
    <t>Svislé a kompletní konstrukce</t>
  </si>
  <si>
    <t>19</t>
  </si>
  <si>
    <t>003-x1</t>
  </si>
  <si>
    <t>D+M+PH Oprava kamenné zídky vel. 950x300x500mm na začátku schodiště - spec. dle TZ</t>
  </si>
  <si>
    <t>1820369934</t>
  </si>
  <si>
    <t>20</t>
  </si>
  <si>
    <t>003-x2</t>
  </si>
  <si>
    <t>D+M+PH Doplnění kamenné zídky - spec. dle TZ</t>
  </si>
  <si>
    <t>-1374746870</t>
  </si>
  <si>
    <t>0,4*0,2</t>
  </si>
  <si>
    <t>Vodorovné konstrukce</t>
  </si>
  <si>
    <t>431351121</t>
  </si>
  <si>
    <t>Bednění podest, podstupňových desek a ramp včetně podpěrné konstrukce výšky do 4 m půdorysně přímočarých zřízení</t>
  </si>
  <si>
    <t>-1392166831</t>
  </si>
  <si>
    <t>https://podminky.urs.cz/item/CS_URS_2022_02/431351121</t>
  </si>
  <si>
    <t>Podkladní beton schodišť a mezipodest</t>
  </si>
  <si>
    <t>(2*0,15)*26</t>
  </si>
  <si>
    <t>(2*0,07)*5</t>
  </si>
  <si>
    <t>(2*0,08)*5</t>
  </si>
  <si>
    <t>(1,6*0,15)*2</t>
  </si>
  <si>
    <t>(1,06+0,11+0,96+0,45+0,28+0,11+0,38+0,45+0,28+0,2)*2</t>
  </si>
  <si>
    <t>Schodišťový stupeň na vrcholu schodiště</t>
  </si>
  <si>
    <t>0,35*0,15*2</t>
  </si>
  <si>
    <t>2*0,15</t>
  </si>
  <si>
    <t>22</t>
  </si>
  <si>
    <t>431351122</t>
  </si>
  <si>
    <t>Bednění podest, podstupňových desek a ramp včetně podpěrné konstrukce výšky do 4 m půdorysně přímočarých odstranění</t>
  </si>
  <si>
    <t>-879416932</t>
  </si>
  <si>
    <t>https://podminky.urs.cz/item/CS_URS_2022_02/431351122</t>
  </si>
  <si>
    <t>23</t>
  </si>
  <si>
    <t>430362021</t>
  </si>
  <si>
    <t>Výztuž schodišťových konstrukcí a ramp stupňů, schodnic, ramen, podest s nosníky ze svařovaných sítí z drátů typu KARI</t>
  </si>
  <si>
    <t>-130606414</t>
  </si>
  <si>
    <t>https://podminky.urs.cz/item/CS_URS_2022_02/430362021</t>
  </si>
  <si>
    <t>Podkladní betonová deska schodišť a mezipodest</t>
  </si>
  <si>
    <t>((((3,7+0,9+3,34+2,78+0,12+0,8+0,9+0,12+1,16+2,78+0,12+0,8+0,28)*2)*4,44)*1,3)/1000</t>
  </si>
  <si>
    <t>(((0,75*1,6)*4,44)*1,3)/1000</t>
  </si>
  <si>
    <t>(((((0,4+0,2)*2)*36)*4,44)*1,3)/1000</t>
  </si>
  <si>
    <t>(((0,35+0,15*2)*4,44)*1,3)/1000</t>
  </si>
  <si>
    <t>24</t>
  </si>
  <si>
    <t>430321515</t>
  </si>
  <si>
    <t>Schodišťové konstrukce a rampy z betonu železového (bez výztuže) stupně, schodnice, ramena, podesty s nosníky tř. C 20/25</t>
  </si>
  <si>
    <t>-1064455173</t>
  </si>
  <si>
    <t>https://podminky.urs.cz/item/CS_URS_2022_02/430321515</t>
  </si>
  <si>
    <t>(1,06+0,11+0,96+0,45+0,28+0,11+0,38+0,45+0,28)*2</t>
  </si>
  <si>
    <t>0,2*1,65</t>
  </si>
  <si>
    <t>25</t>
  </si>
  <si>
    <t>434313115</t>
  </si>
  <si>
    <t>Schody z vibrolisovaných prefabrikátů na cementovou maltu, s vyspárováním se zřízením podkladních stupňů z betonu tř. C 20/25</t>
  </si>
  <si>
    <t>419242823</t>
  </si>
  <si>
    <t>https://podminky.urs.cz/item/CS_URS_2022_02/434313115</t>
  </si>
  <si>
    <t>2*30+1,6*2</t>
  </si>
  <si>
    <t>Komunikace pozemní</t>
  </si>
  <si>
    <t>26</t>
  </si>
  <si>
    <t>005-x1</t>
  </si>
  <si>
    <t>Rozebrání stávající betonové dlažby s osmiúhelníkovým vzorem (16,6m2), očištění, uskladnění, zpětná montáž (14,3m2), likvidace 2,3m2 dlažby - Jihovýchodní nároží objektu</t>
  </si>
  <si>
    <t>-759323138</t>
  </si>
  <si>
    <t>564750104</t>
  </si>
  <si>
    <t>Podklad nebo kryt z kameniva hrubého drceného vel. 16-32 mm s rozprostřením a zhutněním plochy jednotlivě do 100 m2, po zhutnění tl. 180 mm</t>
  </si>
  <si>
    <t>1822101399</t>
  </si>
  <si>
    <t>https://podminky.urs.cz/item/CS_URS_2022_02/564750104</t>
  </si>
  <si>
    <t>Horní zpevněná plocha - průměrná tloušťka podsypu</t>
  </si>
  <si>
    <t>28</t>
  </si>
  <si>
    <t>564760101</t>
  </si>
  <si>
    <t>Podklad nebo kryt z kameniva hrubého drceného vel. 16-32 mm s rozprostřením a zhutněním plochy jednotlivě do 100 m2, po zhutnění tl. 200 mm</t>
  </si>
  <si>
    <t>-827443368</t>
  </si>
  <si>
    <t>https://podminky.urs.cz/item/CS_URS_2022_02/564760101</t>
  </si>
  <si>
    <t>40,9</t>
  </si>
  <si>
    <t>Dolní zpevněná plocha se zpětně použitou dlažbou</t>
  </si>
  <si>
    <t>14,3</t>
  </si>
  <si>
    <t>29</t>
  </si>
  <si>
    <t>005-x2</t>
  </si>
  <si>
    <t>Kladení dlažby z betonových nebo kameninových dlaždic komunikací pro pěší bez vyplnění spár a se smetením přebytečného materiálu na vzdálenost do 3 m s ložem z kameniva těženého tl. do 30 mm velikosti dlaždic přes 0,09 m2 do 0,25 m2, pro plochy přes 100 do 300 m2</t>
  </si>
  <si>
    <t>50685586</t>
  </si>
  <si>
    <t>30</t>
  </si>
  <si>
    <t>596811222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</si>
  <si>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100 do 300 m2</t>
  </si>
  <si>
    <t>-1696211233</t>
  </si>
  <si>
    <t>https://podminky.urs.cz/item/CS_URS_2022_02/596811222</t>
  </si>
  <si>
    <t>Mezipodesty schodiště</t>
  </si>
  <si>
    <t>2*0,61</t>
  </si>
  <si>
    <t>2,5*2</t>
  </si>
  <si>
    <t>-0,3*0,11</t>
  </si>
  <si>
    <t>-0,3*0,15</t>
  </si>
  <si>
    <t>2*2,5</t>
  </si>
  <si>
    <t>31</t>
  </si>
  <si>
    <t>59246007</t>
  </si>
  <si>
    <t>dlažba plošná betonová terasová tryskaná 400x400x40mm, přírodní šedý odstín</t>
  </si>
  <si>
    <t>-478446313</t>
  </si>
  <si>
    <t>130,762*1,03 'Přepočtené koeficientem množství</t>
  </si>
  <si>
    <t>Úpravy povrchů, podlahy a osazování výplní</t>
  </si>
  <si>
    <t>32</t>
  </si>
  <si>
    <t>631311125</t>
  </si>
  <si>
    <t>Mazanina z betonu prostého bez zvýšených nároků na prostředí tl. přes 80 do 120 mm tř. C 20/25</t>
  </si>
  <si>
    <t>181703684</t>
  </si>
  <si>
    <t>https://podminky.urs.cz/item/CS_URS_2022_02/631311125</t>
  </si>
  <si>
    <t>77,5*0,1</t>
  </si>
  <si>
    <t>33</t>
  </si>
  <si>
    <t>631311224</t>
  </si>
  <si>
    <t>Mazanina z betonu prostého se zvýšenými nároky na prostředí tl. přes 80 do 120 mm tř. C 25/30</t>
  </si>
  <si>
    <t>-235429241</t>
  </si>
  <si>
    <t>https://podminky.urs.cz/item/CS_URS_2022_02/631311224</t>
  </si>
  <si>
    <t>Dobetonávka schodiště kolem kamenné zídky</t>
  </si>
  <si>
    <t>(0,4+0,3)*0,1</t>
  </si>
  <si>
    <t>34</t>
  </si>
  <si>
    <t>631319012</t>
  </si>
  <si>
    <t>Příplatek k cenám mazanin za úpravu povrchu mazaniny přehlazením, mazanina tl. přes 80 do 120 mm</t>
  </si>
  <si>
    <t>2086747168</t>
  </si>
  <si>
    <t>https://podminky.urs.cz/item/CS_URS_2022_02/631319012</t>
  </si>
  <si>
    <t>7,75+0,07</t>
  </si>
  <si>
    <t>35</t>
  </si>
  <si>
    <t>631319173</t>
  </si>
  <si>
    <t>Příplatek k cenám mazanin za stržení povrchu spodní vrstvy mazaniny latí před vložením výztuže nebo pletiva pro tl. obou vrstev mazaniny přes 80 do 120 mm</t>
  </si>
  <si>
    <t>168210468</t>
  </si>
  <si>
    <t>https://podminky.urs.cz/item/CS_URS_2022_02/631319173</t>
  </si>
  <si>
    <t>36</t>
  </si>
  <si>
    <t>631362021</t>
  </si>
  <si>
    <t>Výztuž mazanin ze svařovaných sítí z drátů typu KARI</t>
  </si>
  <si>
    <t>-184375863</t>
  </si>
  <si>
    <t>https://podminky.urs.cz/item/CS_URS_2022_02/631362021</t>
  </si>
  <si>
    <t>((77,5*3,0333)*1,3)/1000</t>
  </si>
  <si>
    <t>37</t>
  </si>
  <si>
    <t>637111114/R</t>
  </si>
  <si>
    <t>Okapový chodník z kameniva s udusáním a urovnáním povrchu ze štěrkodrti fr. 16/32mm tl. 225 mm</t>
  </si>
  <si>
    <t>1428184696</t>
  </si>
  <si>
    <t>(1,64+1,09+1,23+0,35+1,29+0,3+0,57+0,83+1,23+1,94+3,72+4,06+6,63+22,03)*0,35</t>
  </si>
  <si>
    <t>38</t>
  </si>
  <si>
    <t>637121112/R</t>
  </si>
  <si>
    <t>Okapový chodník z kameniva s udusáním a urovnáním povrchu z kačírku fr. 16/32mm tl. 125 mm</t>
  </si>
  <si>
    <t>1638312488</t>
  </si>
  <si>
    <t>39</t>
  </si>
  <si>
    <t>006-x1</t>
  </si>
  <si>
    <t>D+M+PH Oprava spárování kamenné zídky - spec. dle TZ</t>
  </si>
  <si>
    <t>538749166</t>
  </si>
  <si>
    <t>40</t>
  </si>
  <si>
    <t>006-x2</t>
  </si>
  <si>
    <t>D+M+PH Oprava stavbou odhalených stěn Anglických dvorků a fasády - spec. dle TZ str. 11</t>
  </si>
  <si>
    <t>951220198</t>
  </si>
  <si>
    <t>Ostatní konstrukce a práce, bourání</t>
  </si>
  <si>
    <t>41</t>
  </si>
  <si>
    <t>965081223</t>
  </si>
  <si>
    <t>Bourání podlah z dlaždic bez podkladního lože nebo mazaniny, s jakoukoliv výplní spár keramických nebo xylolitových tl. přes 10 mm plochy přes 1 m2</t>
  </si>
  <si>
    <t>64692098</t>
  </si>
  <si>
    <t>https://podminky.urs.cz/item/CS_URS_2022_02/965081223</t>
  </si>
  <si>
    <t>Dolní zpevněná plocha</t>
  </si>
  <si>
    <t>6,1*1,54</t>
  </si>
  <si>
    <t>Podesty</t>
  </si>
  <si>
    <t>2,02*2,12</t>
  </si>
  <si>
    <t>2,64*2</t>
  </si>
  <si>
    <t>2,45*2</t>
  </si>
  <si>
    <t>42</t>
  </si>
  <si>
    <t>978057351</t>
  </si>
  <si>
    <t>Odsekání obkladů schodišťových konstrukcí z dlaždic keramických stupnic</t>
  </si>
  <si>
    <t>1375449851</t>
  </si>
  <si>
    <t>https://podminky.urs.cz/item/CS_URS_2022_02/978057351</t>
  </si>
  <si>
    <t>Schodiště</t>
  </si>
  <si>
    <t>2*30</t>
  </si>
  <si>
    <t>43</t>
  </si>
  <si>
    <t>978057361</t>
  </si>
  <si>
    <t>Odsekání obkladů schodišťových konstrukcí z dlaždic keramických podstupnic</t>
  </si>
  <si>
    <t>-1935187414</t>
  </si>
  <si>
    <t>https://podminky.urs.cz/item/CS_URS_2022_02/978057361</t>
  </si>
  <si>
    <t>2*35</t>
  </si>
  <si>
    <t>44</t>
  </si>
  <si>
    <t>009-x1</t>
  </si>
  <si>
    <t>Bourání schodišť železobetonových</t>
  </si>
  <si>
    <t>-1008563125</t>
  </si>
  <si>
    <t>Stupně vč. podest</t>
  </si>
  <si>
    <t>5,2*2</t>
  </si>
  <si>
    <t>45</t>
  </si>
  <si>
    <t>965042241</t>
  </si>
  <si>
    <t>Bourání mazanin betonových nebo z litého asfaltu tl. přes 100 mm, plochy přes 4 m2</t>
  </si>
  <si>
    <t>922605871</t>
  </si>
  <si>
    <t>https://podminky.urs.cz/item/CS_URS_2022_02/965042241</t>
  </si>
  <si>
    <t>84,1*0,2</t>
  </si>
  <si>
    <t>9,394*0,245</t>
  </si>
  <si>
    <t>46</t>
  </si>
  <si>
    <t>965049112</t>
  </si>
  <si>
    <t>Bourání mazanin Příplatek k cenám za bourání mazanin betonových se svařovanou sítí, tl. přes 100 mm</t>
  </si>
  <si>
    <t>-1895511413</t>
  </si>
  <si>
    <t>https://podminky.urs.cz/item/CS_URS_2022_02/965049112</t>
  </si>
  <si>
    <t>47</t>
  </si>
  <si>
    <t>916331112</t>
  </si>
  <si>
    <t>Osazení zahradního obrubníku betonového s ložem tl. od 50 do 100 mm z betonu prostého tř. C 12/15 s boční opěrou z betonu prostého tř. C 12/15</t>
  </si>
  <si>
    <t>1326389136</t>
  </si>
  <si>
    <t>https://podminky.urs.cz/item/CS_URS_2022_02/916331112</t>
  </si>
  <si>
    <t>2,03+1,23+6,87+2,06+0,4+1,72+0,62+2+1,63+0,4+0,83+0,97+0,35+0,95+1,63+1,49+1,64+4,06+4,04+6,62+6,6+2,24+8,02+2,1+6,14+13,99+0,4+22,02+0,4</t>
  </si>
  <si>
    <t>48</t>
  </si>
  <si>
    <t>59217001</t>
  </si>
  <si>
    <t>obrubník betonový zahradní 1000x50x250mm</t>
  </si>
  <si>
    <t>1666784411</t>
  </si>
  <si>
    <t>103,45*1,1 'Přepočtené koeficientem množství</t>
  </si>
  <si>
    <t>997</t>
  </si>
  <si>
    <t>Přesun sutě</t>
  </si>
  <si>
    <t>49</t>
  </si>
  <si>
    <t>997002611</t>
  </si>
  <si>
    <t>Nakládání suti a vybouraných hmot na dopravní prostředek pro vodorovné přemístění</t>
  </si>
  <si>
    <t>597713846</t>
  </si>
  <si>
    <t>https://podminky.urs.cz/item/CS_URS_2022_02/997002611</t>
  </si>
  <si>
    <t>50</t>
  </si>
  <si>
    <t>997013211</t>
  </si>
  <si>
    <t>Vnitrostaveništní doprava suti a vybouraných hmot vodorovně do 50 m svisle ručně pro budovy a haly výšky do 6 m</t>
  </si>
  <si>
    <t>1105294518</t>
  </si>
  <si>
    <t>https://podminky.urs.cz/item/CS_URS_2022_02/997013211</t>
  </si>
  <si>
    <t>51</t>
  </si>
  <si>
    <t>997013501</t>
  </si>
  <si>
    <t>Odvoz suti a vybouraných hmot na skládku nebo meziskládku se složením, na vzdálenost do 1 km</t>
  </si>
  <si>
    <t>-753609518</t>
  </si>
  <si>
    <t>https://podminky.urs.cz/item/CS_URS_2022_02/997013501</t>
  </si>
  <si>
    <t>52</t>
  </si>
  <si>
    <t>997013509</t>
  </si>
  <si>
    <t>Odvoz suti a vybouraných hmot na skládku nebo meziskládku se složením, na vzdálenost Příplatek k ceně za každý další i započatý 1 km přes 1 km</t>
  </si>
  <si>
    <t>1967398973</t>
  </si>
  <si>
    <t>https://podminky.urs.cz/item/CS_URS_2022_02/997013509</t>
  </si>
  <si>
    <t>Recyklovatelný materiál odvoz na recyklační skládku (uvažován Sadov)</t>
  </si>
  <si>
    <t>(31,856+67,516+2,753+16,466)*11</t>
  </si>
  <si>
    <t>Nerecyklovatelný materiál odvoz na skládku komunálního odpadu (uvažován Činov)</t>
  </si>
  <si>
    <t>0,673*14</t>
  </si>
  <si>
    <t>53</t>
  </si>
  <si>
    <t>997013645</t>
  </si>
  <si>
    <t>Poplatek za uložení stavebního odpadu na skládce (skládkovné) asfaltového bez obsahu dehtu zatříděného do Katalogu odpadů pod kódem 17 03 02</t>
  </si>
  <si>
    <t>1545256315</t>
  </si>
  <si>
    <t>https://podminky.urs.cz/item/CS_URS_2022_02/997013645</t>
  </si>
  <si>
    <t>54</t>
  </si>
  <si>
    <t>997013861</t>
  </si>
  <si>
    <t>Poplatek za uložení stavebního odpadu na recyklační skládce (skládkovné) z prostého betonu zatříděného do Katalogu odpadů pod kódem 17 01 01</t>
  </si>
  <si>
    <t>-1139180485</t>
  </si>
  <si>
    <t>https://podminky.urs.cz/item/CS_URS_2022_02/997013861</t>
  </si>
  <si>
    <t>55</t>
  </si>
  <si>
    <t>997013862</t>
  </si>
  <si>
    <t>Poplatek za uložení stavebního odpadu na recyklační skládce (skládkovné) z armovaného betonu zatříděného do Katalogu odpadů pod kódem 17 01 01</t>
  </si>
  <si>
    <t>-1327259525</t>
  </si>
  <si>
    <t>https://podminky.urs.cz/item/CS_URS_2022_02/997013862</t>
  </si>
  <si>
    <t>56</t>
  </si>
  <si>
    <t>997013867</t>
  </si>
  <si>
    <t>Poplatek za uložení stavebního odpadu na recyklační skládce (skládkovné) z tašek a keramických výrobků zatříděného do Katalogu odpadů pod kódem 17 01 03</t>
  </si>
  <si>
    <t>105638483</t>
  </si>
  <si>
    <t>https://podminky.urs.cz/item/CS_URS_2022_02/997013867</t>
  </si>
  <si>
    <t>57</t>
  </si>
  <si>
    <t>997013873</t>
  </si>
  <si>
    <t>-1128612838</t>
  </si>
  <si>
    <t>https://podminky.urs.cz/item/CS_URS_2022_02/997013873</t>
  </si>
  <si>
    <t>998</t>
  </si>
  <si>
    <t>Přesun hmot</t>
  </si>
  <si>
    <t>58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</si>
  <si>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</si>
  <si>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</si>
  <si>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-1007080690</t>
  </si>
  <si>
    <t>https://podminky.urs.cz/item/CS_URS_2022_02/998018001</t>
  </si>
  <si>
    <t>PSV</t>
  </si>
  <si>
    <t>Práce a dodávky PSV</t>
  </si>
  <si>
    <t>711</t>
  </si>
  <si>
    <t>Izolace proti vodě, vlhkosti a plynům</t>
  </si>
  <si>
    <t>59</t>
  </si>
  <si>
    <t>711131811</t>
  </si>
  <si>
    <t>Odstranění izolace proti zemní vlhkosti na ploše vodorovné V</t>
  </si>
  <si>
    <t>-1487090079</t>
  </si>
  <si>
    <t>https://podminky.urs.cz/item/CS_URS_2022_02/711131811</t>
  </si>
  <si>
    <t>Horní zpevněná plocha - 2 vrstvy</t>
  </si>
  <si>
    <t>84,1*2</t>
  </si>
  <si>
    <t>60</t>
  </si>
  <si>
    <t>711161222</t>
  </si>
  <si>
    <t>Izolace proti zemní vlhkosti a beztlakové vodě nopovými fóliemi na ploše svislé S vrstva ochranná, odvětrávací a drenážní s nakašírovanou filtrační textilií výška nopku 8,0 mm, tl. fólie do 0,6 mm</t>
  </si>
  <si>
    <t>-1435878190</t>
  </si>
  <si>
    <t>https://podminky.urs.cz/item/CS_URS_2022_02/711161222</t>
  </si>
  <si>
    <t>(1,64+0,35+0,35+0,35+1,09+1,23+0,35+0,35+1,29+0,3+0,57+0,35+0,35+0,83+1,23+1,94+0,97+1,66+0,35+0,35+0,35+4,06+0,35+0,35+6,63+0,35+22,03)*0,7</t>
  </si>
  <si>
    <t>61</t>
  </si>
  <si>
    <t>711161383</t>
  </si>
  <si>
    <t>Izolace proti zemní vlhkosti a beztlakové vodě nopovými fóliemi ostatní ukončení izolace lištou</t>
  </si>
  <si>
    <t>-1865614432</t>
  </si>
  <si>
    <t>https://podminky.urs.cz/item/CS_URS_2022_02/711161383</t>
  </si>
  <si>
    <t>1,64+0,35+0,35+0,35+1,09+1,23+0,35+0,35+1,29+0,3+0,57+0,35+0,35+0,83+1,23+1,94+0,97+1,66+0,35+0,35+0,35+4,06+0,35+0,35+6,63+0,35+22,03</t>
  </si>
  <si>
    <t>62</t>
  </si>
  <si>
    <t>711471051</t>
  </si>
  <si>
    <t>Provedení izolace proti povrchové a podpovrchové tlakové vodě termoplasty na ploše vodorovné V folií PVC lepenou</t>
  </si>
  <si>
    <t>866974942</t>
  </si>
  <si>
    <t>https://podminky.urs.cz/item/CS_URS_2022_02/711471051</t>
  </si>
  <si>
    <t>63</t>
  </si>
  <si>
    <t>711472051</t>
  </si>
  <si>
    <t>Provedení izolace proti povrchové a podpovrchové tlakové vodě termoplasty na ploše svislé S folií PVC lepenou</t>
  </si>
  <si>
    <t>-1186220008</t>
  </si>
  <si>
    <t>https://podminky.urs.cz/item/CS_URS_2022_02/711472051</t>
  </si>
  <si>
    <t>7,992</t>
  </si>
  <si>
    <t>64</t>
  </si>
  <si>
    <t>1015102115/R</t>
  </si>
  <si>
    <t>Hydroizolační fólie z PVC-P tl. 1,8 mm</t>
  </si>
  <si>
    <t>1271421315</t>
  </si>
  <si>
    <t>77,5+7,992</t>
  </si>
  <si>
    <t>85,492*1,2 'Přepočtené koeficientem množství</t>
  </si>
  <si>
    <t>65</t>
  </si>
  <si>
    <t>711491171</t>
  </si>
  <si>
    <t>Provedení doplňků izolace proti vodě textilií na ploše vodorovné V vrstva podkladní</t>
  </si>
  <si>
    <t>-346185768</t>
  </si>
  <si>
    <t>https://podminky.urs.cz/item/CS_URS_2022_02/711491171</t>
  </si>
  <si>
    <t>66</t>
  </si>
  <si>
    <t>711491172</t>
  </si>
  <si>
    <t>Provedení doplňků izolace proti vodě textilií na ploše vodorovné V vrstva ochranná</t>
  </si>
  <si>
    <t>662617070</t>
  </si>
  <si>
    <t>https://podminky.urs.cz/item/CS_URS_2022_02/711491172</t>
  </si>
  <si>
    <t>67</t>
  </si>
  <si>
    <t>711491271</t>
  </si>
  <si>
    <t>Provedení doplňků izolace proti vodě textilií na ploše svislé S vrstva podkladní</t>
  </si>
  <si>
    <t>1782410858</t>
  </si>
  <si>
    <t>https://podminky.urs.cz/item/CS_URS_2022_02/711491271</t>
  </si>
  <si>
    <t>(0,13+0,09+0,1+3,02+0,45+2,92+1,18+0,071+1,1+2,39+8,58+0,61+2,49+2,43+0,64+0,86+0,34+0,1+0,84+3,72+0,16+2,03+1,23+6,87+2,06+0,4*6+1,64+0,46+0,8)*0,1</t>
  </si>
  <si>
    <t>(1,49+1,63+0,47+1,45+0,48+0,89+0,3+0,97+0,27+4,6+0,26+0,93+0,4+0,97+1,55+0,54+1,63+1,94+3,32+0,26+0,26+0,29+0,4*6+0,39+2+0,52)*0,1</t>
  </si>
  <si>
    <t>68</t>
  </si>
  <si>
    <t>711491272</t>
  </si>
  <si>
    <t>Provedení doplňků izolace proti vodě textilií na ploše svislé S vrstva ochranná</t>
  </si>
  <si>
    <t>1247922145</t>
  </si>
  <si>
    <t>https://podminky.urs.cz/item/CS_URS_2022_02/711491272</t>
  </si>
  <si>
    <t>69</t>
  </si>
  <si>
    <t>69311082</t>
  </si>
  <si>
    <t>geotextilie netkaná separační, ochranná, filtrační, drenážní PP 500g/m2</t>
  </si>
  <si>
    <t>-1081370852</t>
  </si>
  <si>
    <t>77,5+77,5+7,992+7,992</t>
  </si>
  <si>
    <t>170,984*1,15 'Přepočtené koeficientem množství</t>
  </si>
  <si>
    <t>70</t>
  </si>
  <si>
    <t>711491383</t>
  </si>
  <si>
    <t>Provedení dvojitého hydroizolačního systému pro izolaci spodní stavby proti povrchové a podpovrchové tlakové vodě na ploše vodorovné V z drenážní rohože</t>
  </si>
  <si>
    <t>1647275505</t>
  </si>
  <si>
    <t>https://podminky.urs.cz/item/CS_URS_2022_02/711491383</t>
  </si>
  <si>
    <t>71</t>
  </si>
  <si>
    <t>711492383</t>
  </si>
  <si>
    <t>Provedení dvojitého hydroizolačního systému pro izolaci spodní stavby proti povrchové a podpovrchové tlakové vodě na ploše svislé S z drenážní rohože</t>
  </si>
  <si>
    <t>-542808965</t>
  </si>
  <si>
    <t>https://podminky.urs.cz/item/CS_URS_2022_02/711492383</t>
  </si>
  <si>
    <t>72</t>
  </si>
  <si>
    <t>69331044/R</t>
  </si>
  <si>
    <t>drenážní rohož z prostorově orientovaných PE vláken tl. 6,0mm</t>
  </si>
  <si>
    <t>1471215550</t>
  </si>
  <si>
    <t>85,492*1,15 'Přepočtené koeficientem množství</t>
  </si>
  <si>
    <t>73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</si>
  <si>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</si>
  <si>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</si>
  <si>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</si>
  <si>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1835577516</t>
  </si>
  <si>
    <t>https://podminky.urs.cz/item/CS_URS_2022_02/998711201</t>
  </si>
  <si>
    <t>762</t>
  </si>
  <si>
    <t>Konstrukce tesařské</t>
  </si>
  <si>
    <t>74</t>
  </si>
  <si>
    <t>762-x1</t>
  </si>
  <si>
    <t>Demontáž dřevěného zábradlí dl. 4,7m, renovace, zpětná montáž - Severozápadní nároží objektu</t>
  </si>
  <si>
    <t>126629259</t>
  </si>
  <si>
    <t>75</t>
  </si>
  <si>
    <t>998762201</t>
  </si>
  <si>
    <t>Přesun hmot pro konstrukce tesařské stanovený procentní sazbou (%) z ceny vodorovná dopravní vzdálenost do 50 m v objektech výšky do 6 m</t>
  </si>
  <si>
    <t>455694878</t>
  </si>
  <si>
    <t>https://podminky.urs.cz/item/CS_URS_2022_02/998762201</t>
  </si>
  <si>
    <t>767</t>
  </si>
  <si>
    <t>Konstrukce zámečnické</t>
  </si>
  <si>
    <t>76</t>
  </si>
  <si>
    <t>767161823</t>
  </si>
  <si>
    <t>Demontáž zábradlí do suti schodišťového nerozebíratelný spoj hmotnosti 1 m zábradlí do 20 kg</t>
  </si>
  <si>
    <t>-1553608810</t>
  </si>
  <si>
    <t>https://podminky.urs.cz/item/CS_URS_2022_02/767161823</t>
  </si>
  <si>
    <t>9+9+10+10</t>
  </si>
  <si>
    <t>77</t>
  </si>
  <si>
    <t>767-x1</t>
  </si>
  <si>
    <t>Demontáž stávajícího přístřešku nad vstupem - ocelová konstrukce s opláštěním z polykarbonátových desek, adaptace na nové schodiště, renovace, opětovné osazení - Západní strana objektu - spec. dle TZ</t>
  </si>
  <si>
    <t>-1883269410</t>
  </si>
  <si>
    <t>78</t>
  </si>
  <si>
    <t>767-x2</t>
  </si>
  <si>
    <t>Výroba, dodávka a montáž zábradlí Z1 vč. povrchových úprav a ukotvení - spec. dle TZ a výkresu zábradlí</t>
  </si>
  <si>
    <t>1783502839</t>
  </si>
  <si>
    <t>79</t>
  </si>
  <si>
    <t>767-x3</t>
  </si>
  <si>
    <t>Výroba, dodávka a montáž zábradlí Z2 vč. povrchových úprav a ukotvení - spec. dle TZ a výkresu zábradlí</t>
  </si>
  <si>
    <t>-1755499886</t>
  </si>
  <si>
    <t>80</t>
  </si>
  <si>
    <t>767-x4</t>
  </si>
  <si>
    <t>Výroba, dodávka a montáž zábradlí Z3 vč. povrchových úprav a ukotvení - spec. dle TZ a výkresu zábradlí</t>
  </si>
  <si>
    <t>127192256</t>
  </si>
  <si>
    <t>81</t>
  </si>
  <si>
    <t>767-x5</t>
  </si>
  <si>
    <t>Výroba, dodávka a montáž zábradlí Z4 vč. povrchových úprav a ukotvení - spec. dle TZ a výkresu zábradlí</t>
  </si>
  <si>
    <t>2124053424</t>
  </si>
  <si>
    <t>82</t>
  </si>
  <si>
    <t>998767201</t>
  </si>
  <si>
    <t>Přesun hmot pro zámečnické konstrukce stanovený procentní sazbou (%) z ceny vodorovná dopravní vzdálenost do 50 m v objektech výšky do 6 m</t>
  </si>
  <si>
    <t>748502621</t>
  </si>
  <si>
    <t>https://podminky.urs.cz/item/CS_URS_2022_02/998767201</t>
  </si>
  <si>
    <t>VRN</t>
  </si>
  <si>
    <t>Vedlejší rozpočtové náklady</t>
  </si>
  <si>
    <t>VRN1</t>
  </si>
  <si>
    <t>Průzkumné, geodetické a projektové práce</t>
  </si>
  <si>
    <t>83</t>
  </si>
  <si>
    <t>013254000</t>
  </si>
  <si>
    <t>Dokumentace skutečného provedení stavby</t>
  </si>
  <si>
    <t>…</t>
  </si>
  <si>
    <t>1024</t>
  </si>
  <si>
    <t>1584904937</t>
  </si>
  <si>
    <t>https://podminky.urs.cz/item/CS_URS_2022_02/013254000</t>
  </si>
  <si>
    <t>VRN3</t>
  </si>
  <si>
    <t>Zařízení staveniště</t>
  </si>
  <si>
    <t>84</t>
  </si>
  <si>
    <t>030001000</t>
  </si>
  <si>
    <t>-109231127</t>
  </si>
  <si>
    <t>https://podminky.urs.cz/item/CS_URS_2022_02/030001000</t>
  </si>
  <si>
    <t>85</t>
  </si>
  <si>
    <t>033002000/R</t>
  </si>
  <si>
    <t>Náklady na energie (voda, elektro, apod...)</t>
  </si>
  <si>
    <t>-1517655047</t>
  </si>
  <si>
    <t>86</t>
  </si>
  <si>
    <t>034002000</t>
  </si>
  <si>
    <t>Zabezpečení staveniště</t>
  </si>
  <si>
    <t>-2002048644</t>
  </si>
  <si>
    <t>https://podminky.urs.cz/item/CS_URS_2022_02/034002000</t>
  </si>
  <si>
    <t>VRN6</t>
  </si>
  <si>
    <t>Územní vlivy</t>
  </si>
  <si>
    <t>87</t>
  </si>
  <si>
    <t>062002000</t>
  </si>
  <si>
    <t>Ztížené dopravní podmínky</t>
  </si>
  <si>
    <t>-1350131977</t>
  </si>
  <si>
    <t>https://podminky.urs.cz/item/CS_URS_2022_02/062002000</t>
  </si>
  <si>
    <t>88</t>
  </si>
  <si>
    <t>062503000</t>
  </si>
  <si>
    <t>Složitý terén staveniště</t>
  </si>
  <si>
    <t>-551627526</t>
  </si>
  <si>
    <t>https://podminky.urs.cz/item/CS_URS_2022_02/062503000</t>
  </si>
  <si>
    <t>VRN9</t>
  </si>
  <si>
    <t>Ostatní náklady</t>
  </si>
  <si>
    <t>89</t>
  </si>
  <si>
    <t>094002000</t>
  </si>
  <si>
    <t>Ostatní náklady související s výstavbou - náklady dle uvážení zhotovitele</t>
  </si>
  <si>
    <t>-810646034</t>
  </si>
  <si>
    <t>https://podminky.urs.cz/item/CS_URS_2022_02/094002000</t>
  </si>
  <si>
    <t>SO 02 - Dešťová kanalizace</t>
  </si>
  <si>
    <t xml:space="preserve">    21 - Úprava podloží a základové spáry</t>
  </si>
  <si>
    <t xml:space="preserve">    45 - Podkladní a vedlejší konstrukce kromě vozovek a železničního svršku</t>
  </si>
  <si>
    <t xml:space="preserve">    87 - Potrubí z trub plastických a skleněných</t>
  </si>
  <si>
    <t xml:space="preserve">    89 - Ostatní konstrukce</t>
  </si>
  <si>
    <t xml:space="preserve">    93 - Různé dokončovací konstrukce a práce inženýrských staveb</t>
  </si>
  <si>
    <t xml:space="preserve">    721 - Zdravotechnika - vnitřní kanalizace</t>
  </si>
  <si>
    <t xml:space="preserve">    764 - Konstrukce klempířské</t>
  </si>
  <si>
    <t>119001421</t>
  </si>
  <si>
    <t>Dočasné zajištění kabelů a kabelových tratí ze 3 volně ložených kabelů</t>
  </si>
  <si>
    <t>-729010417</t>
  </si>
  <si>
    <t>v místě RŠ05</t>
  </si>
  <si>
    <t>1,0*2</t>
  </si>
  <si>
    <t>132212132</t>
  </si>
  <si>
    <t>Hloubení nezapažených rýh šířky do 800 mm v nesoudržných horninách třídy těžitelnosti I skupiny 3 ručně</t>
  </si>
  <si>
    <t>728570697</t>
  </si>
  <si>
    <t>90% zatřídění</t>
  </si>
  <si>
    <t>výkopy po odstranění zpev.ploch v rámci SO 01</t>
  </si>
  <si>
    <t>výkop pro drenáž D1 + D2</t>
  </si>
  <si>
    <t>(0,30+0,70)/2*1,0*(19,50+5,5)*0,90</t>
  </si>
  <si>
    <t>přípojky drenáže od D1 a D2</t>
  </si>
  <si>
    <t>(0,3+0,7)/2*(1,2-0,4)*15*0,90</t>
  </si>
  <si>
    <t>obvodová drenáž</t>
  </si>
  <si>
    <t>((0,30+0,40)/2*0,50*46+3,45)*0,90</t>
  </si>
  <si>
    <t>132312132</t>
  </si>
  <si>
    <t>Hloubení nezapažených rýh šířky do 800 mm v nesoudržných horninách třídy těžitelnosti II skupiny 4 ručně</t>
  </si>
  <si>
    <t>-591319956</t>
  </si>
  <si>
    <t>5% zatřídění</t>
  </si>
  <si>
    <t>30*0,05</t>
  </si>
  <si>
    <t>132412132</t>
  </si>
  <si>
    <t>Hloubení nezapažených rýh šířky do 800 mm v nesoudržných horninách třídy těžitelnosti II skupiny 5 ručně</t>
  </si>
  <si>
    <t>-1365966710</t>
  </si>
  <si>
    <t>132212222</t>
  </si>
  <si>
    <t>Hloubení zapažených rýh šířky do 2000 mm v nesoudržných horninách třídy těžitelnosti I skupiny 3 ručně</t>
  </si>
  <si>
    <t>-971904709</t>
  </si>
  <si>
    <t>stoka A</t>
  </si>
  <si>
    <t>v zeleni</t>
  </si>
  <si>
    <t>1,10*1,70*7,0*0,90</t>
  </si>
  <si>
    <t>ve zpevněných plochách</t>
  </si>
  <si>
    <t>1,10*(1,5-0,27)*12,0*0,90</t>
  </si>
  <si>
    <t>1,10*(1,50-0,40)*19,0*0,90</t>
  </si>
  <si>
    <t>stoka A1</t>
  </si>
  <si>
    <t>ve zpevněné ploše</t>
  </si>
  <si>
    <t>1,10*(1,60-0,27)*7,50*0,90</t>
  </si>
  <si>
    <t>výkop pro přípojky ze stoky A + A1</t>
  </si>
  <si>
    <t>1,0*(1,1-0,27)*3,0*0,90</t>
  </si>
  <si>
    <t>1,0*(1,1-0,40)*(15-3)*0,90</t>
  </si>
  <si>
    <t>výkop pro přípojky k UV a DS z PVC DN100</t>
  </si>
  <si>
    <t>(1,0*(1,1-0,40)*8,0+0,22)*0,90</t>
  </si>
  <si>
    <t>132312222</t>
  </si>
  <si>
    <t>Hloubení zapažených rýh šířky do 2000 mm v nesoudržných horninách třídy těžitelnosti II skupiny 4 ručně</t>
  </si>
  <si>
    <t>-1011466547</t>
  </si>
  <si>
    <t>80*0,05</t>
  </si>
  <si>
    <t>132412222</t>
  </si>
  <si>
    <t>Hloubení zapažených rýh šířky do 2000 mm v nesoudržných horninách třídy těžitelnosti II skupiny 5 ručně</t>
  </si>
  <si>
    <t>1985146088</t>
  </si>
  <si>
    <t>151101101</t>
  </si>
  <si>
    <t>Zřízení příložného pažení a rozepření stěn rýh hl do 2 m</t>
  </si>
  <si>
    <t>-1120050677</t>
  </si>
  <si>
    <t>1,7*2*7+1,5*2*(12+19)+1,6*2*7,5+1,1*2*23</t>
  </si>
  <si>
    <t>151101111</t>
  </si>
  <si>
    <t>Odstranění příložného pažení a rozepření stěn rýh hl do 2 m</t>
  </si>
  <si>
    <t>-1213450478</t>
  </si>
  <si>
    <t>175111101</t>
  </si>
  <si>
    <t>Obsypání potrubí ručně sypaninou bez prohození, uloženou do 3 m</t>
  </si>
  <si>
    <t>-1599089514</t>
  </si>
  <si>
    <t>obsyp potrubí</t>
  </si>
  <si>
    <t>stoka A + A1</t>
  </si>
  <si>
    <t>1,10*0,50*(38+7,50)</t>
  </si>
  <si>
    <t>přípojky ze stoky A + A1</t>
  </si>
  <si>
    <t>1,0*0,45*15</t>
  </si>
  <si>
    <t>1,0*0,40*4*2+0,02</t>
  </si>
  <si>
    <t>-3,14*0,1*0,1*(38+7,50)</t>
  </si>
  <si>
    <t>58337331</t>
  </si>
  <si>
    <t>štěrkopísek frakce 0/22</t>
  </si>
  <si>
    <t>-227384008</t>
  </si>
  <si>
    <t>33,57*2,0</t>
  </si>
  <si>
    <t>Nakládání výkopku z hornin třídy těžitelnosti I skupiny 1 až 3 ručně</t>
  </si>
  <si>
    <t>-958690230</t>
  </si>
  <si>
    <t>část na zpětný zásyp, přebytek na placenou skládku</t>
  </si>
  <si>
    <t xml:space="preserve">výkop stok A+A1 vč.přípojek viz pol.132212222 </t>
  </si>
  <si>
    <t>80*0,90</t>
  </si>
  <si>
    <t>167111102</t>
  </si>
  <si>
    <t>Nakládání výkopku z hornin třídy těžitelnosti II skupiny 4 a 5 ručně</t>
  </si>
  <si>
    <t>812089506</t>
  </si>
  <si>
    <t xml:space="preserve">výkop stok A+A1 vč.přípojek viz pol.132312222+132412222 </t>
  </si>
  <si>
    <t>80*0,10</t>
  </si>
  <si>
    <t>174111101</t>
  </si>
  <si>
    <t>Zásyp jam, šachet rýh nebo kolem objektů sypaninou se zhutněním ručně</t>
  </si>
  <si>
    <t>1500976754</t>
  </si>
  <si>
    <t>výkopem</t>
  </si>
  <si>
    <t>výkop stok A+A1 vč.přípojek viz pol.132212222 + 132312222 + 132412222</t>
  </si>
  <si>
    <t>méně podsypy a obsypy  a šachty</t>
  </si>
  <si>
    <t>-7,30-35-2,5-0,2</t>
  </si>
  <si>
    <t>161111502</t>
  </si>
  <si>
    <t>Svislé přemístění výkopku z horniny třídy těžitelnosti I skupiny 1 až 3 hl výkopu přes 3 do 6 m nošením</t>
  </si>
  <si>
    <t>-645929952</t>
  </si>
  <si>
    <t>P</t>
  </si>
  <si>
    <t>Poznámka k položce:
s vyprázdněním do dopravního prostředku
popřípadě za použití vrátku</t>
  </si>
  <si>
    <t>k místu nakládky pro odvoz na skládku</t>
  </si>
  <si>
    <t>veškerý výkop pro drenáže vč.přípojek</t>
  </si>
  <si>
    <t>viz pol.132212132</t>
  </si>
  <si>
    <t>30*0,90</t>
  </si>
  <si>
    <t>přebytečný výkop pro stoku A1, A2 vč.přípojek</t>
  </si>
  <si>
    <t>80*0,90-35</t>
  </si>
  <si>
    <t>161111512</t>
  </si>
  <si>
    <t>Svislé přemístění výkopku z horniny třídy těžitelnosti II skupiny 4 a 5 hl výkopu přes 3 do 6 m nošením</t>
  </si>
  <si>
    <t>-431550349</t>
  </si>
  <si>
    <t>viz pol.132312132 + 132412132</t>
  </si>
  <si>
    <t>30*0,10</t>
  </si>
  <si>
    <t>Vodorovné přemístění výkopku z horniny třídy těžitelnosti I skupiny 1 až 3 stavebním kolečkem do 10 m</t>
  </si>
  <si>
    <t>2097625960</t>
  </si>
  <si>
    <t>přemístění výkopu po stavbě</t>
  </si>
  <si>
    <t xml:space="preserve">k místu nakládky pro odvoz na skládku </t>
  </si>
  <si>
    <t>Příplatek k vodorovnému přemístění výkopku z horniny třídy těžitelnosti I skupiny 1 až 3 stavebním kolečkem za každých dalších 10 m</t>
  </si>
  <si>
    <t>-72673194</t>
  </si>
  <si>
    <t>průměrně celkem do 30m</t>
  </si>
  <si>
    <t>64*2</t>
  </si>
  <si>
    <t>162211321</t>
  </si>
  <si>
    <t>Vodorovné přemístění výkopku z horniny třídy těžitelnosti II skupiny 4 a 5 stavebním kolečkem do 10 m</t>
  </si>
  <si>
    <t>1748241393</t>
  </si>
  <si>
    <t>k místu nakládky pro odvoz na skládku po stavbě</t>
  </si>
  <si>
    <t>162211329</t>
  </si>
  <si>
    <t>Příplatek k vodorovnému přemístění výkopku z horniny třídy těžitelnosti II skupiny 4 a 5 stavebním kolečkem za každých dalších 10 m</t>
  </si>
  <si>
    <t>-1670449757</t>
  </si>
  <si>
    <t>11*2</t>
  </si>
  <si>
    <t>Vodorovné přemístění přes 9 000 do 10000 m výkopku/sypaniny z horniny třídy těžitelnosti I skupiny 1 až 3</t>
  </si>
  <si>
    <t>-925414033</t>
  </si>
  <si>
    <t>Příplatek k vodorovnému přemístění výkopku/sypaniny z horniny třídy těžitelnosti I skupiny 1 až 3 ZKD 1000 m přes 10000 m</t>
  </si>
  <si>
    <t>1076411414</t>
  </si>
  <si>
    <t>celkem cca 12km</t>
  </si>
  <si>
    <t>162751137</t>
  </si>
  <si>
    <t>Vodorovné přemístění přes 9 000 do 10000 m výkopku/sypaniny z horniny třídy těžitelnosti II skupiny 4 a 5</t>
  </si>
  <si>
    <t>1008634891</t>
  </si>
  <si>
    <t>162751139</t>
  </si>
  <si>
    <t>Příplatek k vodorovnému přemístění výkopku/sypaniny z horniny třídy těžitelnosti II skupiny 4 a 5 ZKD 1000 m přes 10000 m</t>
  </si>
  <si>
    <t>2097586656</t>
  </si>
  <si>
    <t>Uložení sypaniny na skládky nebo meziskládky</t>
  </si>
  <si>
    <t>1274389531</t>
  </si>
  <si>
    <t>64+11</t>
  </si>
  <si>
    <t>Poplatek za uložení zeminy a kamení na recyklační skládce (skládkovné) kód odpadu 17 05 04</t>
  </si>
  <si>
    <t>384442319</t>
  </si>
  <si>
    <t>Poznámka k položce:
včetně rozboru vzorku zeminy před uložením na skládku</t>
  </si>
  <si>
    <t>75*2,0</t>
  </si>
  <si>
    <t>1998065589</t>
  </si>
  <si>
    <t>přemístění materiálu pro podsypy a obsypy</t>
  </si>
  <si>
    <t>po stavbě k místu upotřebení</t>
  </si>
  <si>
    <t>náhrada přesunu hmot dle 827-1</t>
  </si>
  <si>
    <t>dle ÚRS Praha</t>
  </si>
  <si>
    <t>7,30+34+23</t>
  </si>
  <si>
    <t>-59548397</t>
  </si>
  <si>
    <t>celkem cca 30m</t>
  </si>
  <si>
    <t>64,30*2</t>
  </si>
  <si>
    <t>Úprava podloží a základové spáry</t>
  </si>
  <si>
    <t>2127500R1</t>
  </si>
  <si>
    <t>Montáž drenážních trubek z PVC-U DN100, DN150</t>
  </si>
  <si>
    <t>1397322971</t>
  </si>
  <si>
    <t>drenáž D1 + D2 DN150</t>
  </si>
  <si>
    <t>19,50+5,5</t>
  </si>
  <si>
    <t>obvodová drenáž DN100</t>
  </si>
  <si>
    <t>28610459</t>
  </si>
  <si>
    <t>trubka drenážní PVC-U SN 4 se spojkou perforace 220° tunelového tvaru pro liniové stavby DN 150</t>
  </si>
  <si>
    <t>-83961336</t>
  </si>
  <si>
    <t>(19,50+5,5)*1,02+0,5</t>
  </si>
  <si>
    <t>28610400</t>
  </si>
  <si>
    <t>trubka drenážní systému budov celoperforovaná flexibilní tyčová PVC-U DN 100 SN4 2,5m šířka štěrbin 1,2mm</t>
  </si>
  <si>
    <t>-17381636</t>
  </si>
  <si>
    <t>46*1,02+0,08</t>
  </si>
  <si>
    <t>211531111</t>
  </si>
  <si>
    <t>Výplň odvodňovacích žeber nebo trativodů kamenivem hrubým drceným frakce 16 až 63 mm</t>
  </si>
  <si>
    <t>-563190334</t>
  </si>
  <si>
    <t>Poznámka k položce:
štěrkodrť 16-32mm</t>
  </si>
  <si>
    <t>výplň drenáže - D1 + D2 vč.přípojek</t>
  </si>
  <si>
    <t>(0,30+0,70)/2*(1,0-0,10)*(19,50+5,50)</t>
  </si>
  <si>
    <t>(0,30+0,70)/2*(0,80-0,10)*15,0</t>
  </si>
  <si>
    <t>(0,30+0,40)/2*(0,50-0,10)*46+0,06</t>
  </si>
  <si>
    <t>211971121</t>
  </si>
  <si>
    <t>Zřízení opláštění žeber nebo trativodů geotextilií v rýze nebo zářezu sklonu přes 1:2 š do 2,5 m</t>
  </si>
  <si>
    <t>-1425416749</t>
  </si>
  <si>
    <t>obalení drenáže D1 + D2 vč.přípojek</t>
  </si>
  <si>
    <t>(0,30+0,70+1,0*2)*(19,50+5,50)</t>
  </si>
  <si>
    <t>(0,30+0,70+0,8*2)*15</t>
  </si>
  <si>
    <t>obalení drenáže obvodové drenáže</t>
  </si>
  <si>
    <t>(0,3+0,4+0,5*2)*46+0,8</t>
  </si>
  <si>
    <t>69311081</t>
  </si>
  <si>
    <t>geotextilie netkaná separační, ochranná, filtrační, drenážní PES 300g/m2</t>
  </si>
  <si>
    <t>-283930084</t>
  </si>
  <si>
    <t>193*1,20+0,4</t>
  </si>
  <si>
    <t>Podkladní a vedlejší konstrukce kromě vozovek a železničního svršku</t>
  </si>
  <si>
    <t>451572111</t>
  </si>
  <si>
    <t>Lože pod potrubí otevřený výkop z kameniva drobného těženého</t>
  </si>
  <si>
    <t>-1430111548</t>
  </si>
  <si>
    <t>pod potrubí</t>
  </si>
  <si>
    <t>1,10*0,10*(38+7,50)</t>
  </si>
  <si>
    <t>1,0*0,10*(15+2*4)</t>
  </si>
  <si>
    <t>452311131</t>
  </si>
  <si>
    <t>Podkladní desky z betonu prostého tř. C 12/15 otevřený výkop</t>
  </si>
  <si>
    <t>1802110225</t>
  </si>
  <si>
    <t>pod drenážní potrubí</t>
  </si>
  <si>
    <t>D1 + D2 vč.přípojek</t>
  </si>
  <si>
    <t>0,30*0,10*(19,50+5,50)</t>
  </si>
  <si>
    <t>0,30*0,10*15,0</t>
  </si>
  <si>
    <t>0,30*0,10*46</t>
  </si>
  <si>
    <t>452311151</t>
  </si>
  <si>
    <t>Podkladní desky z betonu prostého tř. C 20/25 otevřený výkop</t>
  </si>
  <si>
    <t>-326088200</t>
  </si>
  <si>
    <t>pod odvodňovací žlab</t>
  </si>
  <si>
    <t>0,335*0,10*1,0</t>
  </si>
  <si>
    <t>452351101</t>
  </si>
  <si>
    <t>Bednění podkladních desek nebo bloků nebo sedlového lože otevřený výkop</t>
  </si>
  <si>
    <t>-1277681005</t>
  </si>
  <si>
    <t>0,1*(0,335*2+1,0*2)</t>
  </si>
  <si>
    <t>Potrubí z trub plastických a skleněných</t>
  </si>
  <si>
    <t>87131312R</t>
  </si>
  <si>
    <t>Montáž kanalizačního potrubí z PVC otevřený výkop sklon do 20 % DN 150</t>
  </si>
  <si>
    <t>-1068511276</t>
  </si>
  <si>
    <t>přípojky dešt.kanalizace</t>
  </si>
  <si>
    <t>29,20</t>
  </si>
  <si>
    <t>28611164R</t>
  </si>
  <si>
    <t>trubka kanalizační PVC-U DN 160x1000mm SN8</t>
  </si>
  <si>
    <t>-1262959714</t>
  </si>
  <si>
    <t>29,20*1,015+0,36</t>
  </si>
  <si>
    <t>87135312R</t>
  </si>
  <si>
    <t>Montáž kanalizačního potrubí z PVC otevřený výkop sklon do 20 % DN 200</t>
  </si>
  <si>
    <t>965131157</t>
  </si>
  <si>
    <t>7,50</t>
  </si>
  <si>
    <t>28611168R</t>
  </si>
  <si>
    <t>trubka kanalizační PVC-U DN 200x3000mm SN8</t>
  </si>
  <si>
    <t>778250613</t>
  </si>
  <si>
    <t>45,50*1,015-0,18</t>
  </si>
  <si>
    <t>877315211</t>
  </si>
  <si>
    <t>Montáž tvarovek z tvrdého PVC jednoosé DN 160</t>
  </si>
  <si>
    <t>kus</t>
  </si>
  <si>
    <t>815601358</t>
  </si>
  <si>
    <t>spojka IN-SITU pro plastové šachty</t>
  </si>
  <si>
    <t>2860000R1</t>
  </si>
  <si>
    <t>Spojka IN-SITU DN160</t>
  </si>
  <si>
    <t>-791193242</t>
  </si>
  <si>
    <t>877355211</t>
  </si>
  <si>
    <t>Montáž tvarovek z tvrdého PVC jednoosé DN 200</t>
  </si>
  <si>
    <t>1152156712</t>
  </si>
  <si>
    <t>2860000R2</t>
  </si>
  <si>
    <t>Spojka IN-SITU DN200</t>
  </si>
  <si>
    <t>-198485063</t>
  </si>
  <si>
    <t>877315221</t>
  </si>
  <si>
    <t>Montáž tvarovek z tvrdého PVC dvouosé DN 150</t>
  </si>
  <si>
    <t>821926043</t>
  </si>
  <si>
    <t xml:space="preserve">odbočky 150/150 pro přípojky </t>
  </si>
  <si>
    <t>ze stoky A a drenáže D1 + D2</t>
  </si>
  <si>
    <t>2+7+1</t>
  </si>
  <si>
    <t>28651031</t>
  </si>
  <si>
    <t>odbočka kanalizační plastová PVC-U DN 160/160/45°</t>
  </si>
  <si>
    <t>901512778</t>
  </si>
  <si>
    <t>877355221</t>
  </si>
  <si>
    <t>Montáž tvarovek z tvrdého PVC dvouosé DN 200</t>
  </si>
  <si>
    <t>-205745123</t>
  </si>
  <si>
    <t>odbočky 200/150 pro přípojky ze stoky A</t>
  </si>
  <si>
    <t>28651032</t>
  </si>
  <si>
    <t>odbočka kanalizační plastová PVC-U DN 200/160/45°</t>
  </si>
  <si>
    <t>1128261898</t>
  </si>
  <si>
    <t>877315231</t>
  </si>
  <si>
    <t>Montáž víčka z tvrdého PVC-systém KG DN 160</t>
  </si>
  <si>
    <t>-84512804</t>
  </si>
  <si>
    <t>pro plastové šachty - RŠ07</t>
  </si>
  <si>
    <t>28651056</t>
  </si>
  <si>
    <t>zátka kanalizační plastová PVC-U DN 150</t>
  </si>
  <si>
    <t>-1509394106</t>
  </si>
  <si>
    <t>877355231</t>
  </si>
  <si>
    <t>Montáž víčka z tvrdého PVC-systém KG DN 200</t>
  </si>
  <si>
    <t>-1493926123</t>
  </si>
  <si>
    <t>pro plastové šachty - RŠ04</t>
  </si>
  <si>
    <t>28651057</t>
  </si>
  <si>
    <t>zátka kanalizační plastová PVC-U DN 200</t>
  </si>
  <si>
    <t>1069225071</t>
  </si>
  <si>
    <t>Ostatní konstrukce</t>
  </si>
  <si>
    <t>89481111R</t>
  </si>
  <si>
    <t>Revizní drenážní šachta z PVC typ přímý, DN 315/100 hl od 1360 do 1730 mm</t>
  </si>
  <si>
    <t>729197059</t>
  </si>
  <si>
    <t>Poznámka k položce:
montáž a dodávka:
- šachtové dno 
- roura dl.800mm 
- čtvercový litinový poklop 35x35 cm do teleskopu (vč.teleskopu)
- záslepka</t>
  </si>
  <si>
    <t xml:space="preserve">revizní drenážní šachta DŠ01 </t>
  </si>
  <si>
    <t>89481121R</t>
  </si>
  <si>
    <t>Revizní drenážní šachta z PVC typ pravý/přímý/levý, DN 315/100 hl od 1360 do 1730 mm</t>
  </si>
  <si>
    <t>-994054311</t>
  </si>
  <si>
    <t>revizní drenážní šachta DŠ02- DŠ05</t>
  </si>
  <si>
    <t>894812201</t>
  </si>
  <si>
    <t>Revizní a čistící šachta z PP šachtové dno DN 425/150 průtočné</t>
  </si>
  <si>
    <t>-1906394395</t>
  </si>
  <si>
    <t>šachta RŠ07</t>
  </si>
  <si>
    <t>894812205</t>
  </si>
  <si>
    <t>Revizní a čistící šachta z PP šachtové dno DN 425/200 průtočné</t>
  </si>
  <si>
    <t>-2099207910</t>
  </si>
  <si>
    <t>šachta RŠ04</t>
  </si>
  <si>
    <t>894812231</t>
  </si>
  <si>
    <t>Revizní a čistící šachta z PP DN 425 šachtová roura korugovaná bez hrdla světlé hloubky 1500 mm</t>
  </si>
  <si>
    <t>-587892795</t>
  </si>
  <si>
    <t>894812249</t>
  </si>
  <si>
    <t>Příplatek k rourám revizní a čistící šachty z PP DN 425 za uříznutí šachtové roury</t>
  </si>
  <si>
    <t>2012635860</t>
  </si>
  <si>
    <t>894812241</t>
  </si>
  <si>
    <t>Revizní a čistící šachta z PP DN 425 šachtová roura teleskopická světlé hloubky 375 mm</t>
  </si>
  <si>
    <t>1255261442</t>
  </si>
  <si>
    <t>894812262</t>
  </si>
  <si>
    <t>Revizní a čistící šachta z PP DN 425 poklop litinový plný do teleskopické trubky pro třídu zatížení D400 (B125)</t>
  </si>
  <si>
    <t>1229614106</t>
  </si>
  <si>
    <t>894812315</t>
  </si>
  <si>
    <t>Revizní a čistící šachta z PP typ DN 600/200 šachtové dno průtočné</t>
  </si>
  <si>
    <t>-2114419561</t>
  </si>
  <si>
    <t>šachta RŠ03</t>
  </si>
  <si>
    <t>894812316</t>
  </si>
  <si>
    <t>Revizní a čistící šachta z PP typ DN 600/200 šachtové dno průtočné 30°, 60°, 90°</t>
  </si>
  <si>
    <t>-358187067</t>
  </si>
  <si>
    <t>šachta RŠ02</t>
  </si>
  <si>
    <t>894812317</t>
  </si>
  <si>
    <t>Revizní a čistící šachta z PP typ DN 600/200 šachtové dno s přítokem tvaru T</t>
  </si>
  <si>
    <t>320712278</t>
  </si>
  <si>
    <t>šachta RŠ06</t>
  </si>
  <si>
    <t>894812318</t>
  </si>
  <si>
    <t>Revizní a čistící šachta z PP typ DN 600/200 šachtové dno s přítokem tvaru X</t>
  </si>
  <si>
    <t>-40708384</t>
  </si>
  <si>
    <t>šachta RŠ01</t>
  </si>
  <si>
    <t>894812325</t>
  </si>
  <si>
    <t>Revizní a čistící šachta z PP typ DN 600/315 šachtové dno průtočné</t>
  </si>
  <si>
    <t>-1197722411</t>
  </si>
  <si>
    <t>šachta RŠ00</t>
  </si>
  <si>
    <t>8940000R1</t>
  </si>
  <si>
    <t>Monolitické dno betonové</t>
  </si>
  <si>
    <t>-449234600</t>
  </si>
  <si>
    <t>pro RŠ05</t>
  </si>
  <si>
    <t>894812331</t>
  </si>
  <si>
    <t>Revizní a čistící šachta z PP DN 600 šachtová roura korugovaná světlé hloubky 1000 mm</t>
  </si>
  <si>
    <t>584809559</t>
  </si>
  <si>
    <t>894812339</t>
  </si>
  <si>
    <t>Příplatek k rourám revizní a čistící šachty z PP DN 600 za uříznutí šachtové roury</t>
  </si>
  <si>
    <t>-508601460</t>
  </si>
  <si>
    <t>894812359</t>
  </si>
  <si>
    <t>Revizní a čistící šachta z PP DN 600 poklop litinový pro třídu zatížení B125 s plastovým konusem</t>
  </si>
  <si>
    <t>-445208260</t>
  </si>
  <si>
    <t>RŠ00 - RŠ06 mimo RŠ04</t>
  </si>
  <si>
    <t>8992021R1</t>
  </si>
  <si>
    <t>Vtoková mříž 368x368x25mm pozinkovaná ocel vč.plastového rámu - montáž a dodávka</t>
  </si>
  <si>
    <t>-44515428</t>
  </si>
  <si>
    <t>pro UV1 - UV4</t>
  </si>
  <si>
    <t>8990000R1</t>
  </si>
  <si>
    <t xml:space="preserve">Vyčištění potrubí po pokládce, provedení zkoušky těsnosti a průchodnosti kanalizace vč.revizních šachet </t>
  </si>
  <si>
    <t>-1510842907</t>
  </si>
  <si>
    <t>38+7,5+30+9</t>
  </si>
  <si>
    <t>8948100R1</t>
  </si>
  <si>
    <t>Příplatek za napojení na stávající přípojku dešťové kanalizace</t>
  </si>
  <si>
    <t>kpl</t>
  </si>
  <si>
    <t>1628234934</t>
  </si>
  <si>
    <t>8948100R2</t>
  </si>
  <si>
    <t>Navrtávka DN200 pro provedení vtoku do RŠ04</t>
  </si>
  <si>
    <t>286820684</t>
  </si>
  <si>
    <t>8948100R3</t>
  </si>
  <si>
    <t>Přepojení přípojky dešťového svodu u RŠ06</t>
  </si>
  <si>
    <t>-1192252510</t>
  </si>
  <si>
    <t>93</t>
  </si>
  <si>
    <t>Různé dokončovací konstrukce a práce inženýrských staveb</t>
  </si>
  <si>
    <t>935932113</t>
  </si>
  <si>
    <t>Odvodňovací plastový žlab pro zatížení A15 vnitřní š 100 mm s roštem můstkovým z Pz oceli</t>
  </si>
  <si>
    <t>658748104</t>
  </si>
  <si>
    <t>Poznámka k položce:
včetně obetonování</t>
  </si>
  <si>
    <t>998276101</t>
  </si>
  <si>
    <t>Přesun hmot pro trubní vedení z trub z plastických hmot otevřený výkop</t>
  </si>
  <si>
    <t>1125786694</t>
  </si>
  <si>
    <t>721</t>
  </si>
  <si>
    <t>Zdravotechnika - vnitřní kanalizace</t>
  </si>
  <si>
    <t>721242105</t>
  </si>
  <si>
    <t>Lapač střešních splavenin z PP se zápachovou klapkou a lapacím košem DN 110</t>
  </si>
  <si>
    <t>-1804387358</t>
  </si>
  <si>
    <t>dešťové svody DS1 - DS4</t>
  </si>
  <si>
    <t>721233212</t>
  </si>
  <si>
    <t>Střešní vtok polypropylen PP pro pochůzné střechy svislý odtok DN 110</t>
  </si>
  <si>
    <t>-903497493</t>
  </si>
  <si>
    <t>pro uliční vpusti UV1 - UV4</t>
  </si>
  <si>
    <t>721173315</t>
  </si>
  <si>
    <t>Potrubí kanalizační z PVC SN 4 dešťové DN 110</t>
  </si>
  <si>
    <t>1798197041</t>
  </si>
  <si>
    <t>Poznámka k položce:
montáž a dodávka vč.tvarovek a uchycení</t>
  </si>
  <si>
    <t>přípojky dešťových svodů DS1 - DS4</t>
  </si>
  <si>
    <t>1,0*4</t>
  </si>
  <si>
    <t>přípojky UV1 - UV4</t>
  </si>
  <si>
    <t>přípojka ke žlabu Ž1</t>
  </si>
  <si>
    <t>28611504</t>
  </si>
  <si>
    <t>redukce kanalizační PVC 150/100</t>
  </si>
  <si>
    <t>43248903</t>
  </si>
  <si>
    <t>tvarovky pro DS1-DS2 navíc</t>
  </si>
  <si>
    <t>1*4</t>
  </si>
  <si>
    <t>tvarovky pro UV1 - UV4 navíc</t>
  </si>
  <si>
    <t>28611351</t>
  </si>
  <si>
    <t>koleno kanalizační PVC 110x45°</t>
  </si>
  <si>
    <t>150935607</t>
  </si>
  <si>
    <t>2*4</t>
  </si>
  <si>
    <t>998721101</t>
  </si>
  <si>
    <t>Přesun hmot tonážní pro vnitřní kanalizace v objektech v do 6 m</t>
  </si>
  <si>
    <t>79890822</t>
  </si>
  <si>
    <t>764</t>
  </si>
  <si>
    <t>Konstrukce klempířské</t>
  </si>
  <si>
    <t>764518421</t>
  </si>
  <si>
    <t>Svody kruhové včetně objímek, kolen, odskoků z Pz plechu průměru 80 mm</t>
  </si>
  <si>
    <t>-1031604379</t>
  </si>
  <si>
    <t>doplnění svodu pro DS2</t>
  </si>
  <si>
    <t>0,5</t>
  </si>
  <si>
    <t>764518422</t>
  </si>
  <si>
    <t>Svody kruhové včetně objímek, kolen, odskoků z Pz plechu průměru 100 mm</t>
  </si>
  <si>
    <t>1025600422</t>
  </si>
  <si>
    <t>doplnění svodu pro DS1 - DS4 mimo DS2</t>
  </si>
  <si>
    <t>0,5*3</t>
  </si>
  <si>
    <t>0100000R1</t>
  </si>
  <si>
    <t>Výškové a polohové vytýčení všech inženýrských sítí na staveništi a jejich ověření u správců</t>
  </si>
  <si>
    <t>kč</t>
  </si>
  <si>
    <t>-1539346711</t>
  </si>
  <si>
    <t>0100000R2</t>
  </si>
  <si>
    <t>Vytýčení základních směrových a výškových bodů stavby</t>
  </si>
  <si>
    <t>1334639244</t>
  </si>
  <si>
    <t>0100000R3</t>
  </si>
  <si>
    <t>Zaměření skutečného provedení stavby</t>
  </si>
  <si>
    <t>487534697</t>
  </si>
  <si>
    <t>90</t>
  </si>
  <si>
    <t>0130000R2</t>
  </si>
  <si>
    <t>402662833</t>
  </si>
  <si>
    <t>91</t>
  </si>
  <si>
    <t>0300000R1</t>
  </si>
  <si>
    <t>Zařízení staveniště - vybavení (buňky, TOI), zabezpečení, zrušení staveniště, připojení na inženýrské sítě</t>
  </si>
  <si>
    <t>-927734482</t>
  </si>
  <si>
    <t>92</t>
  </si>
  <si>
    <t>0400020R1</t>
  </si>
  <si>
    <t>Kompletační a koordinační činnost</t>
  </si>
  <si>
    <t>-1049069512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</si>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</sst>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3" TargetMode="External" /><Relationship Id="rId2" Type="http://schemas.openxmlformats.org/officeDocument/2006/relationships/hyperlink" Target="https://podminky.urs.cz/item/CS_URS_2022_02/113107121" TargetMode="External" /><Relationship Id="rId3" Type="http://schemas.openxmlformats.org/officeDocument/2006/relationships/hyperlink" Target="https://podminky.urs.cz/item/CS_URS_2022_02/113202111" TargetMode="External" /><Relationship Id="rId4" Type="http://schemas.openxmlformats.org/officeDocument/2006/relationships/hyperlink" Target="https://podminky.urs.cz/item/CS_URS_2022_02/122211101" TargetMode="External" /><Relationship Id="rId5" Type="http://schemas.openxmlformats.org/officeDocument/2006/relationships/hyperlink" Target="https://podminky.urs.cz/item/CS_URS_2022_02/162211311" TargetMode="External" /><Relationship Id="rId6" Type="http://schemas.openxmlformats.org/officeDocument/2006/relationships/hyperlink" Target="https://podminky.urs.cz/item/CS_URS_2022_02/162211319" TargetMode="External" /><Relationship Id="rId7" Type="http://schemas.openxmlformats.org/officeDocument/2006/relationships/hyperlink" Target="https://podminky.urs.cz/item/CS_URS_2022_02/167111101" TargetMode="External" /><Relationship Id="rId8" Type="http://schemas.openxmlformats.org/officeDocument/2006/relationships/hyperlink" Target="https://podminky.urs.cz/item/CS_URS_2022_02/162751117" TargetMode="External" /><Relationship Id="rId9" Type="http://schemas.openxmlformats.org/officeDocument/2006/relationships/hyperlink" Target="https://podminky.urs.cz/item/CS_URS_2022_02/162751119" TargetMode="External" /><Relationship Id="rId10" Type="http://schemas.openxmlformats.org/officeDocument/2006/relationships/hyperlink" Target="https://podminky.urs.cz/item/CS_URS_2022_02/171251201" TargetMode="External" /><Relationship Id="rId11" Type="http://schemas.openxmlformats.org/officeDocument/2006/relationships/hyperlink" Target="https://podminky.urs.cz/item/CS_URS_2022_02/171201231" TargetMode="External" /><Relationship Id="rId12" Type="http://schemas.openxmlformats.org/officeDocument/2006/relationships/hyperlink" Target="https://podminky.urs.cz/item/CS_URS_2022_02/181912112" TargetMode="External" /><Relationship Id="rId13" Type="http://schemas.openxmlformats.org/officeDocument/2006/relationships/hyperlink" Target="https://podminky.urs.cz/item/CS_URS_2022_02/182311123" TargetMode="External" /><Relationship Id="rId14" Type="http://schemas.openxmlformats.org/officeDocument/2006/relationships/hyperlink" Target="https://podminky.urs.cz/item/CS_URS_2022_02/183403253" TargetMode="External" /><Relationship Id="rId15" Type="http://schemas.openxmlformats.org/officeDocument/2006/relationships/hyperlink" Target="https://podminky.urs.cz/item/CS_URS_2022_02/271532212" TargetMode="External" /><Relationship Id="rId16" Type="http://schemas.openxmlformats.org/officeDocument/2006/relationships/hyperlink" Target="https://podminky.urs.cz/item/CS_URS_2022_02/431351121" TargetMode="External" /><Relationship Id="rId17" Type="http://schemas.openxmlformats.org/officeDocument/2006/relationships/hyperlink" Target="https://podminky.urs.cz/item/CS_URS_2022_02/431351122" TargetMode="External" /><Relationship Id="rId18" Type="http://schemas.openxmlformats.org/officeDocument/2006/relationships/hyperlink" Target="https://podminky.urs.cz/item/CS_URS_2022_02/430362021" TargetMode="External" /><Relationship Id="rId19" Type="http://schemas.openxmlformats.org/officeDocument/2006/relationships/hyperlink" Target="https://podminky.urs.cz/item/CS_URS_2022_02/430321515" TargetMode="External" /><Relationship Id="rId20" Type="http://schemas.openxmlformats.org/officeDocument/2006/relationships/hyperlink" Target="https://podminky.urs.cz/item/CS_URS_2022_02/434313115" TargetMode="External" /><Relationship Id="rId21" Type="http://schemas.openxmlformats.org/officeDocument/2006/relationships/hyperlink" Target="https://podminky.urs.cz/item/CS_URS_2022_02/564750104" TargetMode="External" /><Relationship Id="rId22" Type="http://schemas.openxmlformats.org/officeDocument/2006/relationships/hyperlink" Target="https://podminky.urs.cz/item/CS_URS_2022_02/564760101" TargetMode="External" /><Relationship Id="rId23" Type="http://schemas.openxmlformats.org/officeDocument/2006/relationships/hyperlink" Target="https://podminky.urs.cz/item/CS_URS_2022_02/596811222" TargetMode="External" /><Relationship Id="rId24" Type="http://schemas.openxmlformats.org/officeDocument/2006/relationships/hyperlink" Target="https://podminky.urs.cz/item/CS_URS_2022_02/631311125" TargetMode="External" /><Relationship Id="rId25" Type="http://schemas.openxmlformats.org/officeDocument/2006/relationships/hyperlink" Target="https://podminky.urs.cz/item/CS_URS_2022_02/631311224" TargetMode="External" /><Relationship Id="rId26" Type="http://schemas.openxmlformats.org/officeDocument/2006/relationships/hyperlink" Target="https://podminky.urs.cz/item/CS_URS_2022_02/631319012" TargetMode="External" /><Relationship Id="rId27" Type="http://schemas.openxmlformats.org/officeDocument/2006/relationships/hyperlink" Target="https://podminky.urs.cz/item/CS_URS_2022_02/631319173" TargetMode="External" /><Relationship Id="rId28" Type="http://schemas.openxmlformats.org/officeDocument/2006/relationships/hyperlink" Target="https://podminky.urs.cz/item/CS_URS_2022_02/631362021" TargetMode="External" /><Relationship Id="rId29" Type="http://schemas.openxmlformats.org/officeDocument/2006/relationships/hyperlink" Target="https://podminky.urs.cz/item/CS_URS_2022_02/965081223" TargetMode="External" /><Relationship Id="rId30" Type="http://schemas.openxmlformats.org/officeDocument/2006/relationships/hyperlink" Target="https://podminky.urs.cz/item/CS_URS_2022_02/978057351" TargetMode="External" /><Relationship Id="rId31" Type="http://schemas.openxmlformats.org/officeDocument/2006/relationships/hyperlink" Target="https://podminky.urs.cz/item/CS_URS_2022_02/978057361" TargetMode="External" /><Relationship Id="rId32" Type="http://schemas.openxmlformats.org/officeDocument/2006/relationships/hyperlink" Target="https://podminky.urs.cz/item/CS_URS_2022_02/965042241" TargetMode="External" /><Relationship Id="rId33" Type="http://schemas.openxmlformats.org/officeDocument/2006/relationships/hyperlink" Target="https://podminky.urs.cz/item/CS_URS_2022_02/965049112" TargetMode="External" /><Relationship Id="rId34" Type="http://schemas.openxmlformats.org/officeDocument/2006/relationships/hyperlink" Target="https://podminky.urs.cz/item/CS_URS_2022_02/916331112" TargetMode="External" /><Relationship Id="rId35" Type="http://schemas.openxmlformats.org/officeDocument/2006/relationships/hyperlink" Target="https://podminky.urs.cz/item/CS_URS_2022_02/997002611" TargetMode="External" /><Relationship Id="rId36" Type="http://schemas.openxmlformats.org/officeDocument/2006/relationships/hyperlink" Target="https://podminky.urs.cz/item/CS_URS_2022_02/997013211" TargetMode="External" /><Relationship Id="rId37" Type="http://schemas.openxmlformats.org/officeDocument/2006/relationships/hyperlink" Target="https://podminky.urs.cz/item/CS_URS_2022_02/997013501" TargetMode="External" /><Relationship Id="rId38" Type="http://schemas.openxmlformats.org/officeDocument/2006/relationships/hyperlink" Target="https://podminky.urs.cz/item/CS_URS_2022_02/997013509" TargetMode="External" /><Relationship Id="rId39" Type="http://schemas.openxmlformats.org/officeDocument/2006/relationships/hyperlink" Target="https://podminky.urs.cz/item/CS_URS_2022_02/997013645" TargetMode="External" /><Relationship Id="rId40" Type="http://schemas.openxmlformats.org/officeDocument/2006/relationships/hyperlink" Target="https://podminky.urs.cz/item/CS_URS_2022_02/997013861" TargetMode="External" /><Relationship Id="rId41" Type="http://schemas.openxmlformats.org/officeDocument/2006/relationships/hyperlink" Target="https://podminky.urs.cz/item/CS_URS_2022_02/997013862" TargetMode="External" /><Relationship Id="rId42" Type="http://schemas.openxmlformats.org/officeDocument/2006/relationships/hyperlink" Target="https://podminky.urs.cz/item/CS_URS_2022_02/997013867" TargetMode="External" /><Relationship Id="rId43" Type="http://schemas.openxmlformats.org/officeDocument/2006/relationships/hyperlink" Target="https://podminky.urs.cz/item/CS_URS_2022_02/997013873" TargetMode="External" /><Relationship Id="rId44" Type="http://schemas.openxmlformats.org/officeDocument/2006/relationships/hyperlink" Target="https://podminky.urs.cz/item/CS_URS_2022_02/998018001" TargetMode="External" /><Relationship Id="rId45" Type="http://schemas.openxmlformats.org/officeDocument/2006/relationships/hyperlink" Target="https://podminky.urs.cz/item/CS_URS_2022_02/711131811" TargetMode="External" /><Relationship Id="rId46" Type="http://schemas.openxmlformats.org/officeDocument/2006/relationships/hyperlink" Target="https://podminky.urs.cz/item/CS_URS_2022_02/711161222" TargetMode="External" /><Relationship Id="rId47" Type="http://schemas.openxmlformats.org/officeDocument/2006/relationships/hyperlink" Target="https://podminky.urs.cz/item/CS_URS_2022_02/711161383" TargetMode="External" /><Relationship Id="rId48" Type="http://schemas.openxmlformats.org/officeDocument/2006/relationships/hyperlink" Target="https://podminky.urs.cz/item/CS_URS_2022_02/711471051" TargetMode="External" /><Relationship Id="rId49" Type="http://schemas.openxmlformats.org/officeDocument/2006/relationships/hyperlink" Target="https://podminky.urs.cz/item/CS_URS_2022_02/711472051" TargetMode="External" /><Relationship Id="rId50" Type="http://schemas.openxmlformats.org/officeDocument/2006/relationships/hyperlink" Target="https://podminky.urs.cz/item/CS_URS_2022_02/711491171" TargetMode="External" /><Relationship Id="rId51" Type="http://schemas.openxmlformats.org/officeDocument/2006/relationships/hyperlink" Target="https://podminky.urs.cz/item/CS_URS_2022_02/711491172" TargetMode="External" /><Relationship Id="rId52" Type="http://schemas.openxmlformats.org/officeDocument/2006/relationships/hyperlink" Target="https://podminky.urs.cz/item/CS_URS_2022_02/711491271" TargetMode="External" /><Relationship Id="rId53" Type="http://schemas.openxmlformats.org/officeDocument/2006/relationships/hyperlink" Target="https://podminky.urs.cz/item/CS_URS_2022_02/711491272" TargetMode="External" /><Relationship Id="rId54" Type="http://schemas.openxmlformats.org/officeDocument/2006/relationships/hyperlink" Target="https://podminky.urs.cz/item/CS_URS_2022_02/711491383" TargetMode="External" /><Relationship Id="rId55" Type="http://schemas.openxmlformats.org/officeDocument/2006/relationships/hyperlink" Target="https://podminky.urs.cz/item/CS_URS_2022_02/711492383" TargetMode="External" /><Relationship Id="rId56" Type="http://schemas.openxmlformats.org/officeDocument/2006/relationships/hyperlink" Target="https://podminky.urs.cz/item/CS_URS_2022_02/998711201" TargetMode="External" /><Relationship Id="rId57" Type="http://schemas.openxmlformats.org/officeDocument/2006/relationships/hyperlink" Target="https://podminky.urs.cz/item/CS_URS_2022_02/998762201" TargetMode="External" /><Relationship Id="rId58" Type="http://schemas.openxmlformats.org/officeDocument/2006/relationships/hyperlink" Target="https://podminky.urs.cz/item/CS_URS_2022_02/767161823" TargetMode="External" /><Relationship Id="rId59" Type="http://schemas.openxmlformats.org/officeDocument/2006/relationships/hyperlink" Target="https://podminky.urs.cz/item/CS_URS_2022_02/998767201" TargetMode="External" /><Relationship Id="rId60" Type="http://schemas.openxmlformats.org/officeDocument/2006/relationships/hyperlink" Target="https://podminky.urs.cz/item/CS_URS_2022_02/013254000" TargetMode="External" /><Relationship Id="rId61" Type="http://schemas.openxmlformats.org/officeDocument/2006/relationships/hyperlink" Target="https://podminky.urs.cz/item/CS_URS_2022_02/030001000" TargetMode="External" /><Relationship Id="rId62" Type="http://schemas.openxmlformats.org/officeDocument/2006/relationships/hyperlink" Target="https://podminky.urs.cz/item/CS_URS_2022_02/034002000" TargetMode="External" /><Relationship Id="rId63" Type="http://schemas.openxmlformats.org/officeDocument/2006/relationships/hyperlink" Target="https://podminky.urs.cz/item/CS_URS_2022_02/062002000" TargetMode="External" /><Relationship Id="rId64" Type="http://schemas.openxmlformats.org/officeDocument/2006/relationships/hyperlink" Target="https://podminky.urs.cz/item/CS_URS_2022_02/062503000" TargetMode="External" /><Relationship Id="rId65" Type="http://schemas.openxmlformats.org/officeDocument/2006/relationships/hyperlink" Target="https://podminky.urs.cz/item/CS_URS_2022_02/094002000" TargetMode="External" /><Relationship Id="rId6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2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1" t="s">
        <v>14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24"/>
      <c r="AQ5" s="24"/>
      <c r="AR5" s="22"/>
      <c r="BE5" s="338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3" t="s">
        <v>17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24"/>
      <c r="AQ6" s="24"/>
      <c r="AR6" s="22"/>
      <c r="BE6" s="339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39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39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9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9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9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9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39"/>
      <c r="BS13" s="19" t="s">
        <v>6</v>
      </c>
    </row>
    <row r="14" spans="2:71" ht="12.75">
      <c r="B14" s="23"/>
      <c r="C14" s="24"/>
      <c r="D14" s="24"/>
      <c r="E14" s="344" t="s">
        <v>30</v>
      </c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39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9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9"/>
      <c r="BS16" s="19" t="s">
        <v>4</v>
      </c>
    </row>
    <row r="17" spans="2:71" s="1" customFormat="1" ht="18.4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9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9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9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9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9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9"/>
    </row>
    <row r="23" spans="2:57" s="1" customFormat="1" ht="47.25" customHeight="1">
      <c r="B23" s="23"/>
      <c r="C23" s="24"/>
      <c r="D23" s="24"/>
      <c r="E23" s="346" t="s">
        <v>37</v>
      </c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24"/>
      <c r="AP23" s="24"/>
      <c r="AQ23" s="24"/>
      <c r="AR23" s="22"/>
      <c r="BE23" s="339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9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9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7">
        <f>ROUND(AG54,2)</f>
        <v>0</v>
      </c>
      <c r="AL26" s="348"/>
      <c r="AM26" s="348"/>
      <c r="AN26" s="348"/>
      <c r="AO26" s="348"/>
      <c r="AP26" s="38"/>
      <c r="AQ26" s="38"/>
      <c r="AR26" s="41"/>
      <c r="BE26" s="33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9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9" t="s">
        <v>39</v>
      </c>
      <c r="M28" s="349"/>
      <c r="N28" s="349"/>
      <c r="O28" s="349"/>
      <c r="P28" s="349"/>
      <c r="Q28" s="38"/>
      <c r="R28" s="38"/>
      <c r="S28" s="38"/>
      <c r="T28" s="38"/>
      <c r="U28" s="38"/>
      <c r="V28" s="38"/>
      <c r="W28" s="349" t="s">
        <v>40</v>
      </c>
      <c r="X28" s="349"/>
      <c r="Y28" s="349"/>
      <c r="Z28" s="349"/>
      <c r="AA28" s="349"/>
      <c r="AB28" s="349"/>
      <c r="AC28" s="349"/>
      <c r="AD28" s="349"/>
      <c r="AE28" s="349"/>
      <c r="AF28" s="38"/>
      <c r="AG28" s="38"/>
      <c r="AH28" s="38"/>
      <c r="AI28" s="38"/>
      <c r="AJ28" s="38"/>
      <c r="AK28" s="349" t="s">
        <v>41</v>
      </c>
      <c r="AL28" s="349"/>
      <c r="AM28" s="349"/>
      <c r="AN28" s="349"/>
      <c r="AO28" s="349"/>
      <c r="AP28" s="38"/>
      <c r="AQ28" s="38"/>
      <c r="AR28" s="41"/>
      <c r="BE28" s="339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52">
        <v>0.21</v>
      </c>
      <c r="M29" s="351"/>
      <c r="N29" s="351"/>
      <c r="O29" s="351"/>
      <c r="P29" s="351"/>
      <c r="Q29" s="43"/>
      <c r="R29" s="43"/>
      <c r="S29" s="43"/>
      <c r="T29" s="43"/>
      <c r="U29" s="43"/>
      <c r="V29" s="43"/>
      <c r="W29" s="350">
        <f>ROUND(AZ54,2)</f>
        <v>0</v>
      </c>
      <c r="X29" s="351"/>
      <c r="Y29" s="351"/>
      <c r="Z29" s="351"/>
      <c r="AA29" s="351"/>
      <c r="AB29" s="351"/>
      <c r="AC29" s="351"/>
      <c r="AD29" s="351"/>
      <c r="AE29" s="351"/>
      <c r="AF29" s="43"/>
      <c r="AG29" s="43"/>
      <c r="AH29" s="43"/>
      <c r="AI29" s="43"/>
      <c r="AJ29" s="43"/>
      <c r="AK29" s="350">
        <f>ROUND(AV54,2)</f>
        <v>0</v>
      </c>
      <c r="AL29" s="351"/>
      <c r="AM29" s="351"/>
      <c r="AN29" s="351"/>
      <c r="AO29" s="351"/>
      <c r="AP29" s="43"/>
      <c r="AQ29" s="43"/>
      <c r="AR29" s="44"/>
      <c r="BE29" s="340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52">
        <v>0.15</v>
      </c>
      <c r="M30" s="351"/>
      <c r="N30" s="351"/>
      <c r="O30" s="351"/>
      <c r="P30" s="351"/>
      <c r="Q30" s="43"/>
      <c r="R30" s="43"/>
      <c r="S30" s="43"/>
      <c r="T30" s="43"/>
      <c r="U30" s="43"/>
      <c r="V30" s="43"/>
      <c r="W30" s="350">
        <f>ROUND(BA54,2)</f>
        <v>0</v>
      </c>
      <c r="X30" s="351"/>
      <c r="Y30" s="351"/>
      <c r="Z30" s="351"/>
      <c r="AA30" s="351"/>
      <c r="AB30" s="351"/>
      <c r="AC30" s="351"/>
      <c r="AD30" s="351"/>
      <c r="AE30" s="351"/>
      <c r="AF30" s="43"/>
      <c r="AG30" s="43"/>
      <c r="AH30" s="43"/>
      <c r="AI30" s="43"/>
      <c r="AJ30" s="43"/>
      <c r="AK30" s="350">
        <f>ROUND(AW54,2)</f>
        <v>0</v>
      </c>
      <c r="AL30" s="351"/>
      <c r="AM30" s="351"/>
      <c r="AN30" s="351"/>
      <c r="AO30" s="351"/>
      <c r="AP30" s="43"/>
      <c r="AQ30" s="43"/>
      <c r="AR30" s="44"/>
      <c r="BE30" s="340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52">
        <v>0.21</v>
      </c>
      <c r="M31" s="351"/>
      <c r="N31" s="351"/>
      <c r="O31" s="351"/>
      <c r="P31" s="351"/>
      <c r="Q31" s="43"/>
      <c r="R31" s="43"/>
      <c r="S31" s="43"/>
      <c r="T31" s="43"/>
      <c r="U31" s="43"/>
      <c r="V31" s="43"/>
      <c r="W31" s="350">
        <f>ROUND(BB54,2)</f>
        <v>0</v>
      </c>
      <c r="X31" s="351"/>
      <c r="Y31" s="351"/>
      <c r="Z31" s="351"/>
      <c r="AA31" s="351"/>
      <c r="AB31" s="351"/>
      <c r="AC31" s="351"/>
      <c r="AD31" s="351"/>
      <c r="AE31" s="351"/>
      <c r="AF31" s="43"/>
      <c r="AG31" s="43"/>
      <c r="AH31" s="43"/>
      <c r="AI31" s="43"/>
      <c r="AJ31" s="43"/>
      <c r="AK31" s="350">
        <v>0</v>
      </c>
      <c r="AL31" s="351"/>
      <c r="AM31" s="351"/>
      <c r="AN31" s="351"/>
      <c r="AO31" s="351"/>
      <c r="AP31" s="43"/>
      <c r="AQ31" s="43"/>
      <c r="AR31" s="44"/>
      <c r="BE31" s="340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52">
        <v>0.15</v>
      </c>
      <c r="M32" s="351"/>
      <c r="N32" s="351"/>
      <c r="O32" s="351"/>
      <c r="P32" s="351"/>
      <c r="Q32" s="43"/>
      <c r="R32" s="43"/>
      <c r="S32" s="43"/>
      <c r="T32" s="43"/>
      <c r="U32" s="43"/>
      <c r="V32" s="43"/>
      <c r="W32" s="350">
        <f>ROUND(BC54,2)</f>
        <v>0</v>
      </c>
      <c r="X32" s="351"/>
      <c r="Y32" s="351"/>
      <c r="Z32" s="351"/>
      <c r="AA32" s="351"/>
      <c r="AB32" s="351"/>
      <c r="AC32" s="351"/>
      <c r="AD32" s="351"/>
      <c r="AE32" s="351"/>
      <c r="AF32" s="43"/>
      <c r="AG32" s="43"/>
      <c r="AH32" s="43"/>
      <c r="AI32" s="43"/>
      <c r="AJ32" s="43"/>
      <c r="AK32" s="350">
        <v>0</v>
      </c>
      <c r="AL32" s="351"/>
      <c r="AM32" s="351"/>
      <c r="AN32" s="351"/>
      <c r="AO32" s="351"/>
      <c r="AP32" s="43"/>
      <c r="AQ32" s="43"/>
      <c r="AR32" s="44"/>
      <c r="BE32" s="340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52">
        <v>0</v>
      </c>
      <c r="M33" s="351"/>
      <c r="N33" s="351"/>
      <c r="O33" s="351"/>
      <c r="P33" s="351"/>
      <c r="Q33" s="43"/>
      <c r="R33" s="43"/>
      <c r="S33" s="43"/>
      <c r="T33" s="43"/>
      <c r="U33" s="43"/>
      <c r="V33" s="43"/>
      <c r="W33" s="350">
        <f>ROUND(BD54,2)</f>
        <v>0</v>
      </c>
      <c r="X33" s="351"/>
      <c r="Y33" s="351"/>
      <c r="Z33" s="351"/>
      <c r="AA33" s="351"/>
      <c r="AB33" s="351"/>
      <c r="AC33" s="351"/>
      <c r="AD33" s="351"/>
      <c r="AE33" s="351"/>
      <c r="AF33" s="43"/>
      <c r="AG33" s="43"/>
      <c r="AH33" s="43"/>
      <c r="AI33" s="43"/>
      <c r="AJ33" s="43"/>
      <c r="AK33" s="350">
        <v>0</v>
      </c>
      <c r="AL33" s="351"/>
      <c r="AM33" s="351"/>
      <c r="AN33" s="351"/>
      <c r="AO33" s="351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53" t="s">
        <v>50</v>
      </c>
      <c r="Y35" s="354"/>
      <c r="Z35" s="354"/>
      <c r="AA35" s="354"/>
      <c r="AB35" s="354"/>
      <c r="AC35" s="47"/>
      <c r="AD35" s="47"/>
      <c r="AE35" s="47"/>
      <c r="AF35" s="47"/>
      <c r="AG35" s="47"/>
      <c r="AH35" s="47"/>
      <c r="AI35" s="47"/>
      <c r="AJ35" s="47"/>
      <c r="AK35" s="355">
        <f>SUM(AK26:AK33)</f>
        <v>0</v>
      </c>
      <c r="AL35" s="354"/>
      <c r="AM35" s="354"/>
      <c r="AN35" s="354"/>
      <c r="AO35" s="356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00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7" t="str">
        <f>K6</f>
        <v>Dětské centrum Karlovy Vary, p.o. - Snížení vlivu srážkových vod na obvodové zdivo, výměna kanalizace a terénní úpravy</v>
      </c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8"/>
      <c r="AN45" s="358"/>
      <c r="AO45" s="358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Karlovy Vary, Zítkova 1267/4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59" t="str">
        <f>IF(AN8="","",AN8)</f>
        <v>17. 10. 2022</v>
      </c>
      <c r="AN47" s="359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Dětské centrum Karlovy Vary, p.o.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60" t="str">
        <f>IF(E17="","",E17)</f>
        <v>KV Engineering, s.r.o.</v>
      </c>
      <c r="AN49" s="361"/>
      <c r="AO49" s="361"/>
      <c r="AP49" s="361"/>
      <c r="AQ49" s="38"/>
      <c r="AR49" s="41"/>
      <c r="AS49" s="362" t="s">
        <v>52</v>
      </c>
      <c r="AT49" s="363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60" t="str">
        <f>IF(E20="","",E20)</f>
        <v>Michal Kubelka</v>
      </c>
      <c r="AN50" s="361"/>
      <c r="AO50" s="361"/>
      <c r="AP50" s="361"/>
      <c r="AQ50" s="38"/>
      <c r="AR50" s="41"/>
      <c r="AS50" s="364"/>
      <c r="AT50" s="365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6"/>
      <c r="AT51" s="367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68" t="s">
        <v>53</v>
      </c>
      <c r="D52" s="369"/>
      <c r="E52" s="369"/>
      <c r="F52" s="369"/>
      <c r="G52" s="369"/>
      <c r="H52" s="68"/>
      <c r="I52" s="370" t="s">
        <v>54</v>
      </c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71" t="s">
        <v>55</v>
      </c>
      <c r="AH52" s="369"/>
      <c r="AI52" s="369"/>
      <c r="AJ52" s="369"/>
      <c r="AK52" s="369"/>
      <c r="AL52" s="369"/>
      <c r="AM52" s="369"/>
      <c r="AN52" s="370" t="s">
        <v>56</v>
      </c>
      <c r="AO52" s="369"/>
      <c r="AP52" s="369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5">
        <f>ROUND(SUM(AG55:AG56),2)</f>
        <v>0</v>
      </c>
      <c r="AH54" s="375"/>
      <c r="AI54" s="375"/>
      <c r="AJ54" s="375"/>
      <c r="AK54" s="375"/>
      <c r="AL54" s="375"/>
      <c r="AM54" s="375"/>
      <c r="AN54" s="376">
        <f>SUM(AG54,AT54)</f>
        <v>0</v>
      </c>
      <c r="AO54" s="376"/>
      <c r="AP54" s="376"/>
      <c r="AQ54" s="80" t="s">
        <v>19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16.5" customHeight="1">
      <c r="A55" s="88" t="s">
        <v>76</v>
      </c>
      <c r="B55" s="89"/>
      <c r="C55" s="90"/>
      <c r="D55" s="374" t="s">
        <v>77</v>
      </c>
      <c r="E55" s="374"/>
      <c r="F55" s="374"/>
      <c r="G55" s="374"/>
      <c r="H55" s="374"/>
      <c r="I55" s="91"/>
      <c r="J55" s="374" t="s">
        <v>78</v>
      </c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2">
        <f>'SO 01 - Schodiště a zpevn...'!J30</f>
        <v>0</v>
      </c>
      <c r="AH55" s="373"/>
      <c r="AI55" s="373"/>
      <c r="AJ55" s="373"/>
      <c r="AK55" s="373"/>
      <c r="AL55" s="373"/>
      <c r="AM55" s="373"/>
      <c r="AN55" s="372">
        <f>SUM(AG55,AT55)</f>
        <v>0</v>
      </c>
      <c r="AO55" s="373"/>
      <c r="AP55" s="373"/>
      <c r="AQ55" s="92" t="s">
        <v>79</v>
      </c>
      <c r="AR55" s="93"/>
      <c r="AS55" s="94">
        <v>0</v>
      </c>
      <c r="AT55" s="95">
        <f>ROUND(SUM(AV55:AW55),2)</f>
        <v>0</v>
      </c>
      <c r="AU55" s="96">
        <f>'SO 01 - Schodiště a zpevn...'!P98</f>
        <v>0</v>
      </c>
      <c r="AV55" s="95">
        <f>'SO 01 - Schodiště a zpevn...'!J33</f>
        <v>0</v>
      </c>
      <c r="AW55" s="95">
        <f>'SO 01 - Schodiště a zpevn...'!J34</f>
        <v>0</v>
      </c>
      <c r="AX55" s="95">
        <f>'SO 01 - Schodiště a zpevn...'!J35</f>
        <v>0</v>
      </c>
      <c r="AY55" s="95">
        <f>'SO 01 - Schodiště a zpevn...'!J36</f>
        <v>0</v>
      </c>
      <c r="AZ55" s="95">
        <f>'SO 01 - Schodiště a zpevn...'!F33</f>
        <v>0</v>
      </c>
      <c r="BA55" s="95">
        <f>'SO 01 - Schodiště a zpevn...'!F34</f>
        <v>0</v>
      </c>
      <c r="BB55" s="95">
        <f>'SO 01 - Schodiště a zpevn...'!F35</f>
        <v>0</v>
      </c>
      <c r="BC55" s="95">
        <f>'SO 01 - Schodiště a zpevn...'!F36</f>
        <v>0</v>
      </c>
      <c r="BD55" s="97">
        <f>'SO 01 - Schodiště a zpevn...'!F37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16.5" customHeight="1">
      <c r="A56" s="88" t="s">
        <v>76</v>
      </c>
      <c r="B56" s="89"/>
      <c r="C56" s="90"/>
      <c r="D56" s="374" t="s">
        <v>83</v>
      </c>
      <c r="E56" s="374"/>
      <c r="F56" s="374"/>
      <c r="G56" s="374"/>
      <c r="H56" s="374"/>
      <c r="I56" s="91"/>
      <c r="J56" s="374" t="s">
        <v>84</v>
      </c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2">
        <f>'SO 02 - Dešťová kanalizace'!J30</f>
        <v>0</v>
      </c>
      <c r="AH56" s="373"/>
      <c r="AI56" s="373"/>
      <c r="AJ56" s="373"/>
      <c r="AK56" s="373"/>
      <c r="AL56" s="373"/>
      <c r="AM56" s="373"/>
      <c r="AN56" s="372">
        <f>SUM(AG56,AT56)</f>
        <v>0</v>
      </c>
      <c r="AO56" s="373"/>
      <c r="AP56" s="373"/>
      <c r="AQ56" s="92" t="s">
        <v>79</v>
      </c>
      <c r="AR56" s="93"/>
      <c r="AS56" s="99">
        <v>0</v>
      </c>
      <c r="AT56" s="100">
        <f>ROUND(SUM(AV56:AW56),2)</f>
        <v>0</v>
      </c>
      <c r="AU56" s="101">
        <f>'SO 02 - Dešťová kanalizace'!P91</f>
        <v>0</v>
      </c>
      <c r="AV56" s="100">
        <f>'SO 02 - Dešťová kanalizace'!J33</f>
        <v>0</v>
      </c>
      <c r="AW56" s="100">
        <f>'SO 02 - Dešťová kanalizace'!J34</f>
        <v>0</v>
      </c>
      <c r="AX56" s="100">
        <f>'SO 02 - Dešťová kanalizace'!J35</f>
        <v>0</v>
      </c>
      <c r="AY56" s="100">
        <f>'SO 02 - Dešťová kanalizace'!J36</f>
        <v>0</v>
      </c>
      <c r="AZ56" s="100">
        <f>'SO 02 - Dešťová kanalizace'!F33</f>
        <v>0</v>
      </c>
      <c r="BA56" s="100">
        <f>'SO 02 - Dešťová kanalizace'!F34</f>
        <v>0</v>
      </c>
      <c r="BB56" s="100">
        <f>'SO 02 - Dešťová kanalizace'!F35</f>
        <v>0</v>
      </c>
      <c r="BC56" s="100">
        <f>'SO 02 - Dešťová kanalizace'!F36</f>
        <v>0</v>
      </c>
      <c r="BD56" s="102">
        <f>'SO 02 - Dešťová kanalizace'!F37</f>
        <v>0</v>
      </c>
      <c r="BT56" s="98" t="s">
        <v>80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5" customHeight="1">
      <c r="A58" s="3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mlXGY6Qeb9a74nXaZMVbXzoxHUjs5EdAUUtUzqIGYBRgHyX3PKOfVtaHByKWrl71BT/lVg/FhHXeyVi0xDLjgQ==" saltValue="axewiY9JKXsl6IKljWF/onw6pLRNO/OvthlC6NMS93UP/ltg7PujnWmFKbnkqd1KMCLjruRqkUq4Yaqrp9YqIQ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Schodiště a zpevn...'!C2" display="/"/>
    <hyperlink ref="A56" location="'SO 02 - Dešťová kanaliz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3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81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86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78" t="str">
        <f>'Rekapitulace stavby'!K6</f>
        <v>Dětské centrum Karlovy Vary, p.o. - Snížení vlivu srážkových vod na obvodové zdivo, výměna kanalizace a terénní úpravy</v>
      </c>
      <c r="F7" s="379"/>
      <c r="G7" s="379"/>
      <c r="H7" s="379"/>
      <c r="L7" s="22"/>
    </row>
    <row r="8" spans="1:31" s="2" customFormat="1" ht="12" customHeight="1">
      <c r="A8" s="36"/>
      <c r="B8" s="41"/>
      <c r="C8" s="36"/>
      <c r="D8" s="107" t="s">
        <v>87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0" t="s">
        <v>88</v>
      </c>
      <c r="F9" s="381"/>
      <c r="G9" s="381"/>
      <c r="H9" s="38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17. 10. 2022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2" t="str">
        <f>'Rekapitulace stavby'!E14</f>
        <v>Vyplň údaj</v>
      </c>
      <c r="F18" s="383"/>
      <c r="G18" s="383"/>
      <c r="H18" s="38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4" t="s">
        <v>19</v>
      </c>
      <c r="F27" s="384"/>
      <c r="G27" s="384"/>
      <c r="H27" s="38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ROUND(J98,2)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ROUND((SUM(BE98:BE433)),2)</f>
        <v>0</v>
      </c>
      <c r="G33" s="36"/>
      <c r="H33" s="36"/>
      <c r="I33" s="120">
        <v>0.21</v>
      </c>
      <c r="J33" s="119">
        <f>ROUND(((SUM(BE98:BE433))*I33),2)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ROUND((SUM(BF98:BF433)),2)</f>
        <v>0</v>
      </c>
      <c r="G34" s="36"/>
      <c r="H34" s="36"/>
      <c r="I34" s="120">
        <v>0.15</v>
      </c>
      <c r="J34" s="119">
        <f>ROUND(((SUM(BF98:BF433))*I34),2)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ROUND((SUM(BG98:BG433)),2)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ROUND((SUM(BH98:BH433)),2)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ROUND((SUM(BI98:BI433)),2)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89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5" t="str">
        <f>E7</f>
        <v>Dětské centrum Karlovy Vary, p.o. - Snížení vlivu srážkových vod na obvodové zdivo, výměna kanalizace a terénní úpravy</v>
      </c>
      <c r="F48" s="386"/>
      <c r="G48" s="386"/>
      <c r="H48" s="38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7" t="str">
        <f>E9</f>
        <v>SO 01 - Schodiště a zpevněné plochy</v>
      </c>
      <c r="F50" s="387"/>
      <c r="G50" s="387"/>
      <c r="H50" s="38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Karlovy Vary, Zítkova 1267/4</v>
      </c>
      <c r="G52" s="38"/>
      <c r="H52" s="38"/>
      <c r="I52" s="31" t="s">
        <v>23</v>
      </c>
      <c r="J52" s="61" t="str">
        <f>IF(J12="","",J12)</f>
        <v>17. 10. 2022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Dětské centrum Karlovy Vary, p.o.</v>
      </c>
      <c r="G54" s="38"/>
      <c r="H54" s="38"/>
      <c r="I54" s="31" t="s">
        <v>31</v>
      </c>
      <c r="J54" s="34" t="str">
        <f>E21</f>
        <v>KV Engineering,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Michal Kubelka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90</v>
      </c>
      <c r="D57" s="133"/>
      <c r="E57" s="133"/>
      <c r="F57" s="133"/>
      <c r="G57" s="133"/>
      <c r="H57" s="133"/>
      <c r="I57" s="133"/>
      <c r="J57" s="134" t="s">
        <v>91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J98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92</v>
      </c>
    </row>
    <row r="60" spans="2:12" s="9" customFormat="1" ht="24.95" customHeight="1">
      <c r="B60" s="136"/>
      <c r="C60" s="137"/>
      <c r="D60" s="138" t="s">
        <v>93</v>
      </c>
      <c r="E60" s="139"/>
      <c r="F60" s="139"/>
      <c r="G60" s="139"/>
      <c r="H60" s="139"/>
      <c r="I60" s="139"/>
      <c r="J60" s="140">
        <f>J99</f>
        <v>0</v>
      </c>
      <c r="K60" s="137"/>
      <c r="L60" s="141"/>
    </row>
    <row r="61" spans="2:12" s="10" customFormat="1" ht="19.9" customHeight="1">
      <c r="B61" s="142"/>
      <c r="C61" s="143"/>
      <c r="D61" s="144" t="s">
        <v>94</v>
      </c>
      <c r="E61" s="145"/>
      <c r="F61" s="145"/>
      <c r="G61" s="145"/>
      <c r="H61" s="145"/>
      <c r="I61" s="145"/>
      <c r="J61" s="146">
        <f>J100</f>
        <v>0</v>
      </c>
      <c r="K61" s="143"/>
      <c r="L61" s="147"/>
    </row>
    <row r="62" spans="2:12" s="10" customFormat="1" ht="19.9" customHeight="1">
      <c r="B62" s="142"/>
      <c r="C62" s="143"/>
      <c r="D62" s="144" t="s">
        <v>95</v>
      </c>
      <c r="E62" s="145"/>
      <c r="F62" s="145"/>
      <c r="G62" s="145"/>
      <c r="H62" s="145"/>
      <c r="I62" s="145"/>
      <c r="J62" s="146">
        <f>J185</f>
        <v>0</v>
      </c>
      <c r="K62" s="143"/>
      <c r="L62" s="147"/>
    </row>
    <row r="63" spans="2:12" s="10" customFormat="1" ht="19.9" customHeight="1">
      <c r="B63" s="142"/>
      <c r="C63" s="143"/>
      <c r="D63" s="144" t="s">
        <v>96</v>
      </c>
      <c r="E63" s="145"/>
      <c r="F63" s="145"/>
      <c r="G63" s="145"/>
      <c r="H63" s="145"/>
      <c r="I63" s="145"/>
      <c r="J63" s="146">
        <f>J190</f>
        <v>0</v>
      </c>
      <c r="K63" s="143"/>
      <c r="L63" s="147"/>
    </row>
    <row r="64" spans="2:12" s="10" customFormat="1" ht="19.9" customHeight="1">
      <c r="B64" s="142"/>
      <c r="C64" s="143"/>
      <c r="D64" s="144" t="s">
        <v>97</v>
      </c>
      <c r="E64" s="145"/>
      <c r="F64" s="145"/>
      <c r="G64" s="145"/>
      <c r="H64" s="145"/>
      <c r="I64" s="145"/>
      <c r="J64" s="146">
        <f>J194</f>
        <v>0</v>
      </c>
      <c r="K64" s="143"/>
      <c r="L64" s="147"/>
    </row>
    <row r="65" spans="2:12" s="10" customFormat="1" ht="19.9" customHeight="1">
      <c r="B65" s="142"/>
      <c r="C65" s="143"/>
      <c r="D65" s="144" t="s">
        <v>98</v>
      </c>
      <c r="E65" s="145"/>
      <c r="F65" s="145"/>
      <c r="G65" s="145"/>
      <c r="H65" s="145"/>
      <c r="I65" s="145"/>
      <c r="J65" s="146">
        <f>J233</f>
        <v>0</v>
      </c>
      <c r="K65" s="143"/>
      <c r="L65" s="147"/>
    </row>
    <row r="66" spans="2:12" s="10" customFormat="1" ht="19.9" customHeight="1">
      <c r="B66" s="142"/>
      <c r="C66" s="143"/>
      <c r="D66" s="144" t="s">
        <v>99</v>
      </c>
      <c r="E66" s="145"/>
      <c r="F66" s="145"/>
      <c r="G66" s="145"/>
      <c r="H66" s="145"/>
      <c r="I66" s="145"/>
      <c r="J66" s="146">
        <f>J263</f>
        <v>0</v>
      </c>
      <c r="K66" s="143"/>
      <c r="L66" s="147"/>
    </row>
    <row r="67" spans="2:12" s="10" customFormat="1" ht="19.9" customHeight="1">
      <c r="B67" s="142"/>
      <c r="C67" s="143"/>
      <c r="D67" s="144" t="s">
        <v>100</v>
      </c>
      <c r="E67" s="145"/>
      <c r="F67" s="145"/>
      <c r="G67" s="145"/>
      <c r="H67" s="145"/>
      <c r="I67" s="145"/>
      <c r="J67" s="146">
        <f>J286</f>
        <v>0</v>
      </c>
      <c r="K67" s="143"/>
      <c r="L67" s="147"/>
    </row>
    <row r="68" spans="2:12" s="10" customFormat="1" ht="19.9" customHeight="1">
      <c r="B68" s="142"/>
      <c r="C68" s="143"/>
      <c r="D68" s="144" t="s">
        <v>101</v>
      </c>
      <c r="E68" s="145"/>
      <c r="F68" s="145"/>
      <c r="G68" s="145"/>
      <c r="H68" s="145"/>
      <c r="I68" s="145"/>
      <c r="J68" s="146">
        <f>J324</f>
        <v>0</v>
      </c>
      <c r="K68" s="143"/>
      <c r="L68" s="147"/>
    </row>
    <row r="69" spans="2:12" s="10" customFormat="1" ht="19.9" customHeight="1">
      <c r="B69" s="142"/>
      <c r="C69" s="143"/>
      <c r="D69" s="144" t="s">
        <v>102</v>
      </c>
      <c r="E69" s="145"/>
      <c r="F69" s="145"/>
      <c r="G69" s="145"/>
      <c r="H69" s="145"/>
      <c r="I69" s="145"/>
      <c r="J69" s="146">
        <f>J348</f>
        <v>0</v>
      </c>
      <c r="K69" s="143"/>
      <c r="L69" s="147"/>
    </row>
    <row r="70" spans="2:12" s="9" customFormat="1" ht="24.95" customHeight="1">
      <c r="B70" s="136"/>
      <c r="C70" s="137"/>
      <c r="D70" s="138" t="s">
        <v>103</v>
      </c>
      <c r="E70" s="139"/>
      <c r="F70" s="139"/>
      <c r="G70" s="139"/>
      <c r="H70" s="139"/>
      <c r="I70" s="139"/>
      <c r="J70" s="140">
        <f>J351</f>
        <v>0</v>
      </c>
      <c r="K70" s="137"/>
      <c r="L70" s="141"/>
    </row>
    <row r="71" spans="2:12" s="10" customFormat="1" ht="19.9" customHeight="1">
      <c r="B71" s="142"/>
      <c r="C71" s="143"/>
      <c r="D71" s="144" t="s">
        <v>104</v>
      </c>
      <c r="E71" s="145"/>
      <c r="F71" s="145"/>
      <c r="G71" s="145"/>
      <c r="H71" s="145"/>
      <c r="I71" s="145"/>
      <c r="J71" s="146">
        <f>J352</f>
        <v>0</v>
      </c>
      <c r="K71" s="143"/>
      <c r="L71" s="147"/>
    </row>
    <row r="72" spans="2:12" s="10" customFormat="1" ht="19.9" customHeight="1">
      <c r="B72" s="142"/>
      <c r="C72" s="143"/>
      <c r="D72" s="144" t="s">
        <v>105</v>
      </c>
      <c r="E72" s="145"/>
      <c r="F72" s="145"/>
      <c r="G72" s="145"/>
      <c r="H72" s="145"/>
      <c r="I72" s="145"/>
      <c r="J72" s="146">
        <f>J401</f>
        <v>0</v>
      </c>
      <c r="K72" s="143"/>
      <c r="L72" s="147"/>
    </row>
    <row r="73" spans="2:12" s="10" customFormat="1" ht="19.9" customHeight="1">
      <c r="B73" s="142"/>
      <c r="C73" s="143"/>
      <c r="D73" s="144" t="s">
        <v>106</v>
      </c>
      <c r="E73" s="145"/>
      <c r="F73" s="145"/>
      <c r="G73" s="145"/>
      <c r="H73" s="145"/>
      <c r="I73" s="145"/>
      <c r="J73" s="146">
        <f>J405</f>
        <v>0</v>
      </c>
      <c r="K73" s="143"/>
      <c r="L73" s="147"/>
    </row>
    <row r="74" spans="2:12" s="9" customFormat="1" ht="24.95" customHeight="1">
      <c r="B74" s="136"/>
      <c r="C74" s="137"/>
      <c r="D74" s="138" t="s">
        <v>107</v>
      </c>
      <c r="E74" s="139"/>
      <c r="F74" s="139"/>
      <c r="G74" s="139"/>
      <c r="H74" s="139"/>
      <c r="I74" s="139"/>
      <c r="J74" s="140">
        <f>J416</f>
        <v>0</v>
      </c>
      <c r="K74" s="137"/>
      <c r="L74" s="141"/>
    </row>
    <row r="75" spans="2:12" s="10" customFormat="1" ht="19.9" customHeight="1">
      <c r="B75" s="142"/>
      <c r="C75" s="143"/>
      <c r="D75" s="144" t="s">
        <v>108</v>
      </c>
      <c r="E75" s="145"/>
      <c r="F75" s="145"/>
      <c r="G75" s="145"/>
      <c r="H75" s="145"/>
      <c r="I75" s="145"/>
      <c r="J75" s="146">
        <f>J417</f>
        <v>0</v>
      </c>
      <c r="K75" s="143"/>
      <c r="L75" s="147"/>
    </row>
    <row r="76" spans="2:12" s="10" customFormat="1" ht="19.9" customHeight="1">
      <c r="B76" s="142"/>
      <c r="C76" s="143"/>
      <c r="D76" s="144" t="s">
        <v>109</v>
      </c>
      <c r="E76" s="145"/>
      <c r="F76" s="145"/>
      <c r="G76" s="145"/>
      <c r="H76" s="145"/>
      <c r="I76" s="145"/>
      <c r="J76" s="146">
        <f>J420</f>
        <v>0</v>
      </c>
      <c r="K76" s="143"/>
      <c r="L76" s="147"/>
    </row>
    <row r="77" spans="2:12" s="10" customFormat="1" ht="19.9" customHeight="1">
      <c r="B77" s="142"/>
      <c r="C77" s="143"/>
      <c r="D77" s="144" t="s">
        <v>110</v>
      </c>
      <c r="E77" s="145"/>
      <c r="F77" s="145"/>
      <c r="G77" s="145"/>
      <c r="H77" s="145"/>
      <c r="I77" s="145"/>
      <c r="J77" s="146">
        <f>J426</f>
        <v>0</v>
      </c>
      <c r="K77" s="143"/>
      <c r="L77" s="147"/>
    </row>
    <row r="78" spans="2:12" s="10" customFormat="1" ht="19.9" customHeight="1">
      <c r="B78" s="142"/>
      <c r="C78" s="143"/>
      <c r="D78" s="144" t="s">
        <v>111</v>
      </c>
      <c r="E78" s="145"/>
      <c r="F78" s="145"/>
      <c r="G78" s="145"/>
      <c r="H78" s="145"/>
      <c r="I78" s="145"/>
      <c r="J78" s="146">
        <f>J431</f>
        <v>0</v>
      </c>
      <c r="K78" s="143"/>
      <c r="L78" s="147"/>
    </row>
    <row r="79" spans="1:31" s="2" customFormat="1" ht="21.7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4" spans="1:31" s="2" customFormat="1" ht="6.95" customHeight="1">
      <c r="A84" s="36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4.95" customHeight="1">
      <c r="A85" s="36"/>
      <c r="B85" s="37"/>
      <c r="C85" s="25" t="s">
        <v>112</v>
      </c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16</v>
      </c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6.25" customHeight="1">
      <c r="A88" s="36"/>
      <c r="B88" s="37"/>
      <c r="C88" s="38"/>
      <c r="D88" s="38"/>
      <c r="E88" s="385" t="str">
        <f>E7</f>
        <v>Dětské centrum Karlovy Vary, p.o. - Snížení vlivu srážkových vod na obvodové zdivo, výměna kanalizace a terénní úpravy</v>
      </c>
      <c r="F88" s="386"/>
      <c r="G88" s="386"/>
      <c r="H88" s="386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1" t="s">
        <v>87</v>
      </c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6.5" customHeight="1">
      <c r="A90" s="36"/>
      <c r="B90" s="37"/>
      <c r="C90" s="38"/>
      <c r="D90" s="38"/>
      <c r="E90" s="357" t="str">
        <f>E9</f>
        <v>SO 01 - Schodiště a zpevněné plochy</v>
      </c>
      <c r="F90" s="387"/>
      <c r="G90" s="387"/>
      <c r="H90" s="387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21</v>
      </c>
      <c r="D92" s="38"/>
      <c r="E92" s="38"/>
      <c r="F92" s="29" t="str">
        <f>F12</f>
        <v>Karlovy Vary, Zítkova 1267/4</v>
      </c>
      <c r="G92" s="38"/>
      <c r="H92" s="38"/>
      <c r="I92" s="31" t="s">
        <v>23</v>
      </c>
      <c r="J92" s="61" t="str">
        <f>IF(J12="","",J12)</f>
        <v>17. 10. 2022</v>
      </c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25</v>
      </c>
      <c r="D94" s="38"/>
      <c r="E94" s="38"/>
      <c r="F94" s="29" t="str">
        <f>E15</f>
        <v>Dětské centrum Karlovy Vary, p.o.</v>
      </c>
      <c r="G94" s="38"/>
      <c r="H94" s="38"/>
      <c r="I94" s="31" t="s">
        <v>31</v>
      </c>
      <c r="J94" s="34" t="str">
        <f>E21</f>
        <v>KV Engineering, s.r.o.</v>
      </c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5.2" customHeight="1">
      <c r="A95" s="36"/>
      <c r="B95" s="37"/>
      <c r="C95" s="31" t="s">
        <v>29</v>
      </c>
      <c r="D95" s="38"/>
      <c r="E95" s="38"/>
      <c r="F95" s="29" t="str">
        <f>IF(E18="","",E18)</f>
        <v>Vyplň údaj</v>
      </c>
      <c r="G95" s="38"/>
      <c r="H95" s="38"/>
      <c r="I95" s="31" t="s">
        <v>34</v>
      </c>
      <c r="J95" s="34" t="str">
        <f>E24</f>
        <v>Michal Kubelka</v>
      </c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0.3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11" customFormat="1" ht="29.25" customHeight="1">
      <c r="A97" s="148"/>
      <c r="B97" s="149"/>
      <c r="C97" s="150" t="s">
        <v>113</v>
      </c>
      <c r="D97" s="151" t="s">
        <v>57</v>
      </c>
      <c r="E97" s="151" t="s">
        <v>53</v>
      </c>
      <c r="F97" s="151" t="s">
        <v>54</v>
      </c>
      <c r="G97" s="151" t="s">
        <v>114</v>
      </c>
      <c r="H97" s="151" t="s">
        <v>115</v>
      </c>
      <c r="I97" s="151" t="s">
        <v>116</v>
      </c>
      <c r="J97" s="151" t="s">
        <v>91</v>
      </c>
      <c r="K97" s="152" t="s">
        <v>117</v>
      </c>
      <c r="L97" s="153"/>
      <c r="M97" s="70" t="s">
        <v>19</v>
      </c>
      <c r="N97" s="71" t="s">
        <v>42</v>
      </c>
      <c r="O97" s="71" t="s">
        <v>118</v>
      </c>
      <c r="P97" s="71" t="s">
        <v>119</v>
      </c>
      <c r="Q97" s="71" t="s">
        <v>120</v>
      </c>
      <c r="R97" s="71" t="s">
        <v>121</v>
      </c>
      <c r="S97" s="71" t="s">
        <v>122</v>
      </c>
      <c r="T97" s="72" t="s">
        <v>123</v>
      </c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</row>
    <row r="98" spans="1:63" s="2" customFormat="1" ht="22.9" customHeight="1">
      <c r="A98" s="36"/>
      <c r="B98" s="37"/>
      <c r="C98" s="77" t="s">
        <v>124</v>
      </c>
      <c r="D98" s="38"/>
      <c r="E98" s="38"/>
      <c r="F98" s="38"/>
      <c r="G98" s="38"/>
      <c r="H98" s="38"/>
      <c r="I98" s="38"/>
      <c r="J98" s="154">
        <f>BK98</f>
        <v>0</v>
      </c>
      <c r="K98" s="38"/>
      <c r="L98" s="41"/>
      <c r="M98" s="73"/>
      <c r="N98" s="155"/>
      <c r="O98" s="74"/>
      <c r="P98" s="156">
        <f>P99+P351+P416</f>
        <v>0</v>
      </c>
      <c r="Q98" s="74"/>
      <c r="R98" s="156">
        <f>R99+R351+R416</f>
        <v>137.94452658</v>
      </c>
      <c r="S98" s="74"/>
      <c r="T98" s="157">
        <f>T99+T351+T416</f>
        <v>119.87205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71</v>
      </c>
      <c r="AU98" s="19" t="s">
        <v>92</v>
      </c>
      <c r="BK98" s="158">
        <f>BK99+BK351+BK416</f>
        <v>0</v>
      </c>
    </row>
    <row r="99" spans="2:63" s="12" customFormat="1" ht="25.9" customHeight="1">
      <c r="B99" s="159"/>
      <c r="C99" s="160"/>
      <c r="D99" s="161" t="s">
        <v>71</v>
      </c>
      <c r="E99" s="162" t="s">
        <v>125</v>
      </c>
      <c r="F99" s="162" t="s">
        <v>126</v>
      </c>
      <c r="G99" s="160"/>
      <c r="H99" s="160"/>
      <c r="I99" s="163"/>
      <c r="J99" s="164">
        <f>BK99</f>
        <v>0</v>
      </c>
      <c r="K99" s="160"/>
      <c r="L99" s="165"/>
      <c r="M99" s="166"/>
      <c r="N99" s="167"/>
      <c r="O99" s="167"/>
      <c r="P99" s="168">
        <f>P100+P185+P190+P194+P233+P263+P286+P324+P348</f>
        <v>0</v>
      </c>
      <c r="Q99" s="167"/>
      <c r="R99" s="168">
        <f>R100+R185+R190+R194+R233+R263+R286+R324+R348</f>
        <v>137.49478782</v>
      </c>
      <c r="S99" s="167"/>
      <c r="T99" s="169">
        <f>T100+T185+T190+T194+T233+T263+T286+T324+T348</f>
        <v>118.59125</v>
      </c>
      <c r="AR99" s="170" t="s">
        <v>80</v>
      </c>
      <c r="AT99" s="171" t="s">
        <v>71</v>
      </c>
      <c r="AU99" s="171" t="s">
        <v>72</v>
      </c>
      <c r="AY99" s="170" t="s">
        <v>127</v>
      </c>
      <c r="BK99" s="172">
        <f>BK100+BK185+BK190+BK194+BK233+BK263+BK286+BK324+BK348</f>
        <v>0</v>
      </c>
    </row>
    <row r="100" spans="2:63" s="12" customFormat="1" ht="22.9" customHeight="1">
      <c r="B100" s="159"/>
      <c r="C100" s="160"/>
      <c r="D100" s="161" t="s">
        <v>71</v>
      </c>
      <c r="E100" s="173" t="s">
        <v>80</v>
      </c>
      <c r="F100" s="173" t="s">
        <v>128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SUM(P101:P184)</f>
        <v>0</v>
      </c>
      <c r="Q100" s="167"/>
      <c r="R100" s="168">
        <f>SUM(R101:R184)</f>
        <v>1.792</v>
      </c>
      <c r="S100" s="167"/>
      <c r="T100" s="169">
        <f>SUM(T101:T184)</f>
        <v>48.32197</v>
      </c>
      <c r="AR100" s="170" t="s">
        <v>80</v>
      </c>
      <c r="AT100" s="171" t="s">
        <v>71</v>
      </c>
      <c r="AU100" s="171" t="s">
        <v>80</v>
      </c>
      <c r="AY100" s="170" t="s">
        <v>127</v>
      </c>
      <c r="BK100" s="172">
        <f>SUM(BK101:BK184)</f>
        <v>0</v>
      </c>
    </row>
    <row r="101" spans="1:65" s="2" customFormat="1" ht="37.9" customHeight="1">
      <c r="A101" s="36"/>
      <c r="B101" s="37"/>
      <c r="C101" s="175" t="s">
        <v>80</v>
      </c>
      <c r="D101" s="175" t="s">
        <v>129</v>
      </c>
      <c r="E101" s="176" t="s">
        <v>130</v>
      </c>
      <c r="F101" s="177" t="s">
        <v>131</v>
      </c>
      <c r="G101" s="178" t="s">
        <v>132</v>
      </c>
      <c r="H101" s="179">
        <v>111.1</v>
      </c>
      <c r="I101" s="180"/>
      <c r="J101" s="181">
        <f>ROUND(I101*H101,2)</f>
        <v>0</v>
      </c>
      <c r="K101" s="177" t="s">
        <v>133</v>
      </c>
      <c r="L101" s="41"/>
      <c r="M101" s="182" t="s">
        <v>19</v>
      </c>
      <c r="N101" s="183" t="s">
        <v>43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0.26</v>
      </c>
      <c r="T101" s="185">
        <f>S101*H101</f>
        <v>28.886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134</v>
      </c>
      <c r="AT101" s="186" t="s">
        <v>129</v>
      </c>
      <c r="AU101" s="186" t="s">
        <v>82</v>
      </c>
      <c r="AY101" s="19" t="s">
        <v>127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80</v>
      </c>
      <c r="BK101" s="187">
        <f>ROUND(I101*H101,2)</f>
        <v>0</v>
      </c>
      <c r="BL101" s="19" t="s">
        <v>134</v>
      </c>
      <c r="BM101" s="186" t="s">
        <v>135</v>
      </c>
    </row>
    <row r="102" spans="1:47" s="2" customFormat="1" ht="11.25">
      <c r="A102" s="36"/>
      <c r="B102" s="37"/>
      <c r="C102" s="38"/>
      <c r="D102" s="188" t="s">
        <v>136</v>
      </c>
      <c r="E102" s="38"/>
      <c r="F102" s="189" t="s">
        <v>137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136</v>
      </c>
      <c r="AU102" s="19" t="s">
        <v>82</v>
      </c>
    </row>
    <row r="103" spans="2:51" s="13" customFormat="1" ht="11.25">
      <c r="B103" s="193"/>
      <c r="C103" s="194"/>
      <c r="D103" s="195" t="s">
        <v>138</v>
      </c>
      <c r="E103" s="196" t="s">
        <v>19</v>
      </c>
      <c r="F103" s="197" t="s">
        <v>139</v>
      </c>
      <c r="G103" s="194"/>
      <c r="H103" s="196" t="s">
        <v>19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138</v>
      </c>
      <c r="AU103" s="203" t="s">
        <v>82</v>
      </c>
      <c r="AV103" s="13" t="s">
        <v>80</v>
      </c>
      <c r="AW103" s="13" t="s">
        <v>33</v>
      </c>
      <c r="AX103" s="13" t="s">
        <v>72</v>
      </c>
      <c r="AY103" s="203" t="s">
        <v>127</v>
      </c>
    </row>
    <row r="104" spans="2:51" s="14" customFormat="1" ht="11.25">
      <c r="B104" s="204"/>
      <c r="C104" s="205"/>
      <c r="D104" s="195" t="s">
        <v>138</v>
      </c>
      <c r="E104" s="206" t="s">
        <v>19</v>
      </c>
      <c r="F104" s="207" t="s">
        <v>140</v>
      </c>
      <c r="G104" s="205"/>
      <c r="H104" s="208">
        <v>84.1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138</v>
      </c>
      <c r="AU104" s="214" t="s">
        <v>82</v>
      </c>
      <c r="AV104" s="14" t="s">
        <v>82</v>
      </c>
      <c r="AW104" s="14" t="s">
        <v>33</v>
      </c>
      <c r="AX104" s="14" t="s">
        <v>72</v>
      </c>
      <c r="AY104" s="214" t="s">
        <v>127</v>
      </c>
    </row>
    <row r="105" spans="2:51" s="13" customFormat="1" ht="11.25">
      <c r="B105" s="193"/>
      <c r="C105" s="194"/>
      <c r="D105" s="195" t="s">
        <v>138</v>
      </c>
      <c r="E105" s="196" t="s">
        <v>19</v>
      </c>
      <c r="F105" s="197" t="s">
        <v>141</v>
      </c>
      <c r="G105" s="194"/>
      <c r="H105" s="196" t="s">
        <v>19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138</v>
      </c>
      <c r="AU105" s="203" t="s">
        <v>82</v>
      </c>
      <c r="AV105" s="13" t="s">
        <v>80</v>
      </c>
      <c r="AW105" s="13" t="s">
        <v>33</v>
      </c>
      <c r="AX105" s="13" t="s">
        <v>72</v>
      </c>
      <c r="AY105" s="203" t="s">
        <v>127</v>
      </c>
    </row>
    <row r="106" spans="2:51" s="14" customFormat="1" ht="11.25">
      <c r="B106" s="204"/>
      <c r="C106" s="205"/>
      <c r="D106" s="195" t="s">
        <v>138</v>
      </c>
      <c r="E106" s="206" t="s">
        <v>19</v>
      </c>
      <c r="F106" s="207" t="s">
        <v>142</v>
      </c>
      <c r="G106" s="205"/>
      <c r="H106" s="208">
        <v>27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138</v>
      </c>
      <c r="AU106" s="214" t="s">
        <v>82</v>
      </c>
      <c r="AV106" s="14" t="s">
        <v>82</v>
      </c>
      <c r="AW106" s="14" t="s">
        <v>33</v>
      </c>
      <c r="AX106" s="14" t="s">
        <v>72</v>
      </c>
      <c r="AY106" s="214" t="s">
        <v>127</v>
      </c>
    </row>
    <row r="107" spans="2:51" s="15" customFormat="1" ht="11.25">
      <c r="B107" s="215"/>
      <c r="C107" s="216"/>
      <c r="D107" s="195" t="s">
        <v>138</v>
      </c>
      <c r="E107" s="217" t="s">
        <v>19</v>
      </c>
      <c r="F107" s="218" t="s">
        <v>143</v>
      </c>
      <c r="G107" s="216"/>
      <c r="H107" s="219">
        <v>111.1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138</v>
      </c>
      <c r="AU107" s="225" t="s">
        <v>82</v>
      </c>
      <c r="AV107" s="15" t="s">
        <v>134</v>
      </c>
      <c r="AW107" s="15" t="s">
        <v>33</v>
      </c>
      <c r="AX107" s="15" t="s">
        <v>80</v>
      </c>
      <c r="AY107" s="225" t="s">
        <v>127</v>
      </c>
    </row>
    <row r="108" spans="1:65" s="2" customFormat="1" ht="24.2" customHeight="1">
      <c r="A108" s="36"/>
      <c r="B108" s="37"/>
      <c r="C108" s="175" t="s">
        <v>82</v>
      </c>
      <c r="D108" s="175" t="s">
        <v>129</v>
      </c>
      <c r="E108" s="176" t="s">
        <v>144</v>
      </c>
      <c r="F108" s="177" t="s">
        <v>145</v>
      </c>
      <c r="G108" s="178" t="s">
        <v>132</v>
      </c>
      <c r="H108" s="179">
        <v>96.856</v>
      </c>
      <c r="I108" s="180"/>
      <c r="J108" s="181">
        <f>ROUND(I108*H108,2)</f>
        <v>0</v>
      </c>
      <c r="K108" s="177" t="s">
        <v>133</v>
      </c>
      <c r="L108" s="41"/>
      <c r="M108" s="182" t="s">
        <v>19</v>
      </c>
      <c r="N108" s="183" t="s">
        <v>43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0.17</v>
      </c>
      <c r="T108" s="185">
        <f>S108*H108</f>
        <v>16.46552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134</v>
      </c>
      <c r="AT108" s="186" t="s">
        <v>129</v>
      </c>
      <c r="AU108" s="186" t="s">
        <v>82</v>
      </c>
      <c r="AY108" s="19" t="s">
        <v>127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80</v>
      </c>
      <c r="BK108" s="187">
        <f>ROUND(I108*H108,2)</f>
        <v>0</v>
      </c>
      <c r="BL108" s="19" t="s">
        <v>134</v>
      </c>
      <c r="BM108" s="186" t="s">
        <v>146</v>
      </c>
    </row>
    <row r="109" spans="1:47" s="2" customFormat="1" ht="11.25">
      <c r="A109" s="36"/>
      <c r="B109" s="37"/>
      <c r="C109" s="38"/>
      <c r="D109" s="188" t="s">
        <v>136</v>
      </c>
      <c r="E109" s="38"/>
      <c r="F109" s="189" t="s">
        <v>147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136</v>
      </c>
      <c r="AU109" s="19" t="s">
        <v>82</v>
      </c>
    </row>
    <row r="110" spans="2:51" s="13" customFormat="1" ht="11.25">
      <c r="B110" s="193"/>
      <c r="C110" s="194"/>
      <c r="D110" s="195" t="s">
        <v>138</v>
      </c>
      <c r="E110" s="196" t="s">
        <v>19</v>
      </c>
      <c r="F110" s="197" t="s">
        <v>148</v>
      </c>
      <c r="G110" s="194"/>
      <c r="H110" s="196" t="s">
        <v>19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138</v>
      </c>
      <c r="AU110" s="203" t="s">
        <v>82</v>
      </c>
      <c r="AV110" s="13" t="s">
        <v>80</v>
      </c>
      <c r="AW110" s="13" t="s">
        <v>33</v>
      </c>
      <c r="AX110" s="13" t="s">
        <v>72</v>
      </c>
      <c r="AY110" s="203" t="s">
        <v>127</v>
      </c>
    </row>
    <row r="111" spans="2:51" s="14" customFormat="1" ht="11.25">
      <c r="B111" s="204"/>
      <c r="C111" s="205"/>
      <c r="D111" s="195" t="s">
        <v>138</v>
      </c>
      <c r="E111" s="206" t="s">
        <v>19</v>
      </c>
      <c r="F111" s="207" t="s">
        <v>149</v>
      </c>
      <c r="G111" s="205"/>
      <c r="H111" s="208">
        <v>37.78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138</v>
      </c>
      <c r="AU111" s="214" t="s">
        <v>82</v>
      </c>
      <c r="AV111" s="14" t="s">
        <v>82</v>
      </c>
      <c r="AW111" s="14" t="s">
        <v>33</v>
      </c>
      <c r="AX111" s="14" t="s">
        <v>72</v>
      </c>
      <c r="AY111" s="214" t="s">
        <v>127</v>
      </c>
    </row>
    <row r="112" spans="2:51" s="14" customFormat="1" ht="11.25">
      <c r="B112" s="204"/>
      <c r="C112" s="205"/>
      <c r="D112" s="195" t="s">
        <v>138</v>
      </c>
      <c r="E112" s="206" t="s">
        <v>19</v>
      </c>
      <c r="F112" s="207" t="s">
        <v>150</v>
      </c>
      <c r="G112" s="205"/>
      <c r="H112" s="208">
        <v>1.638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138</v>
      </c>
      <c r="AU112" s="214" t="s">
        <v>82</v>
      </c>
      <c r="AV112" s="14" t="s">
        <v>82</v>
      </c>
      <c r="AW112" s="14" t="s">
        <v>33</v>
      </c>
      <c r="AX112" s="14" t="s">
        <v>72</v>
      </c>
      <c r="AY112" s="214" t="s">
        <v>127</v>
      </c>
    </row>
    <row r="113" spans="2:51" s="16" customFormat="1" ht="11.25">
      <c r="B113" s="226"/>
      <c r="C113" s="227"/>
      <c r="D113" s="195" t="s">
        <v>138</v>
      </c>
      <c r="E113" s="228" t="s">
        <v>19</v>
      </c>
      <c r="F113" s="229" t="s">
        <v>151</v>
      </c>
      <c r="G113" s="227"/>
      <c r="H113" s="230">
        <v>39.418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AT113" s="236" t="s">
        <v>138</v>
      </c>
      <c r="AU113" s="236" t="s">
        <v>82</v>
      </c>
      <c r="AV113" s="16" t="s">
        <v>152</v>
      </c>
      <c r="AW113" s="16" t="s">
        <v>33</v>
      </c>
      <c r="AX113" s="16" t="s">
        <v>72</v>
      </c>
      <c r="AY113" s="236" t="s">
        <v>127</v>
      </c>
    </row>
    <row r="114" spans="2:51" s="13" customFormat="1" ht="11.25">
      <c r="B114" s="193"/>
      <c r="C114" s="194"/>
      <c r="D114" s="195" t="s">
        <v>138</v>
      </c>
      <c r="E114" s="196" t="s">
        <v>19</v>
      </c>
      <c r="F114" s="197" t="s">
        <v>153</v>
      </c>
      <c r="G114" s="194"/>
      <c r="H114" s="196" t="s">
        <v>19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138</v>
      </c>
      <c r="AU114" s="203" t="s">
        <v>82</v>
      </c>
      <c r="AV114" s="13" t="s">
        <v>80</v>
      </c>
      <c r="AW114" s="13" t="s">
        <v>33</v>
      </c>
      <c r="AX114" s="13" t="s">
        <v>72</v>
      </c>
      <c r="AY114" s="203" t="s">
        <v>127</v>
      </c>
    </row>
    <row r="115" spans="2:51" s="14" customFormat="1" ht="11.25">
      <c r="B115" s="204"/>
      <c r="C115" s="205"/>
      <c r="D115" s="195" t="s">
        <v>138</v>
      </c>
      <c r="E115" s="206" t="s">
        <v>19</v>
      </c>
      <c r="F115" s="207" t="s">
        <v>154</v>
      </c>
      <c r="G115" s="205"/>
      <c r="H115" s="208">
        <v>9.394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138</v>
      </c>
      <c r="AU115" s="214" t="s">
        <v>82</v>
      </c>
      <c r="AV115" s="14" t="s">
        <v>82</v>
      </c>
      <c r="AW115" s="14" t="s">
        <v>33</v>
      </c>
      <c r="AX115" s="14" t="s">
        <v>72</v>
      </c>
      <c r="AY115" s="214" t="s">
        <v>127</v>
      </c>
    </row>
    <row r="116" spans="2:51" s="14" customFormat="1" ht="11.25">
      <c r="B116" s="204"/>
      <c r="C116" s="205"/>
      <c r="D116" s="195" t="s">
        <v>138</v>
      </c>
      <c r="E116" s="206" t="s">
        <v>19</v>
      </c>
      <c r="F116" s="207" t="s">
        <v>155</v>
      </c>
      <c r="G116" s="205"/>
      <c r="H116" s="208">
        <v>4.444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138</v>
      </c>
      <c r="AU116" s="214" t="s">
        <v>82</v>
      </c>
      <c r="AV116" s="14" t="s">
        <v>82</v>
      </c>
      <c r="AW116" s="14" t="s">
        <v>33</v>
      </c>
      <c r="AX116" s="14" t="s">
        <v>72</v>
      </c>
      <c r="AY116" s="214" t="s">
        <v>127</v>
      </c>
    </row>
    <row r="117" spans="2:51" s="16" customFormat="1" ht="11.25">
      <c r="B117" s="226"/>
      <c r="C117" s="227"/>
      <c r="D117" s="195" t="s">
        <v>138</v>
      </c>
      <c r="E117" s="228" t="s">
        <v>19</v>
      </c>
      <c r="F117" s="229" t="s">
        <v>151</v>
      </c>
      <c r="G117" s="227"/>
      <c r="H117" s="230">
        <v>13.838000000000001</v>
      </c>
      <c r="I117" s="231"/>
      <c r="J117" s="227"/>
      <c r="K117" s="227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138</v>
      </c>
      <c r="AU117" s="236" t="s">
        <v>82</v>
      </c>
      <c r="AV117" s="16" t="s">
        <v>152</v>
      </c>
      <c r="AW117" s="16" t="s">
        <v>33</v>
      </c>
      <c r="AX117" s="16" t="s">
        <v>72</v>
      </c>
      <c r="AY117" s="236" t="s">
        <v>127</v>
      </c>
    </row>
    <row r="118" spans="2:51" s="13" customFormat="1" ht="11.25">
      <c r="B118" s="193"/>
      <c r="C118" s="194"/>
      <c r="D118" s="195" t="s">
        <v>138</v>
      </c>
      <c r="E118" s="196" t="s">
        <v>19</v>
      </c>
      <c r="F118" s="197" t="s">
        <v>141</v>
      </c>
      <c r="G118" s="194"/>
      <c r="H118" s="196" t="s">
        <v>19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138</v>
      </c>
      <c r="AU118" s="203" t="s">
        <v>82</v>
      </c>
      <c r="AV118" s="13" t="s">
        <v>80</v>
      </c>
      <c r="AW118" s="13" t="s">
        <v>33</v>
      </c>
      <c r="AX118" s="13" t="s">
        <v>72</v>
      </c>
      <c r="AY118" s="203" t="s">
        <v>127</v>
      </c>
    </row>
    <row r="119" spans="2:51" s="14" customFormat="1" ht="11.25">
      <c r="B119" s="204"/>
      <c r="C119" s="205"/>
      <c r="D119" s="195" t="s">
        <v>138</v>
      </c>
      <c r="E119" s="206" t="s">
        <v>19</v>
      </c>
      <c r="F119" s="207" t="s">
        <v>156</v>
      </c>
      <c r="G119" s="205"/>
      <c r="H119" s="208">
        <v>43.6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138</v>
      </c>
      <c r="AU119" s="214" t="s">
        <v>82</v>
      </c>
      <c r="AV119" s="14" t="s">
        <v>82</v>
      </c>
      <c r="AW119" s="14" t="s">
        <v>33</v>
      </c>
      <c r="AX119" s="14" t="s">
        <v>72</v>
      </c>
      <c r="AY119" s="214" t="s">
        <v>127</v>
      </c>
    </row>
    <row r="120" spans="2:51" s="16" customFormat="1" ht="11.25">
      <c r="B120" s="226"/>
      <c r="C120" s="227"/>
      <c r="D120" s="195" t="s">
        <v>138</v>
      </c>
      <c r="E120" s="228" t="s">
        <v>19</v>
      </c>
      <c r="F120" s="229" t="s">
        <v>151</v>
      </c>
      <c r="G120" s="227"/>
      <c r="H120" s="230">
        <v>43.6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AT120" s="236" t="s">
        <v>138</v>
      </c>
      <c r="AU120" s="236" t="s">
        <v>82</v>
      </c>
      <c r="AV120" s="16" t="s">
        <v>152</v>
      </c>
      <c r="AW120" s="16" t="s">
        <v>33</v>
      </c>
      <c r="AX120" s="16" t="s">
        <v>72</v>
      </c>
      <c r="AY120" s="236" t="s">
        <v>127</v>
      </c>
    </row>
    <row r="121" spans="2:51" s="15" customFormat="1" ht="11.25">
      <c r="B121" s="215"/>
      <c r="C121" s="216"/>
      <c r="D121" s="195" t="s">
        <v>138</v>
      </c>
      <c r="E121" s="217" t="s">
        <v>19</v>
      </c>
      <c r="F121" s="218" t="s">
        <v>143</v>
      </c>
      <c r="G121" s="216"/>
      <c r="H121" s="219">
        <v>96.856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138</v>
      </c>
      <c r="AU121" s="225" t="s">
        <v>82</v>
      </c>
      <c r="AV121" s="15" t="s">
        <v>134</v>
      </c>
      <c r="AW121" s="15" t="s">
        <v>33</v>
      </c>
      <c r="AX121" s="15" t="s">
        <v>80</v>
      </c>
      <c r="AY121" s="225" t="s">
        <v>127</v>
      </c>
    </row>
    <row r="122" spans="1:65" s="2" customFormat="1" ht="24.2" customHeight="1">
      <c r="A122" s="36"/>
      <c r="B122" s="37"/>
      <c r="C122" s="175" t="s">
        <v>152</v>
      </c>
      <c r="D122" s="175" t="s">
        <v>129</v>
      </c>
      <c r="E122" s="176" t="s">
        <v>157</v>
      </c>
      <c r="F122" s="177" t="s">
        <v>158</v>
      </c>
      <c r="G122" s="178" t="s">
        <v>159</v>
      </c>
      <c r="H122" s="179">
        <v>14.49</v>
      </c>
      <c r="I122" s="180"/>
      <c r="J122" s="181">
        <f>ROUND(I122*H122,2)</f>
        <v>0</v>
      </c>
      <c r="K122" s="177" t="s">
        <v>133</v>
      </c>
      <c r="L122" s="41"/>
      <c r="M122" s="182" t="s">
        <v>19</v>
      </c>
      <c r="N122" s="183" t="s">
        <v>43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0.205</v>
      </c>
      <c r="T122" s="185">
        <f>S122*H122</f>
        <v>2.97045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134</v>
      </c>
      <c r="AT122" s="186" t="s">
        <v>129</v>
      </c>
      <c r="AU122" s="186" t="s">
        <v>82</v>
      </c>
      <c r="AY122" s="19" t="s">
        <v>127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80</v>
      </c>
      <c r="BK122" s="187">
        <f>ROUND(I122*H122,2)</f>
        <v>0</v>
      </c>
      <c r="BL122" s="19" t="s">
        <v>134</v>
      </c>
      <c r="BM122" s="186" t="s">
        <v>160</v>
      </c>
    </row>
    <row r="123" spans="1:47" s="2" customFormat="1" ht="11.25">
      <c r="A123" s="36"/>
      <c r="B123" s="37"/>
      <c r="C123" s="38"/>
      <c r="D123" s="188" t="s">
        <v>136</v>
      </c>
      <c r="E123" s="38"/>
      <c r="F123" s="189" t="s">
        <v>161</v>
      </c>
      <c r="G123" s="38"/>
      <c r="H123" s="38"/>
      <c r="I123" s="190"/>
      <c r="J123" s="38"/>
      <c r="K123" s="38"/>
      <c r="L123" s="41"/>
      <c r="M123" s="191"/>
      <c r="N123" s="19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136</v>
      </c>
      <c r="AU123" s="19" t="s">
        <v>82</v>
      </c>
    </row>
    <row r="124" spans="2:51" s="14" customFormat="1" ht="11.25">
      <c r="B124" s="204"/>
      <c r="C124" s="205"/>
      <c r="D124" s="195" t="s">
        <v>138</v>
      </c>
      <c r="E124" s="206" t="s">
        <v>19</v>
      </c>
      <c r="F124" s="207" t="s">
        <v>162</v>
      </c>
      <c r="G124" s="205"/>
      <c r="H124" s="208">
        <v>14.49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138</v>
      </c>
      <c r="AU124" s="214" t="s">
        <v>82</v>
      </c>
      <c r="AV124" s="14" t="s">
        <v>82</v>
      </c>
      <c r="AW124" s="14" t="s">
        <v>33</v>
      </c>
      <c r="AX124" s="14" t="s">
        <v>80</v>
      </c>
      <c r="AY124" s="214" t="s">
        <v>127</v>
      </c>
    </row>
    <row r="125" spans="1:65" s="2" customFormat="1" ht="16.5" customHeight="1">
      <c r="A125" s="36"/>
      <c r="B125" s="37"/>
      <c r="C125" s="175" t="s">
        <v>134</v>
      </c>
      <c r="D125" s="175" t="s">
        <v>129</v>
      </c>
      <c r="E125" s="176" t="s">
        <v>163</v>
      </c>
      <c r="F125" s="177" t="s">
        <v>164</v>
      </c>
      <c r="G125" s="178" t="s">
        <v>165</v>
      </c>
      <c r="H125" s="179">
        <v>19.181</v>
      </c>
      <c r="I125" s="180"/>
      <c r="J125" s="181">
        <f>ROUND(I125*H125,2)</f>
        <v>0</v>
      </c>
      <c r="K125" s="177" t="s">
        <v>133</v>
      </c>
      <c r="L125" s="41"/>
      <c r="M125" s="182" t="s">
        <v>19</v>
      </c>
      <c r="N125" s="183" t="s">
        <v>43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134</v>
      </c>
      <c r="AT125" s="186" t="s">
        <v>129</v>
      </c>
      <c r="AU125" s="186" t="s">
        <v>82</v>
      </c>
      <c r="AY125" s="19" t="s">
        <v>127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80</v>
      </c>
      <c r="BK125" s="187">
        <f>ROUND(I125*H125,2)</f>
        <v>0</v>
      </c>
      <c r="BL125" s="19" t="s">
        <v>134</v>
      </c>
      <c r="BM125" s="186" t="s">
        <v>166</v>
      </c>
    </row>
    <row r="126" spans="1:47" s="2" customFormat="1" ht="11.25">
      <c r="A126" s="36"/>
      <c r="B126" s="37"/>
      <c r="C126" s="38"/>
      <c r="D126" s="188" t="s">
        <v>136</v>
      </c>
      <c r="E126" s="38"/>
      <c r="F126" s="189" t="s">
        <v>167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136</v>
      </c>
      <c r="AU126" s="19" t="s">
        <v>82</v>
      </c>
    </row>
    <row r="127" spans="2:51" s="13" customFormat="1" ht="11.25">
      <c r="B127" s="193"/>
      <c r="C127" s="194"/>
      <c r="D127" s="195" t="s">
        <v>138</v>
      </c>
      <c r="E127" s="196" t="s">
        <v>19</v>
      </c>
      <c r="F127" s="197" t="s">
        <v>139</v>
      </c>
      <c r="G127" s="194"/>
      <c r="H127" s="196" t="s">
        <v>19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138</v>
      </c>
      <c r="AU127" s="203" t="s">
        <v>82</v>
      </c>
      <c r="AV127" s="13" t="s">
        <v>80</v>
      </c>
      <c r="AW127" s="13" t="s">
        <v>33</v>
      </c>
      <c r="AX127" s="13" t="s">
        <v>72</v>
      </c>
      <c r="AY127" s="203" t="s">
        <v>127</v>
      </c>
    </row>
    <row r="128" spans="2:51" s="14" customFormat="1" ht="11.25">
      <c r="B128" s="204"/>
      <c r="C128" s="205"/>
      <c r="D128" s="195" t="s">
        <v>138</v>
      </c>
      <c r="E128" s="206" t="s">
        <v>19</v>
      </c>
      <c r="F128" s="207" t="s">
        <v>168</v>
      </c>
      <c r="G128" s="205"/>
      <c r="H128" s="208">
        <v>8.525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138</v>
      </c>
      <c r="AU128" s="214" t="s">
        <v>82</v>
      </c>
      <c r="AV128" s="14" t="s">
        <v>82</v>
      </c>
      <c r="AW128" s="14" t="s">
        <v>33</v>
      </c>
      <c r="AX128" s="14" t="s">
        <v>72</v>
      </c>
      <c r="AY128" s="214" t="s">
        <v>127</v>
      </c>
    </row>
    <row r="129" spans="2:51" s="14" customFormat="1" ht="11.25">
      <c r="B129" s="204"/>
      <c r="C129" s="205"/>
      <c r="D129" s="195" t="s">
        <v>138</v>
      </c>
      <c r="E129" s="206" t="s">
        <v>19</v>
      </c>
      <c r="F129" s="207" t="s">
        <v>169</v>
      </c>
      <c r="G129" s="205"/>
      <c r="H129" s="208">
        <v>0.585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138</v>
      </c>
      <c r="AU129" s="214" t="s">
        <v>82</v>
      </c>
      <c r="AV129" s="14" t="s">
        <v>82</v>
      </c>
      <c r="AW129" s="14" t="s">
        <v>33</v>
      </c>
      <c r="AX129" s="14" t="s">
        <v>72</v>
      </c>
      <c r="AY129" s="214" t="s">
        <v>127</v>
      </c>
    </row>
    <row r="130" spans="2:51" s="16" customFormat="1" ht="11.25">
      <c r="B130" s="226"/>
      <c r="C130" s="227"/>
      <c r="D130" s="195" t="s">
        <v>138</v>
      </c>
      <c r="E130" s="228" t="s">
        <v>19</v>
      </c>
      <c r="F130" s="229" t="s">
        <v>151</v>
      </c>
      <c r="G130" s="227"/>
      <c r="H130" s="230">
        <v>9.11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138</v>
      </c>
      <c r="AU130" s="236" t="s">
        <v>82</v>
      </c>
      <c r="AV130" s="16" t="s">
        <v>152</v>
      </c>
      <c r="AW130" s="16" t="s">
        <v>33</v>
      </c>
      <c r="AX130" s="16" t="s">
        <v>72</v>
      </c>
      <c r="AY130" s="236" t="s">
        <v>127</v>
      </c>
    </row>
    <row r="131" spans="2:51" s="13" customFormat="1" ht="11.25">
      <c r="B131" s="193"/>
      <c r="C131" s="194"/>
      <c r="D131" s="195" t="s">
        <v>138</v>
      </c>
      <c r="E131" s="196" t="s">
        <v>19</v>
      </c>
      <c r="F131" s="197" t="s">
        <v>170</v>
      </c>
      <c r="G131" s="194"/>
      <c r="H131" s="196" t="s">
        <v>19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138</v>
      </c>
      <c r="AU131" s="203" t="s">
        <v>82</v>
      </c>
      <c r="AV131" s="13" t="s">
        <v>80</v>
      </c>
      <c r="AW131" s="13" t="s">
        <v>33</v>
      </c>
      <c r="AX131" s="13" t="s">
        <v>72</v>
      </c>
      <c r="AY131" s="203" t="s">
        <v>127</v>
      </c>
    </row>
    <row r="132" spans="2:51" s="14" customFormat="1" ht="11.25">
      <c r="B132" s="204"/>
      <c r="C132" s="205"/>
      <c r="D132" s="195" t="s">
        <v>138</v>
      </c>
      <c r="E132" s="206" t="s">
        <v>19</v>
      </c>
      <c r="F132" s="207" t="s">
        <v>171</v>
      </c>
      <c r="G132" s="205"/>
      <c r="H132" s="208">
        <v>0.918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138</v>
      </c>
      <c r="AU132" s="214" t="s">
        <v>82</v>
      </c>
      <c r="AV132" s="14" t="s">
        <v>82</v>
      </c>
      <c r="AW132" s="14" t="s">
        <v>33</v>
      </c>
      <c r="AX132" s="14" t="s">
        <v>72</v>
      </c>
      <c r="AY132" s="214" t="s">
        <v>127</v>
      </c>
    </row>
    <row r="133" spans="2:51" s="14" customFormat="1" ht="11.25">
      <c r="B133" s="204"/>
      <c r="C133" s="205"/>
      <c r="D133" s="195" t="s">
        <v>138</v>
      </c>
      <c r="E133" s="206" t="s">
        <v>19</v>
      </c>
      <c r="F133" s="207" t="s">
        <v>172</v>
      </c>
      <c r="G133" s="205"/>
      <c r="H133" s="208">
        <v>3.814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138</v>
      </c>
      <c r="AU133" s="214" t="s">
        <v>82</v>
      </c>
      <c r="AV133" s="14" t="s">
        <v>82</v>
      </c>
      <c r="AW133" s="14" t="s">
        <v>33</v>
      </c>
      <c r="AX133" s="14" t="s">
        <v>72</v>
      </c>
      <c r="AY133" s="214" t="s">
        <v>127</v>
      </c>
    </row>
    <row r="134" spans="2:51" s="14" customFormat="1" ht="11.25">
      <c r="B134" s="204"/>
      <c r="C134" s="205"/>
      <c r="D134" s="195" t="s">
        <v>138</v>
      </c>
      <c r="E134" s="206" t="s">
        <v>19</v>
      </c>
      <c r="F134" s="207" t="s">
        <v>173</v>
      </c>
      <c r="G134" s="205"/>
      <c r="H134" s="208">
        <v>0.218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138</v>
      </c>
      <c r="AU134" s="214" t="s">
        <v>82</v>
      </c>
      <c r="AV134" s="14" t="s">
        <v>82</v>
      </c>
      <c r="AW134" s="14" t="s">
        <v>33</v>
      </c>
      <c r="AX134" s="14" t="s">
        <v>72</v>
      </c>
      <c r="AY134" s="214" t="s">
        <v>127</v>
      </c>
    </row>
    <row r="135" spans="2:51" s="16" customFormat="1" ht="11.25">
      <c r="B135" s="226"/>
      <c r="C135" s="227"/>
      <c r="D135" s="195" t="s">
        <v>138</v>
      </c>
      <c r="E135" s="228" t="s">
        <v>19</v>
      </c>
      <c r="F135" s="229" t="s">
        <v>151</v>
      </c>
      <c r="G135" s="227"/>
      <c r="H135" s="230">
        <v>4.95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138</v>
      </c>
      <c r="AU135" s="236" t="s">
        <v>82</v>
      </c>
      <c r="AV135" s="16" t="s">
        <v>152</v>
      </c>
      <c r="AW135" s="16" t="s">
        <v>33</v>
      </c>
      <c r="AX135" s="16" t="s">
        <v>72</v>
      </c>
      <c r="AY135" s="236" t="s">
        <v>127</v>
      </c>
    </row>
    <row r="136" spans="2:51" s="13" customFormat="1" ht="11.25">
      <c r="B136" s="193"/>
      <c r="C136" s="194"/>
      <c r="D136" s="195" t="s">
        <v>138</v>
      </c>
      <c r="E136" s="196" t="s">
        <v>19</v>
      </c>
      <c r="F136" s="197" t="s">
        <v>174</v>
      </c>
      <c r="G136" s="194"/>
      <c r="H136" s="196" t="s">
        <v>19</v>
      </c>
      <c r="I136" s="198"/>
      <c r="J136" s="194"/>
      <c r="K136" s="194"/>
      <c r="L136" s="199"/>
      <c r="M136" s="200"/>
      <c r="N136" s="201"/>
      <c r="O136" s="201"/>
      <c r="P136" s="201"/>
      <c r="Q136" s="201"/>
      <c r="R136" s="201"/>
      <c r="S136" s="201"/>
      <c r="T136" s="202"/>
      <c r="AT136" s="203" t="s">
        <v>138</v>
      </c>
      <c r="AU136" s="203" t="s">
        <v>82</v>
      </c>
      <c r="AV136" s="13" t="s">
        <v>80</v>
      </c>
      <c r="AW136" s="13" t="s">
        <v>33</v>
      </c>
      <c r="AX136" s="13" t="s">
        <v>72</v>
      </c>
      <c r="AY136" s="203" t="s">
        <v>127</v>
      </c>
    </row>
    <row r="137" spans="2:51" s="14" customFormat="1" ht="11.25">
      <c r="B137" s="204"/>
      <c r="C137" s="205"/>
      <c r="D137" s="195" t="s">
        <v>138</v>
      </c>
      <c r="E137" s="206" t="s">
        <v>19</v>
      </c>
      <c r="F137" s="207" t="s">
        <v>175</v>
      </c>
      <c r="G137" s="205"/>
      <c r="H137" s="208">
        <v>4.416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138</v>
      </c>
      <c r="AU137" s="214" t="s">
        <v>82</v>
      </c>
      <c r="AV137" s="14" t="s">
        <v>82</v>
      </c>
      <c r="AW137" s="14" t="s">
        <v>33</v>
      </c>
      <c r="AX137" s="14" t="s">
        <v>72</v>
      </c>
      <c r="AY137" s="214" t="s">
        <v>127</v>
      </c>
    </row>
    <row r="138" spans="2:51" s="14" customFormat="1" ht="11.25">
      <c r="B138" s="204"/>
      <c r="C138" s="205"/>
      <c r="D138" s="195" t="s">
        <v>138</v>
      </c>
      <c r="E138" s="206" t="s">
        <v>19</v>
      </c>
      <c r="F138" s="207" t="s">
        <v>176</v>
      </c>
      <c r="G138" s="205"/>
      <c r="H138" s="208">
        <v>0.705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138</v>
      </c>
      <c r="AU138" s="214" t="s">
        <v>82</v>
      </c>
      <c r="AV138" s="14" t="s">
        <v>82</v>
      </c>
      <c r="AW138" s="14" t="s">
        <v>33</v>
      </c>
      <c r="AX138" s="14" t="s">
        <v>72</v>
      </c>
      <c r="AY138" s="214" t="s">
        <v>127</v>
      </c>
    </row>
    <row r="139" spans="2:51" s="16" customFormat="1" ht="11.25">
      <c r="B139" s="226"/>
      <c r="C139" s="227"/>
      <c r="D139" s="195" t="s">
        <v>138</v>
      </c>
      <c r="E139" s="228" t="s">
        <v>19</v>
      </c>
      <c r="F139" s="229" t="s">
        <v>151</v>
      </c>
      <c r="G139" s="227"/>
      <c r="H139" s="230">
        <v>5.121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AT139" s="236" t="s">
        <v>138</v>
      </c>
      <c r="AU139" s="236" t="s">
        <v>82</v>
      </c>
      <c r="AV139" s="16" t="s">
        <v>152</v>
      </c>
      <c r="AW139" s="16" t="s">
        <v>33</v>
      </c>
      <c r="AX139" s="16" t="s">
        <v>72</v>
      </c>
      <c r="AY139" s="236" t="s">
        <v>127</v>
      </c>
    </row>
    <row r="140" spans="2:51" s="15" customFormat="1" ht="11.25">
      <c r="B140" s="215"/>
      <c r="C140" s="216"/>
      <c r="D140" s="195" t="s">
        <v>138</v>
      </c>
      <c r="E140" s="217" t="s">
        <v>19</v>
      </c>
      <c r="F140" s="218" t="s">
        <v>143</v>
      </c>
      <c r="G140" s="216"/>
      <c r="H140" s="219">
        <v>19.180999999999997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138</v>
      </c>
      <c r="AU140" s="225" t="s">
        <v>82</v>
      </c>
      <c r="AV140" s="15" t="s">
        <v>134</v>
      </c>
      <c r="AW140" s="15" t="s">
        <v>33</v>
      </c>
      <c r="AX140" s="15" t="s">
        <v>80</v>
      </c>
      <c r="AY140" s="225" t="s">
        <v>127</v>
      </c>
    </row>
    <row r="141" spans="1:65" s="2" customFormat="1" ht="33" customHeight="1">
      <c r="A141" s="36"/>
      <c r="B141" s="37"/>
      <c r="C141" s="175" t="s">
        <v>177</v>
      </c>
      <c r="D141" s="175" t="s">
        <v>129</v>
      </c>
      <c r="E141" s="176" t="s">
        <v>178</v>
      </c>
      <c r="F141" s="177" t="s">
        <v>179</v>
      </c>
      <c r="G141" s="178" t="s">
        <v>165</v>
      </c>
      <c r="H141" s="179">
        <v>19.181</v>
      </c>
      <c r="I141" s="180"/>
      <c r="J141" s="181">
        <f>ROUND(I141*H141,2)</f>
        <v>0</v>
      </c>
      <c r="K141" s="177" t="s">
        <v>133</v>
      </c>
      <c r="L141" s="41"/>
      <c r="M141" s="182" t="s">
        <v>19</v>
      </c>
      <c r="N141" s="183" t="s">
        <v>43</v>
      </c>
      <c r="O141" s="66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134</v>
      </c>
      <c r="AT141" s="186" t="s">
        <v>129</v>
      </c>
      <c r="AU141" s="186" t="s">
        <v>82</v>
      </c>
      <c r="AY141" s="19" t="s">
        <v>127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80</v>
      </c>
      <c r="BK141" s="187">
        <f>ROUND(I141*H141,2)</f>
        <v>0</v>
      </c>
      <c r="BL141" s="19" t="s">
        <v>134</v>
      </c>
      <c r="BM141" s="186" t="s">
        <v>180</v>
      </c>
    </row>
    <row r="142" spans="1:47" s="2" customFormat="1" ht="11.25">
      <c r="A142" s="36"/>
      <c r="B142" s="37"/>
      <c r="C142" s="38"/>
      <c r="D142" s="188" t="s">
        <v>136</v>
      </c>
      <c r="E142" s="38"/>
      <c r="F142" s="189" t="s">
        <v>181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136</v>
      </c>
      <c r="AU142" s="19" t="s">
        <v>82</v>
      </c>
    </row>
    <row r="143" spans="1:65" s="2" customFormat="1" ht="33" customHeight="1">
      <c r="A143" s="36"/>
      <c r="B143" s="37"/>
      <c r="C143" s="175" t="s">
        <v>182</v>
      </c>
      <c r="D143" s="175" t="s">
        <v>129</v>
      </c>
      <c r="E143" s="176" t="s">
        <v>183</v>
      </c>
      <c r="F143" s="177" t="s">
        <v>184</v>
      </c>
      <c r="G143" s="178" t="s">
        <v>165</v>
      </c>
      <c r="H143" s="179">
        <v>38.362</v>
      </c>
      <c r="I143" s="180"/>
      <c r="J143" s="181">
        <f>ROUND(I143*H143,2)</f>
        <v>0</v>
      </c>
      <c r="K143" s="177" t="s">
        <v>133</v>
      </c>
      <c r="L143" s="41"/>
      <c r="M143" s="182" t="s">
        <v>19</v>
      </c>
      <c r="N143" s="183" t="s">
        <v>43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134</v>
      </c>
      <c r="AT143" s="186" t="s">
        <v>129</v>
      </c>
      <c r="AU143" s="186" t="s">
        <v>82</v>
      </c>
      <c r="AY143" s="19" t="s">
        <v>127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80</v>
      </c>
      <c r="BK143" s="187">
        <f>ROUND(I143*H143,2)</f>
        <v>0</v>
      </c>
      <c r="BL143" s="19" t="s">
        <v>134</v>
      </c>
      <c r="BM143" s="186" t="s">
        <v>185</v>
      </c>
    </row>
    <row r="144" spans="1:47" s="2" customFormat="1" ht="11.25">
      <c r="A144" s="36"/>
      <c r="B144" s="37"/>
      <c r="C144" s="38"/>
      <c r="D144" s="188" t="s">
        <v>136</v>
      </c>
      <c r="E144" s="38"/>
      <c r="F144" s="189" t="s">
        <v>186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136</v>
      </c>
      <c r="AU144" s="19" t="s">
        <v>82</v>
      </c>
    </row>
    <row r="145" spans="2:51" s="14" customFormat="1" ht="11.25">
      <c r="B145" s="204"/>
      <c r="C145" s="205"/>
      <c r="D145" s="195" t="s">
        <v>138</v>
      </c>
      <c r="E145" s="206" t="s">
        <v>19</v>
      </c>
      <c r="F145" s="207" t="s">
        <v>187</v>
      </c>
      <c r="G145" s="205"/>
      <c r="H145" s="208">
        <v>38.362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138</v>
      </c>
      <c r="AU145" s="214" t="s">
        <v>82</v>
      </c>
      <c r="AV145" s="14" t="s">
        <v>82</v>
      </c>
      <c r="AW145" s="14" t="s">
        <v>33</v>
      </c>
      <c r="AX145" s="14" t="s">
        <v>80</v>
      </c>
      <c r="AY145" s="214" t="s">
        <v>127</v>
      </c>
    </row>
    <row r="146" spans="1:65" s="2" customFormat="1" ht="24.2" customHeight="1">
      <c r="A146" s="36"/>
      <c r="B146" s="37"/>
      <c r="C146" s="175" t="s">
        <v>188</v>
      </c>
      <c r="D146" s="175" t="s">
        <v>129</v>
      </c>
      <c r="E146" s="176" t="s">
        <v>189</v>
      </c>
      <c r="F146" s="177" t="s">
        <v>190</v>
      </c>
      <c r="G146" s="178" t="s">
        <v>165</v>
      </c>
      <c r="H146" s="179">
        <v>19.181</v>
      </c>
      <c r="I146" s="180"/>
      <c r="J146" s="181">
        <f>ROUND(I146*H146,2)</f>
        <v>0</v>
      </c>
      <c r="K146" s="177" t="s">
        <v>133</v>
      </c>
      <c r="L146" s="41"/>
      <c r="M146" s="182" t="s">
        <v>19</v>
      </c>
      <c r="N146" s="183" t="s">
        <v>43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134</v>
      </c>
      <c r="AT146" s="186" t="s">
        <v>129</v>
      </c>
      <c r="AU146" s="186" t="s">
        <v>82</v>
      </c>
      <c r="AY146" s="19" t="s">
        <v>127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80</v>
      </c>
      <c r="BK146" s="187">
        <f>ROUND(I146*H146,2)</f>
        <v>0</v>
      </c>
      <c r="BL146" s="19" t="s">
        <v>134</v>
      </c>
      <c r="BM146" s="186" t="s">
        <v>191</v>
      </c>
    </row>
    <row r="147" spans="1:47" s="2" customFormat="1" ht="11.25">
      <c r="A147" s="36"/>
      <c r="B147" s="37"/>
      <c r="C147" s="38"/>
      <c r="D147" s="188" t="s">
        <v>136</v>
      </c>
      <c r="E147" s="38"/>
      <c r="F147" s="189" t="s">
        <v>192</v>
      </c>
      <c r="G147" s="38"/>
      <c r="H147" s="38"/>
      <c r="I147" s="190"/>
      <c r="J147" s="38"/>
      <c r="K147" s="38"/>
      <c r="L147" s="41"/>
      <c r="M147" s="191"/>
      <c r="N147" s="192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136</v>
      </c>
      <c r="AU147" s="19" t="s">
        <v>82</v>
      </c>
    </row>
    <row r="148" spans="1:65" s="2" customFormat="1" ht="37.9" customHeight="1">
      <c r="A148" s="36"/>
      <c r="B148" s="37"/>
      <c r="C148" s="175" t="s">
        <v>193</v>
      </c>
      <c r="D148" s="175" t="s">
        <v>129</v>
      </c>
      <c r="E148" s="176" t="s">
        <v>194</v>
      </c>
      <c r="F148" s="177" t="s">
        <v>195</v>
      </c>
      <c r="G148" s="178" t="s">
        <v>165</v>
      </c>
      <c r="H148" s="179">
        <v>19.181</v>
      </c>
      <c r="I148" s="180"/>
      <c r="J148" s="181">
        <f>ROUND(I148*H148,2)</f>
        <v>0</v>
      </c>
      <c r="K148" s="177" t="s">
        <v>133</v>
      </c>
      <c r="L148" s="41"/>
      <c r="M148" s="182" t="s">
        <v>19</v>
      </c>
      <c r="N148" s="183" t="s">
        <v>43</v>
      </c>
      <c r="O148" s="66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134</v>
      </c>
      <c r="AT148" s="186" t="s">
        <v>129</v>
      </c>
      <c r="AU148" s="186" t="s">
        <v>82</v>
      </c>
      <c r="AY148" s="19" t="s">
        <v>127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80</v>
      </c>
      <c r="BK148" s="187">
        <f>ROUND(I148*H148,2)</f>
        <v>0</v>
      </c>
      <c r="BL148" s="19" t="s">
        <v>134</v>
      </c>
      <c r="BM148" s="186" t="s">
        <v>196</v>
      </c>
    </row>
    <row r="149" spans="1:47" s="2" customFormat="1" ht="11.25">
      <c r="A149" s="36"/>
      <c r="B149" s="37"/>
      <c r="C149" s="38"/>
      <c r="D149" s="188" t="s">
        <v>136</v>
      </c>
      <c r="E149" s="38"/>
      <c r="F149" s="189" t="s">
        <v>197</v>
      </c>
      <c r="G149" s="38"/>
      <c r="H149" s="38"/>
      <c r="I149" s="190"/>
      <c r="J149" s="38"/>
      <c r="K149" s="38"/>
      <c r="L149" s="41"/>
      <c r="M149" s="191"/>
      <c r="N149" s="19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136</v>
      </c>
      <c r="AU149" s="19" t="s">
        <v>82</v>
      </c>
    </row>
    <row r="150" spans="1:65" s="2" customFormat="1" ht="37.9" customHeight="1">
      <c r="A150" s="36"/>
      <c r="B150" s="37"/>
      <c r="C150" s="175" t="s">
        <v>198</v>
      </c>
      <c r="D150" s="175" t="s">
        <v>129</v>
      </c>
      <c r="E150" s="176" t="s">
        <v>199</v>
      </c>
      <c r="F150" s="177" t="s">
        <v>200</v>
      </c>
      <c r="G150" s="178" t="s">
        <v>165</v>
      </c>
      <c r="H150" s="179">
        <v>38.362</v>
      </c>
      <c r="I150" s="180"/>
      <c r="J150" s="181">
        <f>ROUND(I150*H150,2)</f>
        <v>0</v>
      </c>
      <c r="K150" s="177" t="s">
        <v>133</v>
      </c>
      <c r="L150" s="41"/>
      <c r="M150" s="182" t="s">
        <v>19</v>
      </c>
      <c r="N150" s="183" t="s">
        <v>43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134</v>
      </c>
      <c r="AT150" s="186" t="s">
        <v>129</v>
      </c>
      <c r="AU150" s="186" t="s">
        <v>82</v>
      </c>
      <c r="AY150" s="19" t="s">
        <v>127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80</v>
      </c>
      <c r="BK150" s="187">
        <f>ROUND(I150*H150,2)</f>
        <v>0</v>
      </c>
      <c r="BL150" s="19" t="s">
        <v>134</v>
      </c>
      <c r="BM150" s="186" t="s">
        <v>201</v>
      </c>
    </row>
    <row r="151" spans="1:47" s="2" customFormat="1" ht="11.25">
      <c r="A151" s="36"/>
      <c r="B151" s="37"/>
      <c r="C151" s="38"/>
      <c r="D151" s="188" t="s">
        <v>136</v>
      </c>
      <c r="E151" s="38"/>
      <c r="F151" s="189" t="s">
        <v>202</v>
      </c>
      <c r="G151" s="38"/>
      <c r="H151" s="38"/>
      <c r="I151" s="190"/>
      <c r="J151" s="38"/>
      <c r="K151" s="38"/>
      <c r="L151" s="41"/>
      <c r="M151" s="191"/>
      <c r="N151" s="192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136</v>
      </c>
      <c r="AU151" s="19" t="s">
        <v>82</v>
      </c>
    </row>
    <row r="152" spans="2:51" s="13" customFormat="1" ht="11.25">
      <c r="B152" s="193"/>
      <c r="C152" s="194"/>
      <c r="D152" s="195" t="s">
        <v>138</v>
      </c>
      <c r="E152" s="196" t="s">
        <v>19</v>
      </c>
      <c r="F152" s="197" t="s">
        <v>203</v>
      </c>
      <c r="G152" s="194"/>
      <c r="H152" s="196" t="s">
        <v>19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138</v>
      </c>
      <c r="AU152" s="203" t="s">
        <v>82</v>
      </c>
      <c r="AV152" s="13" t="s">
        <v>80</v>
      </c>
      <c r="AW152" s="13" t="s">
        <v>33</v>
      </c>
      <c r="AX152" s="13" t="s">
        <v>72</v>
      </c>
      <c r="AY152" s="203" t="s">
        <v>127</v>
      </c>
    </row>
    <row r="153" spans="2:51" s="14" customFormat="1" ht="11.25">
      <c r="B153" s="204"/>
      <c r="C153" s="205"/>
      <c r="D153" s="195" t="s">
        <v>138</v>
      </c>
      <c r="E153" s="206" t="s">
        <v>19</v>
      </c>
      <c r="F153" s="207" t="s">
        <v>187</v>
      </c>
      <c r="G153" s="205"/>
      <c r="H153" s="208">
        <v>38.362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138</v>
      </c>
      <c r="AU153" s="214" t="s">
        <v>82</v>
      </c>
      <c r="AV153" s="14" t="s">
        <v>82</v>
      </c>
      <c r="AW153" s="14" t="s">
        <v>33</v>
      </c>
      <c r="AX153" s="14" t="s">
        <v>80</v>
      </c>
      <c r="AY153" s="214" t="s">
        <v>127</v>
      </c>
    </row>
    <row r="154" spans="1:65" s="2" customFormat="1" ht="24.2" customHeight="1">
      <c r="A154" s="36"/>
      <c r="B154" s="37"/>
      <c r="C154" s="175" t="s">
        <v>204</v>
      </c>
      <c r="D154" s="175" t="s">
        <v>129</v>
      </c>
      <c r="E154" s="176" t="s">
        <v>205</v>
      </c>
      <c r="F154" s="177" t="s">
        <v>206</v>
      </c>
      <c r="G154" s="178" t="s">
        <v>165</v>
      </c>
      <c r="H154" s="179">
        <v>19.181</v>
      </c>
      <c r="I154" s="180"/>
      <c r="J154" s="181">
        <f>ROUND(I154*H154,2)</f>
        <v>0</v>
      </c>
      <c r="K154" s="177" t="s">
        <v>133</v>
      </c>
      <c r="L154" s="41"/>
      <c r="M154" s="182" t="s">
        <v>19</v>
      </c>
      <c r="N154" s="183" t="s">
        <v>43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134</v>
      </c>
      <c r="AT154" s="186" t="s">
        <v>129</v>
      </c>
      <c r="AU154" s="186" t="s">
        <v>82</v>
      </c>
      <c r="AY154" s="19" t="s">
        <v>127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80</v>
      </c>
      <c r="BK154" s="187">
        <f>ROUND(I154*H154,2)</f>
        <v>0</v>
      </c>
      <c r="BL154" s="19" t="s">
        <v>134</v>
      </c>
      <c r="BM154" s="186" t="s">
        <v>207</v>
      </c>
    </row>
    <row r="155" spans="1:47" s="2" customFormat="1" ht="11.25">
      <c r="A155" s="36"/>
      <c r="B155" s="37"/>
      <c r="C155" s="38"/>
      <c r="D155" s="188" t="s">
        <v>136</v>
      </c>
      <c r="E155" s="38"/>
      <c r="F155" s="189" t="s">
        <v>208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136</v>
      </c>
      <c r="AU155" s="19" t="s">
        <v>82</v>
      </c>
    </row>
    <row r="156" spans="1:65" s="2" customFormat="1" ht="24.2" customHeight="1">
      <c r="A156" s="36"/>
      <c r="B156" s="37"/>
      <c r="C156" s="175" t="s">
        <v>209</v>
      </c>
      <c r="D156" s="175" t="s">
        <v>129</v>
      </c>
      <c r="E156" s="176" t="s">
        <v>210</v>
      </c>
      <c r="F156" s="177" t="s">
        <v>211</v>
      </c>
      <c r="G156" s="178" t="s">
        <v>212</v>
      </c>
      <c r="H156" s="179">
        <v>34.526</v>
      </c>
      <c r="I156" s="180"/>
      <c r="J156" s="181">
        <f>ROUND(I156*H156,2)</f>
        <v>0</v>
      </c>
      <c r="K156" s="177" t="s">
        <v>133</v>
      </c>
      <c r="L156" s="41"/>
      <c r="M156" s="182" t="s">
        <v>19</v>
      </c>
      <c r="N156" s="183" t="s">
        <v>43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134</v>
      </c>
      <c r="AT156" s="186" t="s">
        <v>129</v>
      </c>
      <c r="AU156" s="186" t="s">
        <v>82</v>
      </c>
      <c r="AY156" s="19" t="s">
        <v>127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80</v>
      </c>
      <c r="BK156" s="187">
        <f>ROUND(I156*H156,2)</f>
        <v>0</v>
      </c>
      <c r="BL156" s="19" t="s">
        <v>134</v>
      </c>
      <c r="BM156" s="186" t="s">
        <v>213</v>
      </c>
    </row>
    <row r="157" spans="1:47" s="2" customFormat="1" ht="11.25">
      <c r="A157" s="36"/>
      <c r="B157" s="37"/>
      <c r="C157" s="38"/>
      <c r="D157" s="188" t="s">
        <v>136</v>
      </c>
      <c r="E157" s="38"/>
      <c r="F157" s="189" t="s">
        <v>214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136</v>
      </c>
      <c r="AU157" s="19" t="s">
        <v>82</v>
      </c>
    </row>
    <row r="158" spans="2:51" s="14" customFormat="1" ht="11.25">
      <c r="B158" s="204"/>
      <c r="C158" s="205"/>
      <c r="D158" s="195" t="s">
        <v>138</v>
      </c>
      <c r="E158" s="206" t="s">
        <v>19</v>
      </c>
      <c r="F158" s="207" t="s">
        <v>215</v>
      </c>
      <c r="G158" s="205"/>
      <c r="H158" s="208">
        <v>34.526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138</v>
      </c>
      <c r="AU158" s="214" t="s">
        <v>82</v>
      </c>
      <c r="AV158" s="14" t="s">
        <v>82</v>
      </c>
      <c r="AW158" s="14" t="s">
        <v>33</v>
      </c>
      <c r="AX158" s="14" t="s">
        <v>80</v>
      </c>
      <c r="AY158" s="214" t="s">
        <v>127</v>
      </c>
    </row>
    <row r="159" spans="1:65" s="2" customFormat="1" ht="21.75" customHeight="1">
      <c r="A159" s="36"/>
      <c r="B159" s="37"/>
      <c r="C159" s="175" t="s">
        <v>216</v>
      </c>
      <c r="D159" s="175" t="s">
        <v>129</v>
      </c>
      <c r="E159" s="176" t="s">
        <v>217</v>
      </c>
      <c r="F159" s="177" t="s">
        <v>218</v>
      </c>
      <c r="G159" s="178" t="s">
        <v>132</v>
      </c>
      <c r="H159" s="179">
        <v>195.244</v>
      </c>
      <c r="I159" s="180"/>
      <c r="J159" s="181">
        <f>ROUND(I159*H159,2)</f>
        <v>0</v>
      </c>
      <c r="K159" s="177" t="s">
        <v>133</v>
      </c>
      <c r="L159" s="41"/>
      <c r="M159" s="182" t="s">
        <v>19</v>
      </c>
      <c r="N159" s="183" t="s">
        <v>43</v>
      </c>
      <c r="O159" s="66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134</v>
      </c>
      <c r="AT159" s="186" t="s">
        <v>129</v>
      </c>
      <c r="AU159" s="186" t="s">
        <v>82</v>
      </c>
      <c r="AY159" s="19" t="s">
        <v>127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80</v>
      </c>
      <c r="BK159" s="187">
        <f>ROUND(I159*H159,2)</f>
        <v>0</v>
      </c>
      <c r="BL159" s="19" t="s">
        <v>134</v>
      </c>
      <c r="BM159" s="186" t="s">
        <v>219</v>
      </c>
    </row>
    <row r="160" spans="1:47" s="2" customFormat="1" ht="11.25">
      <c r="A160" s="36"/>
      <c r="B160" s="37"/>
      <c r="C160" s="38"/>
      <c r="D160" s="188" t="s">
        <v>136</v>
      </c>
      <c r="E160" s="38"/>
      <c r="F160" s="189" t="s">
        <v>220</v>
      </c>
      <c r="G160" s="38"/>
      <c r="H160" s="38"/>
      <c r="I160" s="190"/>
      <c r="J160" s="38"/>
      <c r="K160" s="38"/>
      <c r="L160" s="41"/>
      <c r="M160" s="191"/>
      <c r="N160" s="192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136</v>
      </c>
      <c r="AU160" s="19" t="s">
        <v>82</v>
      </c>
    </row>
    <row r="161" spans="2:51" s="13" customFormat="1" ht="11.25">
      <c r="B161" s="193"/>
      <c r="C161" s="194"/>
      <c r="D161" s="195" t="s">
        <v>138</v>
      </c>
      <c r="E161" s="196" t="s">
        <v>19</v>
      </c>
      <c r="F161" s="197" t="s">
        <v>139</v>
      </c>
      <c r="G161" s="194"/>
      <c r="H161" s="196" t="s">
        <v>19</v>
      </c>
      <c r="I161" s="198"/>
      <c r="J161" s="194"/>
      <c r="K161" s="194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138</v>
      </c>
      <c r="AU161" s="203" t="s">
        <v>82</v>
      </c>
      <c r="AV161" s="13" t="s">
        <v>80</v>
      </c>
      <c r="AW161" s="13" t="s">
        <v>33</v>
      </c>
      <c r="AX161" s="13" t="s">
        <v>72</v>
      </c>
      <c r="AY161" s="203" t="s">
        <v>127</v>
      </c>
    </row>
    <row r="162" spans="2:51" s="14" customFormat="1" ht="11.25">
      <c r="B162" s="204"/>
      <c r="C162" s="205"/>
      <c r="D162" s="195" t="s">
        <v>138</v>
      </c>
      <c r="E162" s="206" t="s">
        <v>19</v>
      </c>
      <c r="F162" s="207" t="s">
        <v>221</v>
      </c>
      <c r="G162" s="205"/>
      <c r="H162" s="208">
        <v>77.5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138</v>
      </c>
      <c r="AU162" s="214" t="s">
        <v>82</v>
      </c>
      <c r="AV162" s="14" t="s">
        <v>82</v>
      </c>
      <c r="AW162" s="14" t="s">
        <v>33</v>
      </c>
      <c r="AX162" s="14" t="s">
        <v>72</v>
      </c>
      <c r="AY162" s="214" t="s">
        <v>127</v>
      </c>
    </row>
    <row r="163" spans="2:51" s="14" customFormat="1" ht="11.25">
      <c r="B163" s="204"/>
      <c r="C163" s="205"/>
      <c r="D163" s="195" t="s">
        <v>138</v>
      </c>
      <c r="E163" s="206" t="s">
        <v>19</v>
      </c>
      <c r="F163" s="207" t="s">
        <v>222</v>
      </c>
      <c r="G163" s="205"/>
      <c r="H163" s="208">
        <v>5.32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138</v>
      </c>
      <c r="AU163" s="214" t="s">
        <v>82</v>
      </c>
      <c r="AV163" s="14" t="s">
        <v>82</v>
      </c>
      <c r="AW163" s="14" t="s">
        <v>33</v>
      </c>
      <c r="AX163" s="14" t="s">
        <v>72</v>
      </c>
      <c r="AY163" s="214" t="s">
        <v>127</v>
      </c>
    </row>
    <row r="164" spans="2:51" s="16" customFormat="1" ht="11.25">
      <c r="B164" s="226"/>
      <c r="C164" s="227"/>
      <c r="D164" s="195" t="s">
        <v>138</v>
      </c>
      <c r="E164" s="228" t="s">
        <v>19</v>
      </c>
      <c r="F164" s="229" t="s">
        <v>151</v>
      </c>
      <c r="G164" s="227"/>
      <c r="H164" s="230">
        <v>82.82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138</v>
      </c>
      <c r="AU164" s="236" t="s">
        <v>82</v>
      </c>
      <c r="AV164" s="16" t="s">
        <v>152</v>
      </c>
      <c r="AW164" s="16" t="s">
        <v>33</v>
      </c>
      <c r="AX164" s="16" t="s">
        <v>72</v>
      </c>
      <c r="AY164" s="236" t="s">
        <v>127</v>
      </c>
    </row>
    <row r="165" spans="2:51" s="13" customFormat="1" ht="11.25">
      <c r="B165" s="193"/>
      <c r="C165" s="194"/>
      <c r="D165" s="195" t="s">
        <v>138</v>
      </c>
      <c r="E165" s="196" t="s">
        <v>19</v>
      </c>
      <c r="F165" s="197" t="s">
        <v>170</v>
      </c>
      <c r="G165" s="194"/>
      <c r="H165" s="196" t="s">
        <v>19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138</v>
      </c>
      <c r="AU165" s="203" t="s">
        <v>82</v>
      </c>
      <c r="AV165" s="13" t="s">
        <v>80</v>
      </c>
      <c r="AW165" s="13" t="s">
        <v>33</v>
      </c>
      <c r="AX165" s="13" t="s">
        <v>72</v>
      </c>
      <c r="AY165" s="203" t="s">
        <v>127</v>
      </c>
    </row>
    <row r="166" spans="2:51" s="14" customFormat="1" ht="11.25">
      <c r="B166" s="204"/>
      <c r="C166" s="205"/>
      <c r="D166" s="195" t="s">
        <v>138</v>
      </c>
      <c r="E166" s="206" t="s">
        <v>19</v>
      </c>
      <c r="F166" s="207" t="s">
        <v>223</v>
      </c>
      <c r="G166" s="205"/>
      <c r="H166" s="208">
        <v>9.18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138</v>
      </c>
      <c r="AU166" s="214" t="s">
        <v>82</v>
      </c>
      <c r="AV166" s="14" t="s">
        <v>82</v>
      </c>
      <c r="AW166" s="14" t="s">
        <v>33</v>
      </c>
      <c r="AX166" s="14" t="s">
        <v>72</v>
      </c>
      <c r="AY166" s="214" t="s">
        <v>127</v>
      </c>
    </row>
    <row r="167" spans="2:51" s="14" customFormat="1" ht="11.25">
      <c r="B167" s="204"/>
      <c r="C167" s="205"/>
      <c r="D167" s="195" t="s">
        <v>138</v>
      </c>
      <c r="E167" s="206" t="s">
        <v>19</v>
      </c>
      <c r="F167" s="207" t="s">
        <v>224</v>
      </c>
      <c r="G167" s="205"/>
      <c r="H167" s="208">
        <v>38.144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138</v>
      </c>
      <c r="AU167" s="214" t="s">
        <v>82</v>
      </c>
      <c r="AV167" s="14" t="s">
        <v>82</v>
      </c>
      <c r="AW167" s="14" t="s">
        <v>33</v>
      </c>
      <c r="AX167" s="14" t="s">
        <v>72</v>
      </c>
      <c r="AY167" s="214" t="s">
        <v>127</v>
      </c>
    </row>
    <row r="168" spans="2:51" s="14" customFormat="1" ht="11.25">
      <c r="B168" s="204"/>
      <c r="C168" s="205"/>
      <c r="D168" s="195" t="s">
        <v>138</v>
      </c>
      <c r="E168" s="206" t="s">
        <v>19</v>
      </c>
      <c r="F168" s="207" t="s">
        <v>225</v>
      </c>
      <c r="G168" s="205"/>
      <c r="H168" s="208">
        <v>1.088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138</v>
      </c>
      <c r="AU168" s="214" t="s">
        <v>82</v>
      </c>
      <c r="AV168" s="14" t="s">
        <v>82</v>
      </c>
      <c r="AW168" s="14" t="s">
        <v>33</v>
      </c>
      <c r="AX168" s="14" t="s">
        <v>72</v>
      </c>
      <c r="AY168" s="214" t="s">
        <v>127</v>
      </c>
    </row>
    <row r="169" spans="2:51" s="16" customFormat="1" ht="11.25">
      <c r="B169" s="226"/>
      <c r="C169" s="227"/>
      <c r="D169" s="195" t="s">
        <v>138</v>
      </c>
      <c r="E169" s="228" t="s">
        <v>19</v>
      </c>
      <c r="F169" s="229" t="s">
        <v>151</v>
      </c>
      <c r="G169" s="227"/>
      <c r="H169" s="230">
        <v>48.412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138</v>
      </c>
      <c r="AU169" s="236" t="s">
        <v>82</v>
      </c>
      <c r="AV169" s="16" t="s">
        <v>152</v>
      </c>
      <c r="AW169" s="16" t="s">
        <v>33</v>
      </c>
      <c r="AX169" s="16" t="s">
        <v>72</v>
      </c>
      <c r="AY169" s="236" t="s">
        <v>127</v>
      </c>
    </row>
    <row r="170" spans="2:51" s="13" customFormat="1" ht="11.25">
      <c r="B170" s="193"/>
      <c r="C170" s="194"/>
      <c r="D170" s="195" t="s">
        <v>138</v>
      </c>
      <c r="E170" s="196" t="s">
        <v>19</v>
      </c>
      <c r="F170" s="197" t="s">
        <v>174</v>
      </c>
      <c r="G170" s="194"/>
      <c r="H170" s="196" t="s">
        <v>19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138</v>
      </c>
      <c r="AU170" s="203" t="s">
        <v>82</v>
      </c>
      <c r="AV170" s="13" t="s">
        <v>80</v>
      </c>
      <c r="AW170" s="13" t="s">
        <v>33</v>
      </c>
      <c r="AX170" s="13" t="s">
        <v>72</v>
      </c>
      <c r="AY170" s="203" t="s">
        <v>127</v>
      </c>
    </row>
    <row r="171" spans="2:51" s="14" customFormat="1" ht="11.25">
      <c r="B171" s="204"/>
      <c r="C171" s="205"/>
      <c r="D171" s="195" t="s">
        <v>138</v>
      </c>
      <c r="E171" s="206" t="s">
        <v>19</v>
      </c>
      <c r="F171" s="207" t="s">
        <v>226</v>
      </c>
      <c r="G171" s="205"/>
      <c r="H171" s="208">
        <v>55.2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138</v>
      </c>
      <c r="AU171" s="214" t="s">
        <v>82</v>
      </c>
      <c r="AV171" s="14" t="s">
        <v>82</v>
      </c>
      <c r="AW171" s="14" t="s">
        <v>33</v>
      </c>
      <c r="AX171" s="14" t="s">
        <v>72</v>
      </c>
      <c r="AY171" s="214" t="s">
        <v>127</v>
      </c>
    </row>
    <row r="172" spans="2:51" s="14" customFormat="1" ht="11.25">
      <c r="B172" s="204"/>
      <c r="C172" s="205"/>
      <c r="D172" s="195" t="s">
        <v>138</v>
      </c>
      <c r="E172" s="206" t="s">
        <v>19</v>
      </c>
      <c r="F172" s="207" t="s">
        <v>227</v>
      </c>
      <c r="G172" s="205"/>
      <c r="H172" s="208">
        <v>8.812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138</v>
      </c>
      <c r="AU172" s="214" t="s">
        <v>82</v>
      </c>
      <c r="AV172" s="14" t="s">
        <v>82</v>
      </c>
      <c r="AW172" s="14" t="s">
        <v>33</v>
      </c>
      <c r="AX172" s="14" t="s">
        <v>72</v>
      </c>
      <c r="AY172" s="214" t="s">
        <v>127</v>
      </c>
    </row>
    <row r="173" spans="2:51" s="16" customFormat="1" ht="11.25">
      <c r="B173" s="226"/>
      <c r="C173" s="227"/>
      <c r="D173" s="195" t="s">
        <v>138</v>
      </c>
      <c r="E173" s="228" t="s">
        <v>19</v>
      </c>
      <c r="F173" s="229" t="s">
        <v>151</v>
      </c>
      <c r="G173" s="227"/>
      <c r="H173" s="230">
        <v>64.012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AT173" s="236" t="s">
        <v>138</v>
      </c>
      <c r="AU173" s="236" t="s">
        <v>82</v>
      </c>
      <c r="AV173" s="16" t="s">
        <v>152</v>
      </c>
      <c r="AW173" s="16" t="s">
        <v>33</v>
      </c>
      <c r="AX173" s="16" t="s">
        <v>72</v>
      </c>
      <c r="AY173" s="236" t="s">
        <v>127</v>
      </c>
    </row>
    <row r="174" spans="2:51" s="15" customFormat="1" ht="11.25">
      <c r="B174" s="215"/>
      <c r="C174" s="216"/>
      <c r="D174" s="195" t="s">
        <v>138</v>
      </c>
      <c r="E174" s="217" t="s">
        <v>19</v>
      </c>
      <c r="F174" s="218" t="s">
        <v>143</v>
      </c>
      <c r="G174" s="216"/>
      <c r="H174" s="219">
        <v>195.24400000000003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138</v>
      </c>
      <c r="AU174" s="225" t="s">
        <v>82</v>
      </c>
      <c r="AV174" s="15" t="s">
        <v>134</v>
      </c>
      <c r="AW174" s="15" t="s">
        <v>33</v>
      </c>
      <c r="AX174" s="15" t="s">
        <v>80</v>
      </c>
      <c r="AY174" s="225" t="s">
        <v>127</v>
      </c>
    </row>
    <row r="175" spans="1:65" s="2" customFormat="1" ht="21.75" customHeight="1">
      <c r="A175" s="36"/>
      <c r="B175" s="37"/>
      <c r="C175" s="175" t="s">
        <v>228</v>
      </c>
      <c r="D175" s="175" t="s">
        <v>129</v>
      </c>
      <c r="E175" s="176" t="s">
        <v>229</v>
      </c>
      <c r="F175" s="177" t="s">
        <v>230</v>
      </c>
      <c r="G175" s="178" t="s">
        <v>132</v>
      </c>
      <c r="H175" s="179">
        <v>5.6</v>
      </c>
      <c r="I175" s="180"/>
      <c r="J175" s="181">
        <f>ROUND(I175*H175,2)</f>
        <v>0</v>
      </c>
      <c r="K175" s="177" t="s">
        <v>133</v>
      </c>
      <c r="L175" s="41"/>
      <c r="M175" s="182" t="s">
        <v>19</v>
      </c>
      <c r="N175" s="183" t="s">
        <v>43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134</v>
      </c>
      <c r="AT175" s="186" t="s">
        <v>129</v>
      </c>
      <c r="AU175" s="186" t="s">
        <v>82</v>
      </c>
      <c r="AY175" s="19" t="s">
        <v>127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80</v>
      </c>
      <c r="BK175" s="187">
        <f>ROUND(I175*H175,2)</f>
        <v>0</v>
      </c>
      <c r="BL175" s="19" t="s">
        <v>134</v>
      </c>
      <c r="BM175" s="186" t="s">
        <v>231</v>
      </c>
    </row>
    <row r="176" spans="1:47" s="2" customFormat="1" ht="11.25">
      <c r="A176" s="36"/>
      <c r="B176" s="37"/>
      <c r="C176" s="38"/>
      <c r="D176" s="188" t="s">
        <v>136</v>
      </c>
      <c r="E176" s="38"/>
      <c r="F176" s="189" t="s">
        <v>232</v>
      </c>
      <c r="G176" s="38"/>
      <c r="H176" s="38"/>
      <c r="I176" s="190"/>
      <c r="J176" s="38"/>
      <c r="K176" s="38"/>
      <c r="L176" s="41"/>
      <c r="M176" s="191"/>
      <c r="N176" s="19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136</v>
      </c>
      <c r="AU176" s="19" t="s">
        <v>82</v>
      </c>
    </row>
    <row r="177" spans="2:51" s="13" customFormat="1" ht="11.25">
      <c r="B177" s="193"/>
      <c r="C177" s="194"/>
      <c r="D177" s="195" t="s">
        <v>138</v>
      </c>
      <c r="E177" s="196" t="s">
        <v>19</v>
      </c>
      <c r="F177" s="197" t="s">
        <v>233</v>
      </c>
      <c r="G177" s="194"/>
      <c r="H177" s="196" t="s">
        <v>19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138</v>
      </c>
      <c r="AU177" s="203" t="s">
        <v>82</v>
      </c>
      <c r="AV177" s="13" t="s">
        <v>80</v>
      </c>
      <c r="AW177" s="13" t="s">
        <v>33</v>
      </c>
      <c r="AX177" s="13" t="s">
        <v>72</v>
      </c>
      <c r="AY177" s="203" t="s">
        <v>127</v>
      </c>
    </row>
    <row r="178" spans="2:51" s="14" customFormat="1" ht="11.25">
      <c r="B178" s="204"/>
      <c r="C178" s="205"/>
      <c r="D178" s="195" t="s">
        <v>138</v>
      </c>
      <c r="E178" s="206" t="s">
        <v>19</v>
      </c>
      <c r="F178" s="207" t="s">
        <v>234</v>
      </c>
      <c r="G178" s="205"/>
      <c r="H178" s="208">
        <v>5.6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138</v>
      </c>
      <c r="AU178" s="214" t="s">
        <v>82</v>
      </c>
      <c r="AV178" s="14" t="s">
        <v>82</v>
      </c>
      <c r="AW178" s="14" t="s">
        <v>33</v>
      </c>
      <c r="AX178" s="14" t="s">
        <v>80</v>
      </c>
      <c r="AY178" s="214" t="s">
        <v>127</v>
      </c>
    </row>
    <row r="179" spans="1:65" s="2" customFormat="1" ht="16.5" customHeight="1">
      <c r="A179" s="36"/>
      <c r="B179" s="37"/>
      <c r="C179" s="237" t="s">
        <v>235</v>
      </c>
      <c r="D179" s="237" t="s">
        <v>236</v>
      </c>
      <c r="E179" s="238" t="s">
        <v>237</v>
      </c>
      <c r="F179" s="239" t="s">
        <v>238</v>
      </c>
      <c r="G179" s="240" t="s">
        <v>212</v>
      </c>
      <c r="H179" s="241">
        <v>1.792</v>
      </c>
      <c r="I179" s="242"/>
      <c r="J179" s="243">
        <f>ROUND(I179*H179,2)</f>
        <v>0</v>
      </c>
      <c r="K179" s="239" t="s">
        <v>133</v>
      </c>
      <c r="L179" s="244"/>
      <c r="M179" s="245" t="s">
        <v>19</v>
      </c>
      <c r="N179" s="246" t="s">
        <v>43</v>
      </c>
      <c r="O179" s="66"/>
      <c r="P179" s="184">
        <f>O179*H179</f>
        <v>0</v>
      </c>
      <c r="Q179" s="184">
        <v>1</v>
      </c>
      <c r="R179" s="184">
        <f>Q179*H179</f>
        <v>1.792</v>
      </c>
      <c r="S179" s="184">
        <v>0</v>
      </c>
      <c r="T179" s="18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193</v>
      </c>
      <c r="AT179" s="186" t="s">
        <v>236</v>
      </c>
      <c r="AU179" s="186" t="s">
        <v>82</v>
      </c>
      <c r="AY179" s="19" t="s">
        <v>127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80</v>
      </c>
      <c r="BK179" s="187">
        <f>ROUND(I179*H179,2)</f>
        <v>0</v>
      </c>
      <c r="BL179" s="19" t="s">
        <v>134</v>
      </c>
      <c r="BM179" s="186" t="s">
        <v>239</v>
      </c>
    </row>
    <row r="180" spans="2:51" s="14" customFormat="1" ht="11.25">
      <c r="B180" s="204"/>
      <c r="C180" s="205"/>
      <c r="D180" s="195" t="s">
        <v>138</v>
      </c>
      <c r="E180" s="206" t="s">
        <v>19</v>
      </c>
      <c r="F180" s="207" t="s">
        <v>240</v>
      </c>
      <c r="G180" s="205"/>
      <c r="H180" s="208">
        <v>1.792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138</v>
      </c>
      <c r="AU180" s="214" t="s">
        <v>82</v>
      </c>
      <c r="AV180" s="14" t="s">
        <v>82</v>
      </c>
      <c r="AW180" s="14" t="s">
        <v>33</v>
      </c>
      <c r="AX180" s="14" t="s">
        <v>80</v>
      </c>
      <c r="AY180" s="214" t="s">
        <v>127</v>
      </c>
    </row>
    <row r="181" spans="1:65" s="2" customFormat="1" ht="16.5" customHeight="1">
      <c r="A181" s="36"/>
      <c r="B181" s="37"/>
      <c r="C181" s="175" t="s">
        <v>8</v>
      </c>
      <c r="D181" s="175" t="s">
        <v>129</v>
      </c>
      <c r="E181" s="176" t="s">
        <v>241</v>
      </c>
      <c r="F181" s="177" t="s">
        <v>242</v>
      </c>
      <c r="G181" s="178" t="s">
        <v>132</v>
      </c>
      <c r="H181" s="179">
        <v>5.6</v>
      </c>
      <c r="I181" s="180"/>
      <c r="J181" s="181">
        <f>ROUND(I181*H181,2)</f>
        <v>0</v>
      </c>
      <c r="K181" s="177" t="s">
        <v>133</v>
      </c>
      <c r="L181" s="41"/>
      <c r="M181" s="182" t="s">
        <v>19</v>
      </c>
      <c r="N181" s="183" t="s">
        <v>43</v>
      </c>
      <c r="O181" s="66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134</v>
      </c>
      <c r="AT181" s="186" t="s">
        <v>129</v>
      </c>
      <c r="AU181" s="186" t="s">
        <v>82</v>
      </c>
      <c r="AY181" s="19" t="s">
        <v>127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80</v>
      </c>
      <c r="BK181" s="187">
        <f>ROUND(I181*H181,2)</f>
        <v>0</v>
      </c>
      <c r="BL181" s="19" t="s">
        <v>134</v>
      </c>
      <c r="BM181" s="186" t="s">
        <v>243</v>
      </c>
    </row>
    <row r="182" spans="1:47" s="2" customFormat="1" ht="11.25">
      <c r="A182" s="36"/>
      <c r="B182" s="37"/>
      <c r="C182" s="38"/>
      <c r="D182" s="188" t="s">
        <v>136</v>
      </c>
      <c r="E182" s="38"/>
      <c r="F182" s="189" t="s">
        <v>244</v>
      </c>
      <c r="G182" s="38"/>
      <c r="H182" s="38"/>
      <c r="I182" s="190"/>
      <c r="J182" s="38"/>
      <c r="K182" s="38"/>
      <c r="L182" s="41"/>
      <c r="M182" s="191"/>
      <c r="N182" s="192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136</v>
      </c>
      <c r="AU182" s="19" t="s">
        <v>82</v>
      </c>
    </row>
    <row r="183" spans="1:65" s="2" customFormat="1" ht="24.2" customHeight="1">
      <c r="A183" s="36"/>
      <c r="B183" s="37"/>
      <c r="C183" s="175" t="s">
        <v>245</v>
      </c>
      <c r="D183" s="175" t="s">
        <v>129</v>
      </c>
      <c r="E183" s="176" t="s">
        <v>246</v>
      </c>
      <c r="F183" s="177" t="s">
        <v>247</v>
      </c>
      <c r="G183" s="178" t="s">
        <v>132</v>
      </c>
      <c r="H183" s="179">
        <v>5.6</v>
      </c>
      <c r="I183" s="180"/>
      <c r="J183" s="181">
        <f>ROUND(I183*H183,2)</f>
        <v>0</v>
      </c>
      <c r="K183" s="177" t="s">
        <v>19</v>
      </c>
      <c r="L183" s="41"/>
      <c r="M183" s="182" t="s">
        <v>19</v>
      </c>
      <c r="N183" s="183" t="s">
        <v>43</v>
      </c>
      <c r="O183" s="66"/>
      <c r="P183" s="184">
        <f>O183*H183</f>
        <v>0</v>
      </c>
      <c r="Q183" s="184">
        <v>0</v>
      </c>
      <c r="R183" s="184">
        <f>Q183*H183</f>
        <v>0</v>
      </c>
      <c r="S183" s="184">
        <v>0</v>
      </c>
      <c r="T183" s="185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134</v>
      </c>
      <c r="AT183" s="186" t="s">
        <v>129</v>
      </c>
      <c r="AU183" s="186" t="s">
        <v>82</v>
      </c>
      <c r="AY183" s="19" t="s">
        <v>127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80</v>
      </c>
      <c r="BK183" s="187">
        <f>ROUND(I183*H183,2)</f>
        <v>0</v>
      </c>
      <c r="BL183" s="19" t="s">
        <v>134</v>
      </c>
      <c r="BM183" s="186" t="s">
        <v>248</v>
      </c>
    </row>
    <row r="184" spans="1:65" s="2" customFormat="1" ht="16.5" customHeight="1">
      <c r="A184" s="36"/>
      <c r="B184" s="37"/>
      <c r="C184" s="175" t="s">
        <v>249</v>
      </c>
      <c r="D184" s="175" t="s">
        <v>129</v>
      </c>
      <c r="E184" s="176" t="s">
        <v>250</v>
      </c>
      <c r="F184" s="177" t="s">
        <v>251</v>
      </c>
      <c r="G184" s="178" t="s">
        <v>252</v>
      </c>
      <c r="H184" s="179">
        <v>1</v>
      </c>
      <c r="I184" s="180"/>
      <c r="J184" s="181">
        <f>ROUND(I184*H184,2)</f>
        <v>0</v>
      </c>
      <c r="K184" s="177" t="s">
        <v>19</v>
      </c>
      <c r="L184" s="41"/>
      <c r="M184" s="182" t="s">
        <v>19</v>
      </c>
      <c r="N184" s="183" t="s">
        <v>43</v>
      </c>
      <c r="O184" s="66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134</v>
      </c>
      <c r="AT184" s="186" t="s">
        <v>129</v>
      </c>
      <c r="AU184" s="186" t="s">
        <v>82</v>
      </c>
      <c r="AY184" s="19" t="s">
        <v>127</v>
      </c>
      <c r="BE184" s="187">
        <f>IF(N184="základní",J184,0)</f>
        <v>0</v>
      </c>
      <c r="BF184" s="187">
        <f>IF(N184="snížená",J184,0)</f>
        <v>0</v>
      </c>
      <c r="BG184" s="187">
        <f>IF(N184="zákl. přenesená",J184,0)</f>
        <v>0</v>
      </c>
      <c r="BH184" s="187">
        <f>IF(N184="sníž. přenesená",J184,0)</f>
        <v>0</v>
      </c>
      <c r="BI184" s="187">
        <f>IF(N184="nulová",J184,0)</f>
        <v>0</v>
      </c>
      <c r="BJ184" s="19" t="s">
        <v>80</v>
      </c>
      <c r="BK184" s="187">
        <f>ROUND(I184*H184,2)</f>
        <v>0</v>
      </c>
      <c r="BL184" s="19" t="s">
        <v>134</v>
      </c>
      <c r="BM184" s="186" t="s">
        <v>253</v>
      </c>
    </row>
    <row r="185" spans="2:63" s="12" customFormat="1" ht="22.9" customHeight="1">
      <c r="B185" s="159"/>
      <c r="C185" s="160"/>
      <c r="D185" s="161" t="s">
        <v>71</v>
      </c>
      <c r="E185" s="173" t="s">
        <v>82</v>
      </c>
      <c r="F185" s="173" t="s">
        <v>254</v>
      </c>
      <c r="G185" s="160"/>
      <c r="H185" s="160"/>
      <c r="I185" s="163"/>
      <c r="J185" s="174">
        <f>BK185</f>
        <v>0</v>
      </c>
      <c r="K185" s="160"/>
      <c r="L185" s="165"/>
      <c r="M185" s="166"/>
      <c r="N185" s="167"/>
      <c r="O185" s="167"/>
      <c r="P185" s="168">
        <f>SUM(P186:P189)</f>
        <v>0</v>
      </c>
      <c r="Q185" s="167"/>
      <c r="R185" s="168">
        <f>SUM(R186:R189)</f>
        <v>15.845760000000002</v>
      </c>
      <c r="S185" s="167"/>
      <c r="T185" s="169">
        <f>SUM(T186:T189)</f>
        <v>0</v>
      </c>
      <c r="AR185" s="170" t="s">
        <v>80</v>
      </c>
      <c r="AT185" s="171" t="s">
        <v>71</v>
      </c>
      <c r="AU185" s="171" t="s">
        <v>80</v>
      </c>
      <c r="AY185" s="170" t="s">
        <v>127</v>
      </c>
      <c r="BK185" s="172">
        <f>SUM(BK186:BK189)</f>
        <v>0</v>
      </c>
    </row>
    <row r="186" spans="1:65" s="2" customFormat="1" ht="21.75" customHeight="1">
      <c r="A186" s="36"/>
      <c r="B186" s="37"/>
      <c r="C186" s="175" t="s">
        <v>255</v>
      </c>
      <c r="D186" s="175" t="s">
        <v>129</v>
      </c>
      <c r="E186" s="176" t="s">
        <v>256</v>
      </c>
      <c r="F186" s="177" t="s">
        <v>257</v>
      </c>
      <c r="G186" s="178" t="s">
        <v>165</v>
      </c>
      <c r="H186" s="179">
        <v>7.336</v>
      </c>
      <c r="I186" s="180"/>
      <c r="J186" s="181">
        <f>ROUND(I186*H186,2)</f>
        <v>0</v>
      </c>
      <c r="K186" s="177" t="s">
        <v>133</v>
      </c>
      <c r="L186" s="41"/>
      <c r="M186" s="182" t="s">
        <v>19</v>
      </c>
      <c r="N186" s="183" t="s">
        <v>43</v>
      </c>
      <c r="O186" s="66"/>
      <c r="P186" s="184">
        <f>O186*H186</f>
        <v>0</v>
      </c>
      <c r="Q186" s="184">
        <v>2.16</v>
      </c>
      <c r="R186" s="184">
        <f>Q186*H186</f>
        <v>15.845760000000002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134</v>
      </c>
      <c r="AT186" s="186" t="s">
        <v>129</v>
      </c>
      <c r="AU186" s="186" t="s">
        <v>82</v>
      </c>
      <c r="AY186" s="19" t="s">
        <v>127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80</v>
      </c>
      <c r="BK186" s="187">
        <f>ROUND(I186*H186,2)</f>
        <v>0</v>
      </c>
      <c r="BL186" s="19" t="s">
        <v>134</v>
      </c>
      <c r="BM186" s="186" t="s">
        <v>258</v>
      </c>
    </row>
    <row r="187" spans="1:47" s="2" customFormat="1" ht="11.25">
      <c r="A187" s="36"/>
      <c r="B187" s="37"/>
      <c r="C187" s="38"/>
      <c r="D187" s="188" t="s">
        <v>136</v>
      </c>
      <c r="E187" s="38"/>
      <c r="F187" s="189" t="s">
        <v>259</v>
      </c>
      <c r="G187" s="38"/>
      <c r="H187" s="38"/>
      <c r="I187" s="190"/>
      <c r="J187" s="38"/>
      <c r="K187" s="38"/>
      <c r="L187" s="41"/>
      <c r="M187" s="191"/>
      <c r="N187" s="19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136</v>
      </c>
      <c r="AU187" s="19" t="s">
        <v>82</v>
      </c>
    </row>
    <row r="188" spans="2:51" s="13" customFormat="1" ht="11.25">
      <c r="B188" s="193"/>
      <c r="C188" s="194"/>
      <c r="D188" s="195" t="s">
        <v>138</v>
      </c>
      <c r="E188" s="196" t="s">
        <v>19</v>
      </c>
      <c r="F188" s="197" t="s">
        <v>260</v>
      </c>
      <c r="G188" s="194"/>
      <c r="H188" s="196" t="s">
        <v>19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138</v>
      </c>
      <c r="AU188" s="203" t="s">
        <v>82</v>
      </c>
      <c r="AV188" s="13" t="s">
        <v>80</v>
      </c>
      <c r="AW188" s="13" t="s">
        <v>33</v>
      </c>
      <c r="AX188" s="13" t="s">
        <v>72</v>
      </c>
      <c r="AY188" s="203" t="s">
        <v>127</v>
      </c>
    </row>
    <row r="189" spans="2:51" s="14" customFormat="1" ht="11.25">
      <c r="B189" s="204"/>
      <c r="C189" s="205"/>
      <c r="D189" s="195" t="s">
        <v>138</v>
      </c>
      <c r="E189" s="206" t="s">
        <v>19</v>
      </c>
      <c r="F189" s="207" t="s">
        <v>261</v>
      </c>
      <c r="G189" s="205"/>
      <c r="H189" s="208">
        <v>7.336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138</v>
      </c>
      <c r="AU189" s="214" t="s">
        <v>82</v>
      </c>
      <c r="AV189" s="14" t="s">
        <v>82</v>
      </c>
      <c r="AW189" s="14" t="s">
        <v>33</v>
      </c>
      <c r="AX189" s="14" t="s">
        <v>80</v>
      </c>
      <c r="AY189" s="214" t="s">
        <v>127</v>
      </c>
    </row>
    <row r="190" spans="2:63" s="12" customFormat="1" ht="22.9" customHeight="1">
      <c r="B190" s="159"/>
      <c r="C190" s="160"/>
      <c r="D190" s="161" t="s">
        <v>71</v>
      </c>
      <c r="E190" s="173" t="s">
        <v>152</v>
      </c>
      <c r="F190" s="173" t="s">
        <v>262</v>
      </c>
      <c r="G190" s="160"/>
      <c r="H190" s="160"/>
      <c r="I190" s="163"/>
      <c r="J190" s="174">
        <f>BK190</f>
        <v>0</v>
      </c>
      <c r="K190" s="160"/>
      <c r="L190" s="165"/>
      <c r="M190" s="166"/>
      <c r="N190" s="167"/>
      <c r="O190" s="167"/>
      <c r="P190" s="168">
        <f>SUM(P191:P193)</f>
        <v>0</v>
      </c>
      <c r="Q190" s="167"/>
      <c r="R190" s="168">
        <f>SUM(R191:R193)</f>
        <v>0</v>
      </c>
      <c r="S190" s="167"/>
      <c r="T190" s="169">
        <f>SUM(T191:T193)</f>
        <v>0</v>
      </c>
      <c r="AR190" s="170" t="s">
        <v>80</v>
      </c>
      <c r="AT190" s="171" t="s">
        <v>71</v>
      </c>
      <c r="AU190" s="171" t="s">
        <v>80</v>
      </c>
      <c r="AY190" s="170" t="s">
        <v>127</v>
      </c>
      <c r="BK190" s="172">
        <f>SUM(BK191:BK193)</f>
        <v>0</v>
      </c>
    </row>
    <row r="191" spans="1:65" s="2" customFormat="1" ht="16.5" customHeight="1">
      <c r="A191" s="36"/>
      <c r="B191" s="37"/>
      <c r="C191" s="175" t="s">
        <v>263</v>
      </c>
      <c r="D191" s="175" t="s">
        <v>129</v>
      </c>
      <c r="E191" s="176" t="s">
        <v>264</v>
      </c>
      <c r="F191" s="177" t="s">
        <v>265</v>
      </c>
      <c r="G191" s="178" t="s">
        <v>252</v>
      </c>
      <c r="H191" s="179">
        <v>1</v>
      </c>
      <c r="I191" s="180"/>
      <c r="J191" s="181">
        <f>ROUND(I191*H191,2)</f>
        <v>0</v>
      </c>
      <c r="K191" s="177" t="s">
        <v>19</v>
      </c>
      <c r="L191" s="41"/>
      <c r="M191" s="182" t="s">
        <v>19</v>
      </c>
      <c r="N191" s="183" t="s">
        <v>43</v>
      </c>
      <c r="O191" s="66"/>
      <c r="P191" s="184">
        <f>O191*H191</f>
        <v>0</v>
      </c>
      <c r="Q191" s="184">
        <v>0</v>
      </c>
      <c r="R191" s="184">
        <f>Q191*H191</f>
        <v>0</v>
      </c>
      <c r="S191" s="184">
        <v>0</v>
      </c>
      <c r="T191" s="185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134</v>
      </c>
      <c r="AT191" s="186" t="s">
        <v>129</v>
      </c>
      <c r="AU191" s="186" t="s">
        <v>82</v>
      </c>
      <c r="AY191" s="19" t="s">
        <v>127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19" t="s">
        <v>80</v>
      </c>
      <c r="BK191" s="187">
        <f>ROUND(I191*H191,2)</f>
        <v>0</v>
      </c>
      <c r="BL191" s="19" t="s">
        <v>134</v>
      </c>
      <c r="BM191" s="186" t="s">
        <v>266</v>
      </c>
    </row>
    <row r="192" spans="1:65" s="2" customFormat="1" ht="16.5" customHeight="1">
      <c r="A192" s="36"/>
      <c r="B192" s="37"/>
      <c r="C192" s="175" t="s">
        <v>267</v>
      </c>
      <c r="D192" s="175" t="s">
        <v>129</v>
      </c>
      <c r="E192" s="176" t="s">
        <v>268</v>
      </c>
      <c r="F192" s="177" t="s">
        <v>269</v>
      </c>
      <c r="G192" s="178" t="s">
        <v>165</v>
      </c>
      <c r="H192" s="179">
        <v>0.08</v>
      </c>
      <c r="I192" s="180"/>
      <c r="J192" s="181">
        <f>ROUND(I192*H192,2)</f>
        <v>0</v>
      </c>
      <c r="K192" s="177" t="s">
        <v>19</v>
      </c>
      <c r="L192" s="41"/>
      <c r="M192" s="182" t="s">
        <v>19</v>
      </c>
      <c r="N192" s="183" t="s">
        <v>43</v>
      </c>
      <c r="O192" s="66"/>
      <c r="P192" s="184">
        <f>O192*H192</f>
        <v>0</v>
      </c>
      <c r="Q192" s="184">
        <v>0</v>
      </c>
      <c r="R192" s="184">
        <f>Q192*H192</f>
        <v>0</v>
      </c>
      <c r="S192" s="184">
        <v>0</v>
      </c>
      <c r="T192" s="185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134</v>
      </c>
      <c r="AT192" s="186" t="s">
        <v>129</v>
      </c>
      <c r="AU192" s="186" t="s">
        <v>82</v>
      </c>
      <c r="AY192" s="19" t="s">
        <v>127</v>
      </c>
      <c r="BE192" s="187">
        <f>IF(N192="základní",J192,0)</f>
        <v>0</v>
      </c>
      <c r="BF192" s="187">
        <f>IF(N192="snížená",J192,0)</f>
        <v>0</v>
      </c>
      <c r="BG192" s="187">
        <f>IF(N192="zákl. přenesená",J192,0)</f>
        <v>0</v>
      </c>
      <c r="BH192" s="187">
        <f>IF(N192="sníž. přenesená",J192,0)</f>
        <v>0</v>
      </c>
      <c r="BI192" s="187">
        <f>IF(N192="nulová",J192,0)</f>
        <v>0</v>
      </c>
      <c r="BJ192" s="19" t="s">
        <v>80</v>
      </c>
      <c r="BK192" s="187">
        <f>ROUND(I192*H192,2)</f>
        <v>0</v>
      </c>
      <c r="BL192" s="19" t="s">
        <v>134</v>
      </c>
      <c r="BM192" s="186" t="s">
        <v>270</v>
      </c>
    </row>
    <row r="193" spans="2:51" s="14" customFormat="1" ht="11.25">
      <c r="B193" s="204"/>
      <c r="C193" s="205"/>
      <c r="D193" s="195" t="s">
        <v>138</v>
      </c>
      <c r="E193" s="206" t="s">
        <v>19</v>
      </c>
      <c r="F193" s="207" t="s">
        <v>271</v>
      </c>
      <c r="G193" s="205"/>
      <c r="H193" s="208">
        <v>0.08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138</v>
      </c>
      <c r="AU193" s="214" t="s">
        <v>82</v>
      </c>
      <c r="AV193" s="14" t="s">
        <v>82</v>
      </c>
      <c r="AW193" s="14" t="s">
        <v>33</v>
      </c>
      <c r="AX193" s="14" t="s">
        <v>80</v>
      </c>
      <c r="AY193" s="214" t="s">
        <v>127</v>
      </c>
    </row>
    <row r="194" spans="2:63" s="12" customFormat="1" ht="22.9" customHeight="1">
      <c r="B194" s="159"/>
      <c r="C194" s="160"/>
      <c r="D194" s="161" t="s">
        <v>71</v>
      </c>
      <c r="E194" s="173" t="s">
        <v>134</v>
      </c>
      <c r="F194" s="173" t="s">
        <v>272</v>
      </c>
      <c r="G194" s="160"/>
      <c r="H194" s="160"/>
      <c r="I194" s="163"/>
      <c r="J194" s="174">
        <f>BK194</f>
        <v>0</v>
      </c>
      <c r="K194" s="160"/>
      <c r="L194" s="165"/>
      <c r="M194" s="166"/>
      <c r="N194" s="167"/>
      <c r="O194" s="167"/>
      <c r="P194" s="168">
        <f>SUM(P195:P232)</f>
        <v>0</v>
      </c>
      <c r="Q194" s="167"/>
      <c r="R194" s="168">
        <f>SUM(R195:R232)</f>
        <v>48.8080392</v>
      </c>
      <c r="S194" s="167"/>
      <c r="T194" s="169">
        <f>SUM(T195:T232)</f>
        <v>0</v>
      </c>
      <c r="AR194" s="170" t="s">
        <v>80</v>
      </c>
      <c r="AT194" s="171" t="s">
        <v>71</v>
      </c>
      <c r="AU194" s="171" t="s">
        <v>80</v>
      </c>
      <c r="AY194" s="170" t="s">
        <v>127</v>
      </c>
      <c r="BK194" s="172">
        <f>SUM(BK195:BK232)</f>
        <v>0</v>
      </c>
    </row>
    <row r="195" spans="1:65" s="2" customFormat="1" ht="24.2" customHeight="1">
      <c r="A195" s="36"/>
      <c r="B195" s="37"/>
      <c r="C195" s="175" t="s">
        <v>7</v>
      </c>
      <c r="D195" s="175" t="s">
        <v>129</v>
      </c>
      <c r="E195" s="176" t="s">
        <v>273</v>
      </c>
      <c r="F195" s="177" t="s">
        <v>274</v>
      </c>
      <c r="G195" s="178" t="s">
        <v>132</v>
      </c>
      <c r="H195" s="179">
        <v>18.745</v>
      </c>
      <c r="I195" s="180"/>
      <c r="J195" s="181">
        <f>ROUND(I195*H195,2)</f>
        <v>0</v>
      </c>
      <c r="K195" s="177" t="s">
        <v>133</v>
      </c>
      <c r="L195" s="41"/>
      <c r="M195" s="182" t="s">
        <v>19</v>
      </c>
      <c r="N195" s="183" t="s">
        <v>43</v>
      </c>
      <c r="O195" s="66"/>
      <c r="P195" s="184">
        <f>O195*H195</f>
        <v>0</v>
      </c>
      <c r="Q195" s="184">
        <v>0.01282</v>
      </c>
      <c r="R195" s="184">
        <f>Q195*H195</f>
        <v>0.24031090000000002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134</v>
      </c>
      <c r="AT195" s="186" t="s">
        <v>129</v>
      </c>
      <c r="AU195" s="186" t="s">
        <v>82</v>
      </c>
      <c r="AY195" s="19" t="s">
        <v>127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80</v>
      </c>
      <c r="BK195" s="187">
        <f>ROUND(I195*H195,2)</f>
        <v>0</v>
      </c>
      <c r="BL195" s="19" t="s">
        <v>134</v>
      </c>
      <c r="BM195" s="186" t="s">
        <v>275</v>
      </c>
    </row>
    <row r="196" spans="1:47" s="2" customFormat="1" ht="11.25">
      <c r="A196" s="36"/>
      <c r="B196" s="37"/>
      <c r="C196" s="38"/>
      <c r="D196" s="188" t="s">
        <v>136</v>
      </c>
      <c r="E196" s="38"/>
      <c r="F196" s="189" t="s">
        <v>276</v>
      </c>
      <c r="G196" s="38"/>
      <c r="H196" s="38"/>
      <c r="I196" s="190"/>
      <c r="J196" s="38"/>
      <c r="K196" s="38"/>
      <c r="L196" s="41"/>
      <c r="M196" s="191"/>
      <c r="N196" s="19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136</v>
      </c>
      <c r="AU196" s="19" t="s">
        <v>82</v>
      </c>
    </row>
    <row r="197" spans="2:51" s="13" customFormat="1" ht="11.25">
      <c r="B197" s="193"/>
      <c r="C197" s="194"/>
      <c r="D197" s="195" t="s">
        <v>138</v>
      </c>
      <c r="E197" s="196" t="s">
        <v>19</v>
      </c>
      <c r="F197" s="197" t="s">
        <v>277</v>
      </c>
      <c r="G197" s="194"/>
      <c r="H197" s="196" t="s">
        <v>19</v>
      </c>
      <c r="I197" s="198"/>
      <c r="J197" s="194"/>
      <c r="K197" s="194"/>
      <c r="L197" s="199"/>
      <c r="M197" s="200"/>
      <c r="N197" s="201"/>
      <c r="O197" s="201"/>
      <c r="P197" s="201"/>
      <c r="Q197" s="201"/>
      <c r="R197" s="201"/>
      <c r="S197" s="201"/>
      <c r="T197" s="202"/>
      <c r="AT197" s="203" t="s">
        <v>138</v>
      </c>
      <c r="AU197" s="203" t="s">
        <v>82</v>
      </c>
      <c r="AV197" s="13" t="s">
        <v>80</v>
      </c>
      <c r="AW197" s="13" t="s">
        <v>33</v>
      </c>
      <c r="AX197" s="13" t="s">
        <v>72</v>
      </c>
      <c r="AY197" s="203" t="s">
        <v>127</v>
      </c>
    </row>
    <row r="198" spans="2:51" s="14" customFormat="1" ht="11.25">
      <c r="B198" s="204"/>
      <c r="C198" s="205"/>
      <c r="D198" s="195" t="s">
        <v>138</v>
      </c>
      <c r="E198" s="206" t="s">
        <v>19</v>
      </c>
      <c r="F198" s="207" t="s">
        <v>278</v>
      </c>
      <c r="G198" s="205"/>
      <c r="H198" s="208">
        <v>7.8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138</v>
      </c>
      <c r="AU198" s="214" t="s">
        <v>82</v>
      </c>
      <c r="AV198" s="14" t="s">
        <v>82</v>
      </c>
      <c r="AW198" s="14" t="s">
        <v>33</v>
      </c>
      <c r="AX198" s="14" t="s">
        <v>72</v>
      </c>
      <c r="AY198" s="214" t="s">
        <v>127</v>
      </c>
    </row>
    <row r="199" spans="2:51" s="14" customFormat="1" ht="11.25">
      <c r="B199" s="204"/>
      <c r="C199" s="205"/>
      <c r="D199" s="195" t="s">
        <v>138</v>
      </c>
      <c r="E199" s="206" t="s">
        <v>19</v>
      </c>
      <c r="F199" s="207" t="s">
        <v>279</v>
      </c>
      <c r="G199" s="205"/>
      <c r="H199" s="208">
        <v>0.7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138</v>
      </c>
      <c r="AU199" s="214" t="s">
        <v>82</v>
      </c>
      <c r="AV199" s="14" t="s">
        <v>82</v>
      </c>
      <c r="AW199" s="14" t="s">
        <v>33</v>
      </c>
      <c r="AX199" s="14" t="s">
        <v>72</v>
      </c>
      <c r="AY199" s="214" t="s">
        <v>127</v>
      </c>
    </row>
    <row r="200" spans="2:51" s="14" customFormat="1" ht="11.25">
      <c r="B200" s="204"/>
      <c r="C200" s="205"/>
      <c r="D200" s="195" t="s">
        <v>138</v>
      </c>
      <c r="E200" s="206" t="s">
        <v>19</v>
      </c>
      <c r="F200" s="207" t="s">
        <v>280</v>
      </c>
      <c r="G200" s="205"/>
      <c r="H200" s="208">
        <v>0.8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138</v>
      </c>
      <c r="AU200" s="214" t="s">
        <v>82</v>
      </c>
      <c r="AV200" s="14" t="s">
        <v>82</v>
      </c>
      <c r="AW200" s="14" t="s">
        <v>33</v>
      </c>
      <c r="AX200" s="14" t="s">
        <v>72</v>
      </c>
      <c r="AY200" s="214" t="s">
        <v>127</v>
      </c>
    </row>
    <row r="201" spans="2:51" s="14" customFormat="1" ht="11.25">
      <c r="B201" s="204"/>
      <c r="C201" s="205"/>
      <c r="D201" s="195" t="s">
        <v>138</v>
      </c>
      <c r="E201" s="206" t="s">
        <v>19</v>
      </c>
      <c r="F201" s="207" t="s">
        <v>281</v>
      </c>
      <c r="G201" s="205"/>
      <c r="H201" s="208">
        <v>0.48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138</v>
      </c>
      <c r="AU201" s="214" t="s">
        <v>82</v>
      </c>
      <c r="AV201" s="14" t="s">
        <v>82</v>
      </c>
      <c r="AW201" s="14" t="s">
        <v>33</v>
      </c>
      <c r="AX201" s="14" t="s">
        <v>72</v>
      </c>
      <c r="AY201" s="214" t="s">
        <v>127</v>
      </c>
    </row>
    <row r="202" spans="2:51" s="14" customFormat="1" ht="11.25">
      <c r="B202" s="204"/>
      <c r="C202" s="205"/>
      <c r="D202" s="195" t="s">
        <v>138</v>
      </c>
      <c r="E202" s="206" t="s">
        <v>19</v>
      </c>
      <c r="F202" s="207" t="s">
        <v>282</v>
      </c>
      <c r="G202" s="205"/>
      <c r="H202" s="208">
        <v>8.56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138</v>
      </c>
      <c r="AU202" s="214" t="s">
        <v>82</v>
      </c>
      <c r="AV202" s="14" t="s">
        <v>82</v>
      </c>
      <c r="AW202" s="14" t="s">
        <v>33</v>
      </c>
      <c r="AX202" s="14" t="s">
        <v>72</v>
      </c>
      <c r="AY202" s="214" t="s">
        <v>127</v>
      </c>
    </row>
    <row r="203" spans="2:51" s="16" customFormat="1" ht="11.25">
      <c r="B203" s="226"/>
      <c r="C203" s="227"/>
      <c r="D203" s="195" t="s">
        <v>138</v>
      </c>
      <c r="E203" s="228" t="s">
        <v>19</v>
      </c>
      <c r="F203" s="229" t="s">
        <v>151</v>
      </c>
      <c r="G203" s="227"/>
      <c r="H203" s="230">
        <v>18.340000000000003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AT203" s="236" t="s">
        <v>138</v>
      </c>
      <c r="AU203" s="236" t="s">
        <v>82</v>
      </c>
      <c r="AV203" s="16" t="s">
        <v>152</v>
      </c>
      <c r="AW203" s="16" t="s">
        <v>33</v>
      </c>
      <c r="AX203" s="16" t="s">
        <v>72</v>
      </c>
      <c r="AY203" s="236" t="s">
        <v>127</v>
      </c>
    </row>
    <row r="204" spans="2:51" s="13" customFormat="1" ht="11.25">
      <c r="B204" s="193"/>
      <c r="C204" s="194"/>
      <c r="D204" s="195" t="s">
        <v>138</v>
      </c>
      <c r="E204" s="196" t="s">
        <v>19</v>
      </c>
      <c r="F204" s="197" t="s">
        <v>283</v>
      </c>
      <c r="G204" s="194"/>
      <c r="H204" s="196" t="s">
        <v>19</v>
      </c>
      <c r="I204" s="198"/>
      <c r="J204" s="194"/>
      <c r="K204" s="194"/>
      <c r="L204" s="199"/>
      <c r="M204" s="200"/>
      <c r="N204" s="201"/>
      <c r="O204" s="201"/>
      <c r="P204" s="201"/>
      <c r="Q204" s="201"/>
      <c r="R204" s="201"/>
      <c r="S204" s="201"/>
      <c r="T204" s="202"/>
      <c r="AT204" s="203" t="s">
        <v>138</v>
      </c>
      <c r="AU204" s="203" t="s">
        <v>82</v>
      </c>
      <c r="AV204" s="13" t="s">
        <v>80</v>
      </c>
      <c r="AW204" s="13" t="s">
        <v>33</v>
      </c>
      <c r="AX204" s="13" t="s">
        <v>72</v>
      </c>
      <c r="AY204" s="203" t="s">
        <v>127</v>
      </c>
    </row>
    <row r="205" spans="2:51" s="14" customFormat="1" ht="11.25">
      <c r="B205" s="204"/>
      <c r="C205" s="205"/>
      <c r="D205" s="195" t="s">
        <v>138</v>
      </c>
      <c r="E205" s="206" t="s">
        <v>19</v>
      </c>
      <c r="F205" s="207" t="s">
        <v>284</v>
      </c>
      <c r="G205" s="205"/>
      <c r="H205" s="208">
        <v>0.105</v>
      </c>
      <c r="I205" s="209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138</v>
      </c>
      <c r="AU205" s="214" t="s">
        <v>82</v>
      </c>
      <c r="AV205" s="14" t="s">
        <v>82</v>
      </c>
      <c r="AW205" s="14" t="s">
        <v>33</v>
      </c>
      <c r="AX205" s="14" t="s">
        <v>72</v>
      </c>
      <c r="AY205" s="214" t="s">
        <v>127</v>
      </c>
    </row>
    <row r="206" spans="2:51" s="14" customFormat="1" ht="11.25">
      <c r="B206" s="204"/>
      <c r="C206" s="205"/>
      <c r="D206" s="195" t="s">
        <v>138</v>
      </c>
      <c r="E206" s="206" t="s">
        <v>19</v>
      </c>
      <c r="F206" s="207" t="s">
        <v>285</v>
      </c>
      <c r="G206" s="205"/>
      <c r="H206" s="208">
        <v>0.3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138</v>
      </c>
      <c r="AU206" s="214" t="s">
        <v>82</v>
      </c>
      <c r="AV206" s="14" t="s">
        <v>82</v>
      </c>
      <c r="AW206" s="14" t="s">
        <v>33</v>
      </c>
      <c r="AX206" s="14" t="s">
        <v>72</v>
      </c>
      <c r="AY206" s="214" t="s">
        <v>127</v>
      </c>
    </row>
    <row r="207" spans="2:51" s="16" customFormat="1" ht="11.25">
      <c r="B207" s="226"/>
      <c r="C207" s="227"/>
      <c r="D207" s="195" t="s">
        <v>138</v>
      </c>
      <c r="E207" s="228" t="s">
        <v>19</v>
      </c>
      <c r="F207" s="229" t="s">
        <v>151</v>
      </c>
      <c r="G207" s="227"/>
      <c r="H207" s="230">
        <v>0.40499999999999997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AT207" s="236" t="s">
        <v>138</v>
      </c>
      <c r="AU207" s="236" t="s">
        <v>82</v>
      </c>
      <c r="AV207" s="16" t="s">
        <v>152</v>
      </c>
      <c r="AW207" s="16" t="s">
        <v>33</v>
      </c>
      <c r="AX207" s="16" t="s">
        <v>72</v>
      </c>
      <c r="AY207" s="236" t="s">
        <v>127</v>
      </c>
    </row>
    <row r="208" spans="2:51" s="15" customFormat="1" ht="11.25">
      <c r="B208" s="215"/>
      <c r="C208" s="216"/>
      <c r="D208" s="195" t="s">
        <v>138</v>
      </c>
      <c r="E208" s="217" t="s">
        <v>19</v>
      </c>
      <c r="F208" s="218" t="s">
        <v>143</v>
      </c>
      <c r="G208" s="216"/>
      <c r="H208" s="219">
        <v>18.745000000000005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138</v>
      </c>
      <c r="AU208" s="225" t="s">
        <v>82</v>
      </c>
      <c r="AV208" s="15" t="s">
        <v>134</v>
      </c>
      <c r="AW208" s="15" t="s">
        <v>33</v>
      </c>
      <c r="AX208" s="15" t="s">
        <v>80</v>
      </c>
      <c r="AY208" s="225" t="s">
        <v>127</v>
      </c>
    </row>
    <row r="209" spans="1:65" s="2" customFormat="1" ht="24.2" customHeight="1">
      <c r="A209" s="36"/>
      <c r="B209" s="37"/>
      <c r="C209" s="175" t="s">
        <v>286</v>
      </c>
      <c r="D209" s="175" t="s">
        <v>129</v>
      </c>
      <c r="E209" s="176" t="s">
        <v>287</v>
      </c>
      <c r="F209" s="177" t="s">
        <v>288</v>
      </c>
      <c r="G209" s="178" t="s">
        <v>132</v>
      </c>
      <c r="H209" s="179">
        <v>18.745</v>
      </c>
      <c r="I209" s="180"/>
      <c r="J209" s="181">
        <f>ROUND(I209*H209,2)</f>
        <v>0</v>
      </c>
      <c r="K209" s="177" t="s">
        <v>133</v>
      </c>
      <c r="L209" s="41"/>
      <c r="M209" s="182" t="s">
        <v>19</v>
      </c>
      <c r="N209" s="183" t="s">
        <v>43</v>
      </c>
      <c r="O209" s="66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134</v>
      </c>
      <c r="AT209" s="186" t="s">
        <v>129</v>
      </c>
      <c r="AU209" s="186" t="s">
        <v>82</v>
      </c>
      <c r="AY209" s="19" t="s">
        <v>127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80</v>
      </c>
      <c r="BK209" s="187">
        <f>ROUND(I209*H209,2)</f>
        <v>0</v>
      </c>
      <c r="BL209" s="19" t="s">
        <v>134</v>
      </c>
      <c r="BM209" s="186" t="s">
        <v>289</v>
      </c>
    </row>
    <row r="210" spans="1:47" s="2" customFormat="1" ht="11.25">
      <c r="A210" s="36"/>
      <c r="B210" s="37"/>
      <c r="C210" s="38"/>
      <c r="D210" s="188" t="s">
        <v>136</v>
      </c>
      <c r="E210" s="38"/>
      <c r="F210" s="189" t="s">
        <v>290</v>
      </c>
      <c r="G210" s="38"/>
      <c r="H210" s="38"/>
      <c r="I210" s="190"/>
      <c r="J210" s="38"/>
      <c r="K210" s="38"/>
      <c r="L210" s="41"/>
      <c r="M210" s="191"/>
      <c r="N210" s="192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136</v>
      </c>
      <c r="AU210" s="19" t="s">
        <v>82</v>
      </c>
    </row>
    <row r="211" spans="1:65" s="2" customFormat="1" ht="24.2" customHeight="1">
      <c r="A211" s="36"/>
      <c r="B211" s="37"/>
      <c r="C211" s="175" t="s">
        <v>291</v>
      </c>
      <c r="D211" s="175" t="s">
        <v>129</v>
      </c>
      <c r="E211" s="176" t="s">
        <v>292</v>
      </c>
      <c r="F211" s="177" t="s">
        <v>293</v>
      </c>
      <c r="G211" s="178" t="s">
        <v>212</v>
      </c>
      <c r="H211" s="179">
        <v>0.465</v>
      </c>
      <c r="I211" s="180"/>
      <c r="J211" s="181">
        <f>ROUND(I211*H211,2)</f>
        <v>0</v>
      </c>
      <c r="K211" s="177" t="s">
        <v>133</v>
      </c>
      <c r="L211" s="41"/>
      <c r="M211" s="182" t="s">
        <v>19</v>
      </c>
      <c r="N211" s="183" t="s">
        <v>43</v>
      </c>
      <c r="O211" s="66"/>
      <c r="P211" s="184">
        <f>O211*H211</f>
        <v>0</v>
      </c>
      <c r="Q211" s="184">
        <v>1.06277</v>
      </c>
      <c r="R211" s="184">
        <f>Q211*H211</f>
        <v>0.49418805000000005</v>
      </c>
      <c r="S211" s="184">
        <v>0</v>
      </c>
      <c r="T211" s="18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134</v>
      </c>
      <c r="AT211" s="186" t="s">
        <v>129</v>
      </c>
      <c r="AU211" s="186" t="s">
        <v>82</v>
      </c>
      <c r="AY211" s="19" t="s">
        <v>127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80</v>
      </c>
      <c r="BK211" s="187">
        <f>ROUND(I211*H211,2)</f>
        <v>0</v>
      </c>
      <c r="BL211" s="19" t="s">
        <v>134</v>
      </c>
      <c r="BM211" s="186" t="s">
        <v>294</v>
      </c>
    </row>
    <row r="212" spans="1:47" s="2" customFormat="1" ht="11.25">
      <c r="A212" s="36"/>
      <c r="B212" s="37"/>
      <c r="C212" s="38"/>
      <c r="D212" s="188" t="s">
        <v>136</v>
      </c>
      <c r="E212" s="38"/>
      <c r="F212" s="189" t="s">
        <v>295</v>
      </c>
      <c r="G212" s="38"/>
      <c r="H212" s="38"/>
      <c r="I212" s="190"/>
      <c r="J212" s="38"/>
      <c r="K212" s="38"/>
      <c r="L212" s="41"/>
      <c r="M212" s="191"/>
      <c r="N212" s="19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136</v>
      </c>
      <c r="AU212" s="19" t="s">
        <v>82</v>
      </c>
    </row>
    <row r="213" spans="2:51" s="13" customFormat="1" ht="11.25">
      <c r="B213" s="193"/>
      <c r="C213" s="194"/>
      <c r="D213" s="195" t="s">
        <v>138</v>
      </c>
      <c r="E213" s="196" t="s">
        <v>19</v>
      </c>
      <c r="F213" s="197" t="s">
        <v>296</v>
      </c>
      <c r="G213" s="194"/>
      <c r="H213" s="196" t="s">
        <v>19</v>
      </c>
      <c r="I213" s="198"/>
      <c r="J213" s="194"/>
      <c r="K213" s="194"/>
      <c r="L213" s="199"/>
      <c r="M213" s="200"/>
      <c r="N213" s="201"/>
      <c r="O213" s="201"/>
      <c r="P213" s="201"/>
      <c r="Q213" s="201"/>
      <c r="R213" s="201"/>
      <c r="S213" s="201"/>
      <c r="T213" s="202"/>
      <c r="AT213" s="203" t="s">
        <v>138</v>
      </c>
      <c r="AU213" s="203" t="s">
        <v>82</v>
      </c>
      <c r="AV213" s="13" t="s">
        <v>80</v>
      </c>
      <c r="AW213" s="13" t="s">
        <v>33</v>
      </c>
      <c r="AX213" s="13" t="s">
        <v>72</v>
      </c>
      <c r="AY213" s="203" t="s">
        <v>127</v>
      </c>
    </row>
    <row r="214" spans="2:51" s="14" customFormat="1" ht="11.25">
      <c r="B214" s="204"/>
      <c r="C214" s="205"/>
      <c r="D214" s="195" t="s">
        <v>138</v>
      </c>
      <c r="E214" s="206" t="s">
        <v>19</v>
      </c>
      <c r="F214" s="207" t="s">
        <v>297</v>
      </c>
      <c r="G214" s="205"/>
      <c r="H214" s="208">
        <v>0.205</v>
      </c>
      <c r="I214" s="209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138</v>
      </c>
      <c r="AU214" s="214" t="s">
        <v>82</v>
      </c>
      <c r="AV214" s="14" t="s">
        <v>82</v>
      </c>
      <c r="AW214" s="14" t="s">
        <v>33</v>
      </c>
      <c r="AX214" s="14" t="s">
        <v>72</v>
      </c>
      <c r="AY214" s="214" t="s">
        <v>127</v>
      </c>
    </row>
    <row r="215" spans="2:51" s="14" customFormat="1" ht="11.25">
      <c r="B215" s="204"/>
      <c r="C215" s="205"/>
      <c r="D215" s="195" t="s">
        <v>138</v>
      </c>
      <c r="E215" s="206" t="s">
        <v>19</v>
      </c>
      <c r="F215" s="207" t="s">
        <v>298</v>
      </c>
      <c r="G215" s="205"/>
      <c r="H215" s="208">
        <v>0.007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138</v>
      </c>
      <c r="AU215" s="214" t="s">
        <v>82</v>
      </c>
      <c r="AV215" s="14" t="s">
        <v>82</v>
      </c>
      <c r="AW215" s="14" t="s">
        <v>33</v>
      </c>
      <c r="AX215" s="14" t="s">
        <v>72</v>
      </c>
      <c r="AY215" s="214" t="s">
        <v>127</v>
      </c>
    </row>
    <row r="216" spans="2:51" s="14" customFormat="1" ht="11.25">
      <c r="B216" s="204"/>
      <c r="C216" s="205"/>
      <c r="D216" s="195" t="s">
        <v>138</v>
      </c>
      <c r="E216" s="206" t="s">
        <v>19</v>
      </c>
      <c r="F216" s="207" t="s">
        <v>299</v>
      </c>
      <c r="G216" s="205"/>
      <c r="H216" s="208">
        <v>0.249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138</v>
      </c>
      <c r="AU216" s="214" t="s">
        <v>82</v>
      </c>
      <c r="AV216" s="14" t="s">
        <v>82</v>
      </c>
      <c r="AW216" s="14" t="s">
        <v>33</v>
      </c>
      <c r="AX216" s="14" t="s">
        <v>72</v>
      </c>
      <c r="AY216" s="214" t="s">
        <v>127</v>
      </c>
    </row>
    <row r="217" spans="2:51" s="16" customFormat="1" ht="11.25">
      <c r="B217" s="226"/>
      <c r="C217" s="227"/>
      <c r="D217" s="195" t="s">
        <v>138</v>
      </c>
      <c r="E217" s="228" t="s">
        <v>19</v>
      </c>
      <c r="F217" s="229" t="s">
        <v>151</v>
      </c>
      <c r="G217" s="227"/>
      <c r="H217" s="230">
        <v>0.46099999999999997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AT217" s="236" t="s">
        <v>138</v>
      </c>
      <c r="AU217" s="236" t="s">
        <v>82</v>
      </c>
      <c r="AV217" s="16" t="s">
        <v>152</v>
      </c>
      <c r="AW217" s="16" t="s">
        <v>33</v>
      </c>
      <c r="AX217" s="16" t="s">
        <v>72</v>
      </c>
      <c r="AY217" s="236" t="s">
        <v>127</v>
      </c>
    </row>
    <row r="218" spans="2:51" s="13" customFormat="1" ht="11.25">
      <c r="B218" s="193"/>
      <c r="C218" s="194"/>
      <c r="D218" s="195" t="s">
        <v>138</v>
      </c>
      <c r="E218" s="196" t="s">
        <v>19</v>
      </c>
      <c r="F218" s="197" t="s">
        <v>283</v>
      </c>
      <c r="G218" s="194"/>
      <c r="H218" s="196" t="s">
        <v>19</v>
      </c>
      <c r="I218" s="198"/>
      <c r="J218" s="194"/>
      <c r="K218" s="194"/>
      <c r="L218" s="199"/>
      <c r="M218" s="200"/>
      <c r="N218" s="201"/>
      <c r="O218" s="201"/>
      <c r="P218" s="201"/>
      <c r="Q218" s="201"/>
      <c r="R218" s="201"/>
      <c r="S218" s="201"/>
      <c r="T218" s="202"/>
      <c r="AT218" s="203" t="s">
        <v>138</v>
      </c>
      <c r="AU218" s="203" t="s">
        <v>82</v>
      </c>
      <c r="AV218" s="13" t="s">
        <v>80</v>
      </c>
      <c r="AW218" s="13" t="s">
        <v>33</v>
      </c>
      <c r="AX218" s="13" t="s">
        <v>72</v>
      </c>
      <c r="AY218" s="203" t="s">
        <v>127</v>
      </c>
    </row>
    <row r="219" spans="2:51" s="14" customFormat="1" ht="11.25">
      <c r="B219" s="204"/>
      <c r="C219" s="205"/>
      <c r="D219" s="195" t="s">
        <v>138</v>
      </c>
      <c r="E219" s="206" t="s">
        <v>19</v>
      </c>
      <c r="F219" s="207" t="s">
        <v>300</v>
      </c>
      <c r="G219" s="205"/>
      <c r="H219" s="208">
        <v>0.004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138</v>
      </c>
      <c r="AU219" s="214" t="s">
        <v>82</v>
      </c>
      <c r="AV219" s="14" t="s">
        <v>82</v>
      </c>
      <c r="AW219" s="14" t="s">
        <v>33</v>
      </c>
      <c r="AX219" s="14" t="s">
        <v>72</v>
      </c>
      <c r="AY219" s="214" t="s">
        <v>127</v>
      </c>
    </row>
    <row r="220" spans="2:51" s="15" customFormat="1" ht="11.25">
      <c r="B220" s="215"/>
      <c r="C220" s="216"/>
      <c r="D220" s="195" t="s">
        <v>138</v>
      </c>
      <c r="E220" s="217" t="s">
        <v>19</v>
      </c>
      <c r="F220" s="218" t="s">
        <v>143</v>
      </c>
      <c r="G220" s="216"/>
      <c r="H220" s="219">
        <v>0.46499999999999997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138</v>
      </c>
      <c r="AU220" s="225" t="s">
        <v>82</v>
      </c>
      <c r="AV220" s="15" t="s">
        <v>134</v>
      </c>
      <c r="AW220" s="15" t="s">
        <v>33</v>
      </c>
      <c r="AX220" s="15" t="s">
        <v>80</v>
      </c>
      <c r="AY220" s="225" t="s">
        <v>127</v>
      </c>
    </row>
    <row r="221" spans="1:65" s="2" customFormat="1" ht="24.2" customHeight="1">
      <c r="A221" s="36"/>
      <c r="B221" s="37"/>
      <c r="C221" s="175" t="s">
        <v>301</v>
      </c>
      <c r="D221" s="175" t="s">
        <v>129</v>
      </c>
      <c r="E221" s="176" t="s">
        <v>302</v>
      </c>
      <c r="F221" s="177" t="s">
        <v>303</v>
      </c>
      <c r="G221" s="178" t="s">
        <v>165</v>
      </c>
      <c r="H221" s="179">
        <v>8.595</v>
      </c>
      <c r="I221" s="180"/>
      <c r="J221" s="181">
        <f>ROUND(I221*H221,2)</f>
        <v>0</v>
      </c>
      <c r="K221" s="177" t="s">
        <v>133</v>
      </c>
      <c r="L221" s="41"/>
      <c r="M221" s="182" t="s">
        <v>19</v>
      </c>
      <c r="N221" s="183" t="s">
        <v>43</v>
      </c>
      <c r="O221" s="66"/>
      <c r="P221" s="184">
        <f>O221*H221</f>
        <v>0</v>
      </c>
      <c r="Q221" s="184">
        <v>2.50195</v>
      </c>
      <c r="R221" s="184">
        <f>Q221*H221</f>
        <v>21.50426025</v>
      </c>
      <c r="S221" s="184">
        <v>0</v>
      </c>
      <c r="T221" s="185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134</v>
      </c>
      <c r="AT221" s="186" t="s">
        <v>129</v>
      </c>
      <c r="AU221" s="186" t="s">
        <v>82</v>
      </c>
      <c r="AY221" s="19" t="s">
        <v>127</v>
      </c>
      <c r="BE221" s="187">
        <f>IF(N221="základní",J221,0)</f>
        <v>0</v>
      </c>
      <c r="BF221" s="187">
        <f>IF(N221="snížená",J221,0)</f>
        <v>0</v>
      </c>
      <c r="BG221" s="187">
        <f>IF(N221="zákl. přenesená",J221,0)</f>
        <v>0</v>
      </c>
      <c r="BH221" s="187">
        <f>IF(N221="sníž. přenesená",J221,0)</f>
        <v>0</v>
      </c>
      <c r="BI221" s="187">
        <f>IF(N221="nulová",J221,0)</f>
        <v>0</v>
      </c>
      <c r="BJ221" s="19" t="s">
        <v>80</v>
      </c>
      <c r="BK221" s="187">
        <f>ROUND(I221*H221,2)</f>
        <v>0</v>
      </c>
      <c r="BL221" s="19" t="s">
        <v>134</v>
      </c>
      <c r="BM221" s="186" t="s">
        <v>304</v>
      </c>
    </row>
    <row r="222" spans="1:47" s="2" customFormat="1" ht="11.25">
      <c r="A222" s="36"/>
      <c r="B222" s="37"/>
      <c r="C222" s="38"/>
      <c r="D222" s="188" t="s">
        <v>136</v>
      </c>
      <c r="E222" s="38"/>
      <c r="F222" s="189" t="s">
        <v>305</v>
      </c>
      <c r="G222" s="38"/>
      <c r="H222" s="38"/>
      <c r="I222" s="190"/>
      <c r="J222" s="38"/>
      <c r="K222" s="38"/>
      <c r="L222" s="41"/>
      <c r="M222" s="191"/>
      <c r="N222" s="192"/>
      <c r="O222" s="66"/>
      <c r="P222" s="66"/>
      <c r="Q222" s="66"/>
      <c r="R222" s="66"/>
      <c r="S222" s="66"/>
      <c r="T222" s="67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136</v>
      </c>
      <c r="AU222" s="19" t="s">
        <v>82</v>
      </c>
    </row>
    <row r="223" spans="2:51" s="13" customFormat="1" ht="11.25">
      <c r="B223" s="193"/>
      <c r="C223" s="194"/>
      <c r="D223" s="195" t="s">
        <v>138</v>
      </c>
      <c r="E223" s="196" t="s">
        <v>19</v>
      </c>
      <c r="F223" s="197" t="s">
        <v>296</v>
      </c>
      <c r="G223" s="194"/>
      <c r="H223" s="196" t="s">
        <v>19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138</v>
      </c>
      <c r="AU223" s="203" t="s">
        <v>82</v>
      </c>
      <c r="AV223" s="13" t="s">
        <v>80</v>
      </c>
      <c r="AW223" s="13" t="s">
        <v>33</v>
      </c>
      <c r="AX223" s="13" t="s">
        <v>72</v>
      </c>
      <c r="AY223" s="203" t="s">
        <v>127</v>
      </c>
    </row>
    <row r="224" spans="2:51" s="14" customFormat="1" ht="11.25">
      <c r="B224" s="204"/>
      <c r="C224" s="205"/>
      <c r="D224" s="195" t="s">
        <v>138</v>
      </c>
      <c r="E224" s="206" t="s">
        <v>19</v>
      </c>
      <c r="F224" s="207" t="s">
        <v>306</v>
      </c>
      <c r="G224" s="205"/>
      <c r="H224" s="208">
        <v>8.16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138</v>
      </c>
      <c r="AU224" s="214" t="s">
        <v>82</v>
      </c>
      <c r="AV224" s="14" t="s">
        <v>82</v>
      </c>
      <c r="AW224" s="14" t="s">
        <v>33</v>
      </c>
      <c r="AX224" s="14" t="s">
        <v>72</v>
      </c>
      <c r="AY224" s="214" t="s">
        <v>127</v>
      </c>
    </row>
    <row r="225" spans="2:51" s="14" customFormat="1" ht="11.25">
      <c r="B225" s="204"/>
      <c r="C225" s="205"/>
      <c r="D225" s="195" t="s">
        <v>138</v>
      </c>
      <c r="E225" s="206" t="s">
        <v>19</v>
      </c>
      <c r="F225" s="207" t="s">
        <v>307</v>
      </c>
      <c r="G225" s="205"/>
      <c r="H225" s="208">
        <v>0.33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138</v>
      </c>
      <c r="AU225" s="214" t="s">
        <v>82</v>
      </c>
      <c r="AV225" s="14" t="s">
        <v>82</v>
      </c>
      <c r="AW225" s="14" t="s">
        <v>33</v>
      </c>
      <c r="AX225" s="14" t="s">
        <v>72</v>
      </c>
      <c r="AY225" s="214" t="s">
        <v>127</v>
      </c>
    </row>
    <row r="226" spans="2:51" s="16" customFormat="1" ht="11.25">
      <c r="B226" s="226"/>
      <c r="C226" s="227"/>
      <c r="D226" s="195" t="s">
        <v>138</v>
      </c>
      <c r="E226" s="228" t="s">
        <v>19</v>
      </c>
      <c r="F226" s="229" t="s">
        <v>151</v>
      </c>
      <c r="G226" s="227"/>
      <c r="H226" s="230">
        <v>8.49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AT226" s="236" t="s">
        <v>138</v>
      </c>
      <c r="AU226" s="236" t="s">
        <v>82</v>
      </c>
      <c r="AV226" s="16" t="s">
        <v>152</v>
      </c>
      <c r="AW226" s="16" t="s">
        <v>33</v>
      </c>
      <c r="AX226" s="16" t="s">
        <v>72</v>
      </c>
      <c r="AY226" s="236" t="s">
        <v>127</v>
      </c>
    </row>
    <row r="227" spans="2:51" s="13" customFormat="1" ht="11.25">
      <c r="B227" s="193"/>
      <c r="C227" s="194"/>
      <c r="D227" s="195" t="s">
        <v>138</v>
      </c>
      <c r="E227" s="196" t="s">
        <v>19</v>
      </c>
      <c r="F227" s="197" t="s">
        <v>283</v>
      </c>
      <c r="G227" s="194"/>
      <c r="H227" s="196" t="s">
        <v>19</v>
      </c>
      <c r="I227" s="198"/>
      <c r="J227" s="194"/>
      <c r="K227" s="194"/>
      <c r="L227" s="199"/>
      <c r="M227" s="200"/>
      <c r="N227" s="201"/>
      <c r="O227" s="201"/>
      <c r="P227" s="201"/>
      <c r="Q227" s="201"/>
      <c r="R227" s="201"/>
      <c r="S227" s="201"/>
      <c r="T227" s="202"/>
      <c r="AT227" s="203" t="s">
        <v>138</v>
      </c>
      <c r="AU227" s="203" t="s">
        <v>82</v>
      </c>
      <c r="AV227" s="13" t="s">
        <v>80</v>
      </c>
      <c r="AW227" s="13" t="s">
        <v>33</v>
      </c>
      <c r="AX227" s="13" t="s">
        <v>72</v>
      </c>
      <c r="AY227" s="203" t="s">
        <v>127</v>
      </c>
    </row>
    <row r="228" spans="2:51" s="14" customFormat="1" ht="11.25">
      <c r="B228" s="204"/>
      <c r="C228" s="205"/>
      <c r="D228" s="195" t="s">
        <v>138</v>
      </c>
      <c r="E228" s="206" t="s">
        <v>19</v>
      </c>
      <c r="F228" s="207" t="s">
        <v>284</v>
      </c>
      <c r="G228" s="205"/>
      <c r="H228" s="208">
        <v>0.105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138</v>
      </c>
      <c r="AU228" s="214" t="s">
        <v>82</v>
      </c>
      <c r="AV228" s="14" t="s">
        <v>82</v>
      </c>
      <c r="AW228" s="14" t="s">
        <v>33</v>
      </c>
      <c r="AX228" s="14" t="s">
        <v>72</v>
      </c>
      <c r="AY228" s="214" t="s">
        <v>127</v>
      </c>
    </row>
    <row r="229" spans="2:51" s="15" customFormat="1" ht="11.25">
      <c r="B229" s="215"/>
      <c r="C229" s="216"/>
      <c r="D229" s="195" t="s">
        <v>138</v>
      </c>
      <c r="E229" s="217" t="s">
        <v>19</v>
      </c>
      <c r="F229" s="218" t="s">
        <v>143</v>
      </c>
      <c r="G229" s="216"/>
      <c r="H229" s="219">
        <v>8.595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138</v>
      </c>
      <c r="AU229" s="225" t="s">
        <v>82</v>
      </c>
      <c r="AV229" s="15" t="s">
        <v>134</v>
      </c>
      <c r="AW229" s="15" t="s">
        <v>33</v>
      </c>
      <c r="AX229" s="15" t="s">
        <v>80</v>
      </c>
      <c r="AY229" s="225" t="s">
        <v>127</v>
      </c>
    </row>
    <row r="230" spans="1:65" s="2" customFormat="1" ht="24.2" customHeight="1">
      <c r="A230" s="36"/>
      <c r="B230" s="37"/>
      <c r="C230" s="175" t="s">
        <v>308</v>
      </c>
      <c r="D230" s="175" t="s">
        <v>129</v>
      </c>
      <c r="E230" s="176" t="s">
        <v>309</v>
      </c>
      <c r="F230" s="177" t="s">
        <v>310</v>
      </c>
      <c r="G230" s="178" t="s">
        <v>159</v>
      </c>
      <c r="H230" s="179">
        <v>63.2</v>
      </c>
      <c r="I230" s="180"/>
      <c r="J230" s="181">
        <f>ROUND(I230*H230,2)</f>
        <v>0</v>
      </c>
      <c r="K230" s="177" t="s">
        <v>133</v>
      </c>
      <c r="L230" s="41"/>
      <c r="M230" s="182" t="s">
        <v>19</v>
      </c>
      <c r="N230" s="183" t="s">
        <v>43</v>
      </c>
      <c r="O230" s="66"/>
      <c r="P230" s="184">
        <f>O230*H230</f>
        <v>0</v>
      </c>
      <c r="Q230" s="184">
        <v>0.4204</v>
      </c>
      <c r="R230" s="184">
        <f>Q230*H230</f>
        <v>26.569280000000003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134</v>
      </c>
      <c r="AT230" s="186" t="s">
        <v>129</v>
      </c>
      <c r="AU230" s="186" t="s">
        <v>82</v>
      </c>
      <c r="AY230" s="19" t="s">
        <v>127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80</v>
      </c>
      <c r="BK230" s="187">
        <f>ROUND(I230*H230,2)</f>
        <v>0</v>
      </c>
      <c r="BL230" s="19" t="s">
        <v>134</v>
      </c>
      <c r="BM230" s="186" t="s">
        <v>311</v>
      </c>
    </row>
    <row r="231" spans="1:47" s="2" customFormat="1" ht="11.25">
      <c r="A231" s="36"/>
      <c r="B231" s="37"/>
      <c r="C231" s="38"/>
      <c r="D231" s="188" t="s">
        <v>136</v>
      </c>
      <c r="E231" s="38"/>
      <c r="F231" s="189" t="s">
        <v>312</v>
      </c>
      <c r="G231" s="38"/>
      <c r="H231" s="38"/>
      <c r="I231" s="190"/>
      <c r="J231" s="38"/>
      <c r="K231" s="38"/>
      <c r="L231" s="41"/>
      <c r="M231" s="191"/>
      <c r="N231" s="192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136</v>
      </c>
      <c r="AU231" s="19" t="s">
        <v>82</v>
      </c>
    </row>
    <row r="232" spans="2:51" s="14" customFormat="1" ht="11.25">
      <c r="B232" s="204"/>
      <c r="C232" s="205"/>
      <c r="D232" s="195" t="s">
        <v>138</v>
      </c>
      <c r="E232" s="206" t="s">
        <v>19</v>
      </c>
      <c r="F232" s="207" t="s">
        <v>313</v>
      </c>
      <c r="G232" s="205"/>
      <c r="H232" s="208">
        <v>63.2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138</v>
      </c>
      <c r="AU232" s="214" t="s">
        <v>82</v>
      </c>
      <c r="AV232" s="14" t="s">
        <v>82</v>
      </c>
      <c r="AW232" s="14" t="s">
        <v>33</v>
      </c>
      <c r="AX232" s="14" t="s">
        <v>80</v>
      </c>
      <c r="AY232" s="214" t="s">
        <v>127</v>
      </c>
    </row>
    <row r="233" spans="2:63" s="12" customFormat="1" ht="22.9" customHeight="1">
      <c r="B233" s="159"/>
      <c r="C233" s="160"/>
      <c r="D233" s="161" t="s">
        <v>71</v>
      </c>
      <c r="E233" s="173" t="s">
        <v>177</v>
      </c>
      <c r="F233" s="173" t="s">
        <v>314</v>
      </c>
      <c r="G233" s="160"/>
      <c r="H233" s="160"/>
      <c r="I233" s="163"/>
      <c r="J233" s="174">
        <f>BK233</f>
        <v>0</v>
      </c>
      <c r="K233" s="160"/>
      <c r="L233" s="165"/>
      <c r="M233" s="166"/>
      <c r="N233" s="167"/>
      <c r="O233" s="167"/>
      <c r="P233" s="168">
        <f>SUM(P234:P262)</f>
        <v>0</v>
      </c>
      <c r="Q233" s="167"/>
      <c r="R233" s="168">
        <f>SUM(R234:R262)</f>
        <v>25.463297</v>
      </c>
      <c r="S233" s="167"/>
      <c r="T233" s="169">
        <f>SUM(T234:T262)</f>
        <v>0</v>
      </c>
      <c r="AR233" s="170" t="s">
        <v>80</v>
      </c>
      <c r="AT233" s="171" t="s">
        <v>71</v>
      </c>
      <c r="AU233" s="171" t="s">
        <v>80</v>
      </c>
      <c r="AY233" s="170" t="s">
        <v>127</v>
      </c>
      <c r="BK233" s="172">
        <f>SUM(BK234:BK262)</f>
        <v>0</v>
      </c>
    </row>
    <row r="234" spans="1:65" s="2" customFormat="1" ht="24.2" customHeight="1">
      <c r="A234" s="36"/>
      <c r="B234" s="37"/>
      <c r="C234" s="175" t="s">
        <v>315</v>
      </c>
      <c r="D234" s="175" t="s">
        <v>129</v>
      </c>
      <c r="E234" s="176" t="s">
        <v>316</v>
      </c>
      <c r="F234" s="177" t="s">
        <v>317</v>
      </c>
      <c r="G234" s="178" t="s">
        <v>252</v>
      </c>
      <c r="H234" s="179">
        <v>1</v>
      </c>
      <c r="I234" s="180"/>
      <c r="J234" s="181">
        <f>ROUND(I234*H234,2)</f>
        <v>0</v>
      </c>
      <c r="K234" s="177" t="s">
        <v>19</v>
      </c>
      <c r="L234" s="41"/>
      <c r="M234" s="182" t="s">
        <v>19</v>
      </c>
      <c r="N234" s="183" t="s">
        <v>43</v>
      </c>
      <c r="O234" s="66"/>
      <c r="P234" s="184">
        <f>O234*H234</f>
        <v>0</v>
      </c>
      <c r="Q234" s="184">
        <v>0</v>
      </c>
      <c r="R234" s="184">
        <f>Q234*H234</f>
        <v>0</v>
      </c>
      <c r="S234" s="184">
        <v>0</v>
      </c>
      <c r="T234" s="185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134</v>
      </c>
      <c r="AT234" s="186" t="s">
        <v>129</v>
      </c>
      <c r="AU234" s="186" t="s">
        <v>82</v>
      </c>
      <c r="AY234" s="19" t="s">
        <v>127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9" t="s">
        <v>80</v>
      </c>
      <c r="BK234" s="187">
        <f>ROUND(I234*H234,2)</f>
        <v>0</v>
      </c>
      <c r="BL234" s="19" t="s">
        <v>134</v>
      </c>
      <c r="BM234" s="186" t="s">
        <v>318</v>
      </c>
    </row>
    <row r="235" spans="1:65" s="2" customFormat="1" ht="24.2" customHeight="1">
      <c r="A235" s="36"/>
      <c r="B235" s="37"/>
      <c r="C235" s="175" t="s">
        <v>142</v>
      </c>
      <c r="D235" s="175" t="s">
        <v>129</v>
      </c>
      <c r="E235" s="176" t="s">
        <v>319</v>
      </c>
      <c r="F235" s="177" t="s">
        <v>320</v>
      </c>
      <c r="G235" s="178" t="s">
        <v>132</v>
      </c>
      <c r="H235" s="179">
        <v>77.5</v>
      </c>
      <c r="I235" s="180"/>
      <c r="J235" s="181">
        <f>ROUND(I235*H235,2)</f>
        <v>0</v>
      </c>
      <c r="K235" s="177" t="s">
        <v>133</v>
      </c>
      <c r="L235" s="41"/>
      <c r="M235" s="182" t="s">
        <v>19</v>
      </c>
      <c r="N235" s="183" t="s">
        <v>43</v>
      </c>
      <c r="O235" s="66"/>
      <c r="P235" s="184">
        <f>O235*H235</f>
        <v>0</v>
      </c>
      <c r="Q235" s="184">
        <v>0</v>
      </c>
      <c r="R235" s="184">
        <f>Q235*H235</f>
        <v>0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134</v>
      </c>
      <c r="AT235" s="186" t="s">
        <v>129</v>
      </c>
      <c r="AU235" s="186" t="s">
        <v>82</v>
      </c>
      <c r="AY235" s="19" t="s">
        <v>127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80</v>
      </c>
      <c r="BK235" s="187">
        <f>ROUND(I235*H235,2)</f>
        <v>0</v>
      </c>
      <c r="BL235" s="19" t="s">
        <v>134</v>
      </c>
      <c r="BM235" s="186" t="s">
        <v>321</v>
      </c>
    </row>
    <row r="236" spans="1:47" s="2" customFormat="1" ht="11.25">
      <c r="A236" s="36"/>
      <c r="B236" s="37"/>
      <c r="C236" s="38"/>
      <c r="D236" s="188" t="s">
        <v>136</v>
      </c>
      <c r="E236" s="38"/>
      <c r="F236" s="189" t="s">
        <v>322</v>
      </c>
      <c r="G236" s="38"/>
      <c r="H236" s="38"/>
      <c r="I236" s="190"/>
      <c r="J236" s="38"/>
      <c r="K236" s="38"/>
      <c r="L236" s="41"/>
      <c r="M236" s="191"/>
      <c r="N236" s="19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136</v>
      </c>
      <c r="AU236" s="19" t="s">
        <v>82</v>
      </c>
    </row>
    <row r="237" spans="2:51" s="13" customFormat="1" ht="11.25">
      <c r="B237" s="193"/>
      <c r="C237" s="194"/>
      <c r="D237" s="195" t="s">
        <v>138</v>
      </c>
      <c r="E237" s="196" t="s">
        <v>19</v>
      </c>
      <c r="F237" s="197" t="s">
        <v>323</v>
      </c>
      <c r="G237" s="194"/>
      <c r="H237" s="196" t="s">
        <v>19</v>
      </c>
      <c r="I237" s="198"/>
      <c r="J237" s="194"/>
      <c r="K237" s="194"/>
      <c r="L237" s="199"/>
      <c r="M237" s="200"/>
      <c r="N237" s="201"/>
      <c r="O237" s="201"/>
      <c r="P237" s="201"/>
      <c r="Q237" s="201"/>
      <c r="R237" s="201"/>
      <c r="S237" s="201"/>
      <c r="T237" s="202"/>
      <c r="AT237" s="203" t="s">
        <v>138</v>
      </c>
      <c r="AU237" s="203" t="s">
        <v>82</v>
      </c>
      <c r="AV237" s="13" t="s">
        <v>80</v>
      </c>
      <c r="AW237" s="13" t="s">
        <v>33</v>
      </c>
      <c r="AX237" s="13" t="s">
        <v>72</v>
      </c>
      <c r="AY237" s="203" t="s">
        <v>127</v>
      </c>
    </row>
    <row r="238" spans="2:51" s="14" customFormat="1" ht="11.25">
      <c r="B238" s="204"/>
      <c r="C238" s="205"/>
      <c r="D238" s="195" t="s">
        <v>138</v>
      </c>
      <c r="E238" s="206" t="s">
        <v>19</v>
      </c>
      <c r="F238" s="207" t="s">
        <v>221</v>
      </c>
      <c r="G238" s="205"/>
      <c r="H238" s="208">
        <v>77.5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138</v>
      </c>
      <c r="AU238" s="214" t="s">
        <v>82</v>
      </c>
      <c r="AV238" s="14" t="s">
        <v>82</v>
      </c>
      <c r="AW238" s="14" t="s">
        <v>33</v>
      </c>
      <c r="AX238" s="14" t="s">
        <v>80</v>
      </c>
      <c r="AY238" s="214" t="s">
        <v>127</v>
      </c>
    </row>
    <row r="239" spans="1:65" s="2" customFormat="1" ht="24.2" customHeight="1">
      <c r="A239" s="36"/>
      <c r="B239" s="37"/>
      <c r="C239" s="175" t="s">
        <v>324</v>
      </c>
      <c r="D239" s="175" t="s">
        <v>129</v>
      </c>
      <c r="E239" s="176" t="s">
        <v>325</v>
      </c>
      <c r="F239" s="177" t="s">
        <v>326</v>
      </c>
      <c r="G239" s="178" t="s">
        <v>132</v>
      </c>
      <c r="H239" s="179">
        <v>55.2</v>
      </c>
      <c r="I239" s="180"/>
      <c r="J239" s="181">
        <f>ROUND(I239*H239,2)</f>
        <v>0</v>
      </c>
      <c r="K239" s="177" t="s">
        <v>133</v>
      </c>
      <c r="L239" s="41"/>
      <c r="M239" s="182" t="s">
        <v>19</v>
      </c>
      <c r="N239" s="183" t="s">
        <v>43</v>
      </c>
      <c r="O239" s="66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134</v>
      </c>
      <c r="AT239" s="186" t="s">
        <v>129</v>
      </c>
      <c r="AU239" s="186" t="s">
        <v>82</v>
      </c>
      <c r="AY239" s="19" t="s">
        <v>127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80</v>
      </c>
      <c r="BK239" s="187">
        <f>ROUND(I239*H239,2)</f>
        <v>0</v>
      </c>
      <c r="BL239" s="19" t="s">
        <v>134</v>
      </c>
      <c r="BM239" s="186" t="s">
        <v>327</v>
      </c>
    </row>
    <row r="240" spans="1:47" s="2" customFormat="1" ht="11.25">
      <c r="A240" s="36"/>
      <c r="B240" s="37"/>
      <c r="C240" s="38"/>
      <c r="D240" s="188" t="s">
        <v>136</v>
      </c>
      <c r="E240" s="38"/>
      <c r="F240" s="189" t="s">
        <v>328</v>
      </c>
      <c r="G240" s="38"/>
      <c r="H240" s="38"/>
      <c r="I240" s="190"/>
      <c r="J240" s="38"/>
      <c r="K240" s="38"/>
      <c r="L240" s="41"/>
      <c r="M240" s="191"/>
      <c r="N240" s="19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136</v>
      </c>
      <c r="AU240" s="19" t="s">
        <v>82</v>
      </c>
    </row>
    <row r="241" spans="2:51" s="13" customFormat="1" ht="11.25">
      <c r="B241" s="193"/>
      <c r="C241" s="194"/>
      <c r="D241" s="195" t="s">
        <v>138</v>
      </c>
      <c r="E241" s="196" t="s">
        <v>19</v>
      </c>
      <c r="F241" s="197" t="s">
        <v>174</v>
      </c>
      <c r="G241" s="194"/>
      <c r="H241" s="196" t="s">
        <v>19</v>
      </c>
      <c r="I241" s="198"/>
      <c r="J241" s="194"/>
      <c r="K241" s="194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138</v>
      </c>
      <c r="AU241" s="203" t="s">
        <v>82</v>
      </c>
      <c r="AV241" s="13" t="s">
        <v>80</v>
      </c>
      <c r="AW241" s="13" t="s">
        <v>33</v>
      </c>
      <c r="AX241" s="13" t="s">
        <v>72</v>
      </c>
      <c r="AY241" s="203" t="s">
        <v>127</v>
      </c>
    </row>
    <row r="242" spans="2:51" s="14" customFormat="1" ht="11.25">
      <c r="B242" s="204"/>
      <c r="C242" s="205"/>
      <c r="D242" s="195" t="s">
        <v>138</v>
      </c>
      <c r="E242" s="206" t="s">
        <v>19</v>
      </c>
      <c r="F242" s="207" t="s">
        <v>329</v>
      </c>
      <c r="G242" s="205"/>
      <c r="H242" s="208">
        <v>40.9</v>
      </c>
      <c r="I242" s="209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138</v>
      </c>
      <c r="AU242" s="214" t="s">
        <v>82</v>
      </c>
      <c r="AV242" s="14" t="s">
        <v>82</v>
      </c>
      <c r="AW242" s="14" t="s">
        <v>33</v>
      </c>
      <c r="AX242" s="14" t="s">
        <v>72</v>
      </c>
      <c r="AY242" s="214" t="s">
        <v>127</v>
      </c>
    </row>
    <row r="243" spans="2:51" s="13" customFormat="1" ht="11.25">
      <c r="B243" s="193"/>
      <c r="C243" s="194"/>
      <c r="D243" s="195" t="s">
        <v>138</v>
      </c>
      <c r="E243" s="196" t="s">
        <v>19</v>
      </c>
      <c r="F243" s="197" t="s">
        <v>330</v>
      </c>
      <c r="G243" s="194"/>
      <c r="H243" s="196" t="s">
        <v>19</v>
      </c>
      <c r="I243" s="198"/>
      <c r="J243" s="194"/>
      <c r="K243" s="194"/>
      <c r="L243" s="199"/>
      <c r="M243" s="200"/>
      <c r="N243" s="201"/>
      <c r="O243" s="201"/>
      <c r="P243" s="201"/>
      <c r="Q243" s="201"/>
      <c r="R243" s="201"/>
      <c r="S243" s="201"/>
      <c r="T243" s="202"/>
      <c r="AT243" s="203" t="s">
        <v>138</v>
      </c>
      <c r="AU243" s="203" t="s">
        <v>82</v>
      </c>
      <c r="AV243" s="13" t="s">
        <v>80</v>
      </c>
      <c r="AW243" s="13" t="s">
        <v>33</v>
      </c>
      <c r="AX243" s="13" t="s">
        <v>72</v>
      </c>
      <c r="AY243" s="203" t="s">
        <v>127</v>
      </c>
    </row>
    <row r="244" spans="2:51" s="14" customFormat="1" ht="11.25">
      <c r="B244" s="204"/>
      <c r="C244" s="205"/>
      <c r="D244" s="195" t="s">
        <v>138</v>
      </c>
      <c r="E244" s="206" t="s">
        <v>19</v>
      </c>
      <c r="F244" s="207" t="s">
        <v>331</v>
      </c>
      <c r="G244" s="205"/>
      <c r="H244" s="208">
        <v>14.3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138</v>
      </c>
      <c r="AU244" s="214" t="s">
        <v>82</v>
      </c>
      <c r="AV244" s="14" t="s">
        <v>82</v>
      </c>
      <c r="AW244" s="14" t="s">
        <v>33</v>
      </c>
      <c r="AX244" s="14" t="s">
        <v>72</v>
      </c>
      <c r="AY244" s="214" t="s">
        <v>127</v>
      </c>
    </row>
    <row r="245" spans="2:51" s="15" customFormat="1" ht="11.25">
      <c r="B245" s="215"/>
      <c r="C245" s="216"/>
      <c r="D245" s="195" t="s">
        <v>138</v>
      </c>
      <c r="E245" s="217" t="s">
        <v>19</v>
      </c>
      <c r="F245" s="218" t="s">
        <v>143</v>
      </c>
      <c r="G245" s="216"/>
      <c r="H245" s="219">
        <v>55.2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138</v>
      </c>
      <c r="AU245" s="225" t="s">
        <v>82</v>
      </c>
      <c r="AV245" s="15" t="s">
        <v>134</v>
      </c>
      <c r="AW245" s="15" t="s">
        <v>33</v>
      </c>
      <c r="AX245" s="15" t="s">
        <v>80</v>
      </c>
      <c r="AY245" s="225" t="s">
        <v>127</v>
      </c>
    </row>
    <row r="246" spans="1:65" s="2" customFormat="1" ht="37.9" customHeight="1">
      <c r="A246" s="36"/>
      <c r="B246" s="37"/>
      <c r="C246" s="175" t="s">
        <v>332</v>
      </c>
      <c r="D246" s="175" t="s">
        <v>129</v>
      </c>
      <c r="E246" s="176" t="s">
        <v>333</v>
      </c>
      <c r="F246" s="177" t="s">
        <v>334</v>
      </c>
      <c r="G246" s="178" t="s">
        <v>132</v>
      </c>
      <c r="H246" s="179">
        <v>77.5</v>
      </c>
      <c r="I246" s="180"/>
      <c r="J246" s="181">
        <f>ROUND(I246*H246,2)</f>
        <v>0</v>
      </c>
      <c r="K246" s="177" t="s">
        <v>19</v>
      </c>
      <c r="L246" s="41"/>
      <c r="M246" s="182" t="s">
        <v>19</v>
      </c>
      <c r="N246" s="183" t="s">
        <v>43</v>
      </c>
      <c r="O246" s="66"/>
      <c r="P246" s="184">
        <f>O246*H246</f>
        <v>0</v>
      </c>
      <c r="Q246" s="184">
        <v>0.101</v>
      </c>
      <c r="R246" s="184">
        <f>Q246*H246</f>
        <v>7.827500000000001</v>
      </c>
      <c r="S246" s="184">
        <v>0</v>
      </c>
      <c r="T246" s="185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134</v>
      </c>
      <c r="AT246" s="186" t="s">
        <v>129</v>
      </c>
      <c r="AU246" s="186" t="s">
        <v>82</v>
      </c>
      <c r="AY246" s="19" t="s">
        <v>127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19" t="s">
        <v>80</v>
      </c>
      <c r="BK246" s="187">
        <f>ROUND(I246*H246,2)</f>
        <v>0</v>
      </c>
      <c r="BL246" s="19" t="s">
        <v>134</v>
      </c>
      <c r="BM246" s="186" t="s">
        <v>335</v>
      </c>
    </row>
    <row r="247" spans="2:51" s="13" customFormat="1" ht="11.25">
      <c r="B247" s="193"/>
      <c r="C247" s="194"/>
      <c r="D247" s="195" t="s">
        <v>138</v>
      </c>
      <c r="E247" s="196" t="s">
        <v>19</v>
      </c>
      <c r="F247" s="197" t="s">
        <v>139</v>
      </c>
      <c r="G247" s="194"/>
      <c r="H247" s="196" t="s">
        <v>19</v>
      </c>
      <c r="I247" s="198"/>
      <c r="J247" s="194"/>
      <c r="K247" s="194"/>
      <c r="L247" s="199"/>
      <c r="M247" s="200"/>
      <c r="N247" s="201"/>
      <c r="O247" s="201"/>
      <c r="P247" s="201"/>
      <c r="Q247" s="201"/>
      <c r="R247" s="201"/>
      <c r="S247" s="201"/>
      <c r="T247" s="202"/>
      <c r="AT247" s="203" t="s">
        <v>138</v>
      </c>
      <c r="AU247" s="203" t="s">
        <v>82</v>
      </c>
      <c r="AV247" s="13" t="s">
        <v>80</v>
      </c>
      <c r="AW247" s="13" t="s">
        <v>33</v>
      </c>
      <c r="AX247" s="13" t="s">
        <v>72</v>
      </c>
      <c r="AY247" s="203" t="s">
        <v>127</v>
      </c>
    </row>
    <row r="248" spans="2:51" s="14" customFormat="1" ht="11.25">
      <c r="B248" s="204"/>
      <c r="C248" s="205"/>
      <c r="D248" s="195" t="s">
        <v>138</v>
      </c>
      <c r="E248" s="206" t="s">
        <v>19</v>
      </c>
      <c r="F248" s="207" t="s">
        <v>221</v>
      </c>
      <c r="G248" s="205"/>
      <c r="H248" s="208">
        <v>77.5</v>
      </c>
      <c r="I248" s="209"/>
      <c r="J248" s="205"/>
      <c r="K248" s="205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138</v>
      </c>
      <c r="AU248" s="214" t="s">
        <v>82</v>
      </c>
      <c r="AV248" s="14" t="s">
        <v>82</v>
      </c>
      <c r="AW248" s="14" t="s">
        <v>33</v>
      </c>
      <c r="AX248" s="14" t="s">
        <v>80</v>
      </c>
      <c r="AY248" s="214" t="s">
        <v>127</v>
      </c>
    </row>
    <row r="249" spans="1:65" s="2" customFormat="1" ht="37.9" customHeight="1">
      <c r="A249" s="36"/>
      <c r="B249" s="37"/>
      <c r="C249" s="175" t="s">
        <v>336</v>
      </c>
      <c r="D249" s="175" t="s">
        <v>129</v>
      </c>
      <c r="E249" s="176" t="s">
        <v>337</v>
      </c>
      <c r="F249" s="177" t="s">
        <v>338</v>
      </c>
      <c r="G249" s="178" t="s">
        <v>132</v>
      </c>
      <c r="H249" s="179">
        <v>53.262</v>
      </c>
      <c r="I249" s="180"/>
      <c r="J249" s="181">
        <f>ROUND(I249*H249,2)</f>
        <v>0</v>
      </c>
      <c r="K249" s="177" t="s">
        <v>133</v>
      </c>
      <c r="L249" s="41"/>
      <c r="M249" s="182" t="s">
        <v>19</v>
      </c>
      <c r="N249" s="183" t="s">
        <v>43</v>
      </c>
      <c r="O249" s="66"/>
      <c r="P249" s="184">
        <f>O249*H249</f>
        <v>0</v>
      </c>
      <c r="Q249" s="184">
        <v>0.101</v>
      </c>
      <c r="R249" s="184">
        <f>Q249*H249</f>
        <v>5.379462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134</v>
      </c>
      <c r="AT249" s="186" t="s">
        <v>129</v>
      </c>
      <c r="AU249" s="186" t="s">
        <v>82</v>
      </c>
      <c r="AY249" s="19" t="s">
        <v>127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80</v>
      </c>
      <c r="BK249" s="187">
        <f>ROUND(I249*H249,2)</f>
        <v>0</v>
      </c>
      <c r="BL249" s="19" t="s">
        <v>134</v>
      </c>
      <c r="BM249" s="186" t="s">
        <v>339</v>
      </c>
    </row>
    <row r="250" spans="1:47" s="2" customFormat="1" ht="11.25">
      <c r="A250" s="36"/>
      <c r="B250" s="37"/>
      <c r="C250" s="38"/>
      <c r="D250" s="188" t="s">
        <v>136</v>
      </c>
      <c r="E250" s="38"/>
      <c r="F250" s="189" t="s">
        <v>340</v>
      </c>
      <c r="G250" s="38"/>
      <c r="H250" s="38"/>
      <c r="I250" s="190"/>
      <c r="J250" s="38"/>
      <c r="K250" s="38"/>
      <c r="L250" s="41"/>
      <c r="M250" s="191"/>
      <c r="N250" s="19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136</v>
      </c>
      <c r="AU250" s="19" t="s">
        <v>82</v>
      </c>
    </row>
    <row r="251" spans="2:51" s="13" customFormat="1" ht="11.25">
      <c r="B251" s="193"/>
      <c r="C251" s="194"/>
      <c r="D251" s="195" t="s">
        <v>138</v>
      </c>
      <c r="E251" s="196" t="s">
        <v>19</v>
      </c>
      <c r="F251" s="197" t="s">
        <v>341</v>
      </c>
      <c r="G251" s="194"/>
      <c r="H251" s="196" t="s">
        <v>19</v>
      </c>
      <c r="I251" s="198"/>
      <c r="J251" s="194"/>
      <c r="K251" s="194"/>
      <c r="L251" s="199"/>
      <c r="M251" s="200"/>
      <c r="N251" s="201"/>
      <c r="O251" s="201"/>
      <c r="P251" s="201"/>
      <c r="Q251" s="201"/>
      <c r="R251" s="201"/>
      <c r="S251" s="201"/>
      <c r="T251" s="202"/>
      <c r="AT251" s="203" t="s">
        <v>138</v>
      </c>
      <c r="AU251" s="203" t="s">
        <v>82</v>
      </c>
      <c r="AV251" s="13" t="s">
        <v>80</v>
      </c>
      <c r="AW251" s="13" t="s">
        <v>33</v>
      </c>
      <c r="AX251" s="13" t="s">
        <v>72</v>
      </c>
      <c r="AY251" s="203" t="s">
        <v>127</v>
      </c>
    </row>
    <row r="252" spans="2:51" s="14" customFormat="1" ht="11.25">
      <c r="B252" s="204"/>
      <c r="C252" s="205"/>
      <c r="D252" s="195" t="s">
        <v>138</v>
      </c>
      <c r="E252" s="206" t="s">
        <v>19</v>
      </c>
      <c r="F252" s="207" t="s">
        <v>342</v>
      </c>
      <c r="G252" s="205"/>
      <c r="H252" s="208">
        <v>1.22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138</v>
      </c>
      <c r="AU252" s="214" t="s">
        <v>82</v>
      </c>
      <c r="AV252" s="14" t="s">
        <v>82</v>
      </c>
      <c r="AW252" s="14" t="s">
        <v>33</v>
      </c>
      <c r="AX252" s="14" t="s">
        <v>72</v>
      </c>
      <c r="AY252" s="214" t="s">
        <v>127</v>
      </c>
    </row>
    <row r="253" spans="2:51" s="14" customFormat="1" ht="11.25">
      <c r="B253" s="204"/>
      <c r="C253" s="205"/>
      <c r="D253" s="195" t="s">
        <v>138</v>
      </c>
      <c r="E253" s="206" t="s">
        <v>19</v>
      </c>
      <c r="F253" s="207" t="s">
        <v>343</v>
      </c>
      <c r="G253" s="205"/>
      <c r="H253" s="208">
        <v>5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138</v>
      </c>
      <c r="AU253" s="214" t="s">
        <v>82</v>
      </c>
      <c r="AV253" s="14" t="s">
        <v>82</v>
      </c>
      <c r="AW253" s="14" t="s">
        <v>33</v>
      </c>
      <c r="AX253" s="14" t="s">
        <v>72</v>
      </c>
      <c r="AY253" s="214" t="s">
        <v>127</v>
      </c>
    </row>
    <row r="254" spans="2:51" s="14" customFormat="1" ht="11.25">
      <c r="B254" s="204"/>
      <c r="C254" s="205"/>
      <c r="D254" s="195" t="s">
        <v>138</v>
      </c>
      <c r="E254" s="206" t="s">
        <v>19</v>
      </c>
      <c r="F254" s="207" t="s">
        <v>344</v>
      </c>
      <c r="G254" s="205"/>
      <c r="H254" s="208">
        <v>-0.033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138</v>
      </c>
      <c r="AU254" s="214" t="s">
        <v>82</v>
      </c>
      <c r="AV254" s="14" t="s">
        <v>82</v>
      </c>
      <c r="AW254" s="14" t="s">
        <v>33</v>
      </c>
      <c r="AX254" s="14" t="s">
        <v>72</v>
      </c>
      <c r="AY254" s="214" t="s">
        <v>127</v>
      </c>
    </row>
    <row r="255" spans="2:51" s="14" customFormat="1" ht="11.25">
      <c r="B255" s="204"/>
      <c r="C255" s="205"/>
      <c r="D255" s="195" t="s">
        <v>138</v>
      </c>
      <c r="E255" s="206" t="s">
        <v>19</v>
      </c>
      <c r="F255" s="207" t="s">
        <v>345</v>
      </c>
      <c r="G255" s="205"/>
      <c r="H255" s="208">
        <v>-0.045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138</v>
      </c>
      <c r="AU255" s="214" t="s">
        <v>82</v>
      </c>
      <c r="AV255" s="14" t="s">
        <v>82</v>
      </c>
      <c r="AW255" s="14" t="s">
        <v>33</v>
      </c>
      <c r="AX255" s="14" t="s">
        <v>72</v>
      </c>
      <c r="AY255" s="214" t="s">
        <v>127</v>
      </c>
    </row>
    <row r="256" spans="2:51" s="14" customFormat="1" ht="11.25">
      <c r="B256" s="204"/>
      <c r="C256" s="205"/>
      <c r="D256" s="195" t="s">
        <v>138</v>
      </c>
      <c r="E256" s="206" t="s">
        <v>19</v>
      </c>
      <c r="F256" s="207" t="s">
        <v>342</v>
      </c>
      <c r="G256" s="205"/>
      <c r="H256" s="208">
        <v>1.22</v>
      </c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138</v>
      </c>
      <c r="AU256" s="214" t="s">
        <v>82</v>
      </c>
      <c r="AV256" s="14" t="s">
        <v>82</v>
      </c>
      <c r="AW256" s="14" t="s">
        <v>33</v>
      </c>
      <c r="AX256" s="14" t="s">
        <v>72</v>
      </c>
      <c r="AY256" s="214" t="s">
        <v>127</v>
      </c>
    </row>
    <row r="257" spans="2:51" s="14" customFormat="1" ht="11.25">
      <c r="B257" s="204"/>
      <c r="C257" s="205"/>
      <c r="D257" s="195" t="s">
        <v>138</v>
      </c>
      <c r="E257" s="206" t="s">
        <v>19</v>
      </c>
      <c r="F257" s="207" t="s">
        <v>346</v>
      </c>
      <c r="G257" s="205"/>
      <c r="H257" s="208">
        <v>5</v>
      </c>
      <c r="I257" s="209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138</v>
      </c>
      <c r="AU257" s="214" t="s">
        <v>82</v>
      </c>
      <c r="AV257" s="14" t="s">
        <v>82</v>
      </c>
      <c r="AW257" s="14" t="s">
        <v>33</v>
      </c>
      <c r="AX257" s="14" t="s">
        <v>72</v>
      </c>
      <c r="AY257" s="214" t="s">
        <v>127</v>
      </c>
    </row>
    <row r="258" spans="2:51" s="13" customFormat="1" ht="11.25">
      <c r="B258" s="193"/>
      <c r="C258" s="194"/>
      <c r="D258" s="195" t="s">
        <v>138</v>
      </c>
      <c r="E258" s="196" t="s">
        <v>19</v>
      </c>
      <c r="F258" s="197" t="s">
        <v>174</v>
      </c>
      <c r="G258" s="194"/>
      <c r="H258" s="196" t="s">
        <v>19</v>
      </c>
      <c r="I258" s="198"/>
      <c r="J258" s="194"/>
      <c r="K258" s="194"/>
      <c r="L258" s="199"/>
      <c r="M258" s="200"/>
      <c r="N258" s="201"/>
      <c r="O258" s="201"/>
      <c r="P258" s="201"/>
      <c r="Q258" s="201"/>
      <c r="R258" s="201"/>
      <c r="S258" s="201"/>
      <c r="T258" s="202"/>
      <c r="AT258" s="203" t="s">
        <v>138</v>
      </c>
      <c r="AU258" s="203" t="s">
        <v>82</v>
      </c>
      <c r="AV258" s="13" t="s">
        <v>80</v>
      </c>
      <c r="AW258" s="13" t="s">
        <v>33</v>
      </c>
      <c r="AX258" s="13" t="s">
        <v>72</v>
      </c>
      <c r="AY258" s="203" t="s">
        <v>127</v>
      </c>
    </row>
    <row r="259" spans="2:51" s="14" customFormat="1" ht="11.25">
      <c r="B259" s="204"/>
      <c r="C259" s="205"/>
      <c r="D259" s="195" t="s">
        <v>138</v>
      </c>
      <c r="E259" s="206" t="s">
        <v>19</v>
      </c>
      <c r="F259" s="207" t="s">
        <v>329</v>
      </c>
      <c r="G259" s="205"/>
      <c r="H259" s="208">
        <v>40.9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138</v>
      </c>
      <c r="AU259" s="214" t="s">
        <v>82</v>
      </c>
      <c r="AV259" s="14" t="s">
        <v>82</v>
      </c>
      <c r="AW259" s="14" t="s">
        <v>33</v>
      </c>
      <c r="AX259" s="14" t="s">
        <v>72</v>
      </c>
      <c r="AY259" s="214" t="s">
        <v>127</v>
      </c>
    </row>
    <row r="260" spans="2:51" s="15" customFormat="1" ht="11.25">
      <c r="B260" s="215"/>
      <c r="C260" s="216"/>
      <c r="D260" s="195" t="s">
        <v>138</v>
      </c>
      <c r="E260" s="217" t="s">
        <v>19</v>
      </c>
      <c r="F260" s="218" t="s">
        <v>143</v>
      </c>
      <c r="G260" s="216"/>
      <c r="H260" s="219">
        <v>53.262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138</v>
      </c>
      <c r="AU260" s="225" t="s">
        <v>82</v>
      </c>
      <c r="AV260" s="15" t="s">
        <v>134</v>
      </c>
      <c r="AW260" s="15" t="s">
        <v>33</v>
      </c>
      <c r="AX260" s="15" t="s">
        <v>80</v>
      </c>
      <c r="AY260" s="225" t="s">
        <v>127</v>
      </c>
    </row>
    <row r="261" spans="1:65" s="2" customFormat="1" ht="16.5" customHeight="1">
      <c r="A261" s="36"/>
      <c r="B261" s="37"/>
      <c r="C261" s="237" t="s">
        <v>347</v>
      </c>
      <c r="D261" s="237" t="s">
        <v>236</v>
      </c>
      <c r="E261" s="238" t="s">
        <v>348</v>
      </c>
      <c r="F261" s="239" t="s">
        <v>349</v>
      </c>
      <c r="G261" s="240" t="s">
        <v>132</v>
      </c>
      <c r="H261" s="241">
        <v>134.685</v>
      </c>
      <c r="I261" s="242"/>
      <c r="J261" s="243">
        <f>ROUND(I261*H261,2)</f>
        <v>0</v>
      </c>
      <c r="K261" s="239" t="s">
        <v>133</v>
      </c>
      <c r="L261" s="244"/>
      <c r="M261" s="245" t="s">
        <v>19</v>
      </c>
      <c r="N261" s="246" t="s">
        <v>43</v>
      </c>
      <c r="O261" s="66"/>
      <c r="P261" s="184">
        <f>O261*H261</f>
        <v>0</v>
      </c>
      <c r="Q261" s="184">
        <v>0.091</v>
      </c>
      <c r="R261" s="184">
        <f>Q261*H261</f>
        <v>12.256335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193</v>
      </c>
      <c r="AT261" s="186" t="s">
        <v>236</v>
      </c>
      <c r="AU261" s="186" t="s">
        <v>82</v>
      </c>
      <c r="AY261" s="19" t="s">
        <v>127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80</v>
      </c>
      <c r="BK261" s="187">
        <f>ROUND(I261*H261,2)</f>
        <v>0</v>
      </c>
      <c r="BL261" s="19" t="s">
        <v>134</v>
      </c>
      <c r="BM261" s="186" t="s">
        <v>350</v>
      </c>
    </row>
    <row r="262" spans="2:51" s="14" customFormat="1" ht="11.25">
      <c r="B262" s="204"/>
      <c r="C262" s="205"/>
      <c r="D262" s="195" t="s">
        <v>138</v>
      </c>
      <c r="E262" s="205"/>
      <c r="F262" s="207" t="s">
        <v>351</v>
      </c>
      <c r="G262" s="205"/>
      <c r="H262" s="208">
        <v>134.685</v>
      </c>
      <c r="I262" s="209"/>
      <c r="J262" s="205"/>
      <c r="K262" s="205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138</v>
      </c>
      <c r="AU262" s="214" t="s">
        <v>82</v>
      </c>
      <c r="AV262" s="14" t="s">
        <v>82</v>
      </c>
      <c r="AW262" s="14" t="s">
        <v>4</v>
      </c>
      <c r="AX262" s="14" t="s">
        <v>80</v>
      </c>
      <c r="AY262" s="214" t="s">
        <v>127</v>
      </c>
    </row>
    <row r="263" spans="2:63" s="12" customFormat="1" ht="22.9" customHeight="1">
      <c r="B263" s="159"/>
      <c r="C263" s="160"/>
      <c r="D263" s="161" t="s">
        <v>71</v>
      </c>
      <c r="E263" s="173" t="s">
        <v>182</v>
      </c>
      <c r="F263" s="173" t="s">
        <v>352</v>
      </c>
      <c r="G263" s="160"/>
      <c r="H263" s="160"/>
      <c r="I263" s="163"/>
      <c r="J263" s="174">
        <f>BK263</f>
        <v>0</v>
      </c>
      <c r="K263" s="160"/>
      <c r="L263" s="165"/>
      <c r="M263" s="166"/>
      <c r="N263" s="167"/>
      <c r="O263" s="167"/>
      <c r="P263" s="168">
        <f>SUM(P264:P285)</f>
        <v>0</v>
      </c>
      <c r="Q263" s="167"/>
      <c r="R263" s="168">
        <f>SUM(R264:R285)</f>
        <v>31.956154119999997</v>
      </c>
      <c r="S263" s="167"/>
      <c r="T263" s="169">
        <f>SUM(T264:T285)</f>
        <v>0</v>
      </c>
      <c r="AR263" s="170" t="s">
        <v>80</v>
      </c>
      <c r="AT263" s="171" t="s">
        <v>71</v>
      </c>
      <c r="AU263" s="171" t="s">
        <v>80</v>
      </c>
      <c r="AY263" s="170" t="s">
        <v>127</v>
      </c>
      <c r="BK263" s="172">
        <f>SUM(BK264:BK285)</f>
        <v>0</v>
      </c>
    </row>
    <row r="264" spans="1:65" s="2" customFormat="1" ht="21.75" customHeight="1">
      <c r="A264" s="36"/>
      <c r="B264" s="37"/>
      <c r="C264" s="175" t="s">
        <v>353</v>
      </c>
      <c r="D264" s="175" t="s">
        <v>129</v>
      </c>
      <c r="E264" s="176" t="s">
        <v>354</v>
      </c>
      <c r="F264" s="177" t="s">
        <v>355</v>
      </c>
      <c r="G264" s="178" t="s">
        <v>165</v>
      </c>
      <c r="H264" s="179">
        <v>7.75</v>
      </c>
      <c r="I264" s="180"/>
      <c r="J264" s="181">
        <f>ROUND(I264*H264,2)</f>
        <v>0</v>
      </c>
      <c r="K264" s="177" t="s">
        <v>133</v>
      </c>
      <c r="L264" s="41"/>
      <c r="M264" s="182" t="s">
        <v>19</v>
      </c>
      <c r="N264" s="183" t="s">
        <v>43</v>
      </c>
      <c r="O264" s="66"/>
      <c r="P264" s="184">
        <f>O264*H264</f>
        <v>0</v>
      </c>
      <c r="Q264" s="184">
        <v>2.50187</v>
      </c>
      <c r="R264" s="184">
        <f>Q264*H264</f>
        <v>19.3894925</v>
      </c>
      <c r="S264" s="184">
        <v>0</v>
      </c>
      <c r="T264" s="185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134</v>
      </c>
      <c r="AT264" s="186" t="s">
        <v>129</v>
      </c>
      <c r="AU264" s="186" t="s">
        <v>82</v>
      </c>
      <c r="AY264" s="19" t="s">
        <v>127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9" t="s">
        <v>80</v>
      </c>
      <c r="BK264" s="187">
        <f>ROUND(I264*H264,2)</f>
        <v>0</v>
      </c>
      <c r="BL264" s="19" t="s">
        <v>134</v>
      </c>
      <c r="BM264" s="186" t="s">
        <v>356</v>
      </c>
    </row>
    <row r="265" spans="1:47" s="2" customFormat="1" ht="11.25">
      <c r="A265" s="36"/>
      <c r="B265" s="37"/>
      <c r="C265" s="38"/>
      <c r="D265" s="188" t="s">
        <v>136</v>
      </c>
      <c r="E265" s="38"/>
      <c r="F265" s="189" t="s">
        <v>357</v>
      </c>
      <c r="G265" s="38"/>
      <c r="H265" s="38"/>
      <c r="I265" s="190"/>
      <c r="J265" s="38"/>
      <c r="K265" s="38"/>
      <c r="L265" s="41"/>
      <c r="M265" s="191"/>
      <c r="N265" s="192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136</v>
      </c>
      <c r="AU265" s="19" t="s">
        <v>82</v>
      </c>
    </row>
    <row r="266" spans="2:51" s="13" customFormat="1" ht="11.25">
      <c r="B266" s="193"/>
      <c r="C266" s="194"/>
      <c r="D266" s="195" t="s">
        <v>138</v>
      </c>
      <c r="E266" s="196" t="s">
        <v>19</v>
      </c>
      <c r="F266" s="197" t="s">
        <v>323</v>
      </c>
      <c r="G266" s="194"/>
      <c r="H266" s="196" t="s">
        <v>19</v>
      </c>
      <c r="I266" s="198"/>
      <c r="J266" s="194"/>
      <c r="K266" s="194"/>
      <c r="L266" s="199"/>
      <c r="M266" s="200"/>
      <c r="N266" s="201"/>
      <c r="O266" s="201"/>
      <c r="P266" s="201"/>
      <c r="Q266" s="201"/>
      <c r="R266" s="201"/>
      <c r="S266" s="201"/>
      <c r="T266" s="202"/>
      <c r="AT266" s="203" t="s">
        <v>138</v>
      </c>
      <c r="AU266" s="203" t="s">
        <v>82</v>
      </c>
      <c r="AV266" s="13" t="s">
        <v>80</v>
      </c>
      <c r="AW266" s="13" t="s">
        <v>33</v>
      </c>
      <c r="AX266" s="13" t="s">
        <v>72</v>
      </c>
      <c r="AY266" s="203" t="s">
        <v>127</v>
      </c>
    </row>
    <row r="267" spans="2:51" s="14" customFormat="1" ht="11.25">
      <c r="B267" s="204"/>
      <c r="C267" s="205"/>
      <c r="D267" s="195" t="s">
        <v>138</v>
      </c>
      <c r="E267" s="206" t="s">
        <v>19</v>
      </c>
      <c r="F267" s="207" t="s">
        <v>358</v>
      </c>
      <c r="G267" s="205"/>
      <c r="H267" s="208">
        <v>7.75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138</v>
      </c>
      <c r="AU267" s="214" t="s">
        <v>82</v>
      </c>
      <c r="AV267" s="14" t="s">
        <v>82</v>
      </c>
      <c r="AW267" s="14" t="s">
        <v>33</v>
      </c>
      <c r="AX267" s="14" t="s">
        <v>80</v>
      </c>
      <c r="AY267" s="214" t="s">
        <v>127</v>
      </c>
    </row>
    <row r="268" spans="1:65" s="2" customFormat="1" ht="21.75" customHeight="1">
      <c r="A268" s="36"/>
      <c r="B268" s="37"/>
      <c r="C268" s="175" t="s">
        <v>359</v>
      </c>
      <c r="D268" s="175" t="s">
        <v>129</v>
      </c>
      <c r="E268" s="176" t="s">
        <v>360</v>
      </c>
      <c r="F268" s="177" t="s">
        <v>361</v>
      </c>
      <c r="G268" s="178" t="s">
        <v>165</v>
      </c>
      <c r="H268" s="179">
        <v>0.07</v>
      </c>
      <c r="I268" s="180"/>
      <c r="J268" s="181">
        <f>ROUND(I268*H268,2)</f>
        <v>0</v>
      </c>
      <c r="K268" s="177" t="s">
        <v>133</v>
      </c>
      <c r="L268" s="41"/>
      <c r="M268" s="182" t="s">
        <v>19</v>
      </c>
      <c r="N268" s="183" t="s">
        <v>43</v>
      </c>
      <c r="O268" s="66"/>
      <c r="P268" s="184">
        <f>O268*H268</f>
        <v>0</v>
      </c>
      <c r="Q268" s="184">
        <v>2.50187</v>
      </c>
      <c r="R268" s="184">
        <f>Q268*H268</f>
        <v>0.1751309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134</v>
      </c>
      <c r="AT268" s="186" t="s">
        <v>129</v>
      </c>
      <c r="AU268" s="186" t="s">
        <v>82</v>
      </c>
      <c r="AY268" s="19" t="s">
        <v>127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80</v>
      </c>
      <c r="BK268" s="187">
        <f>ROUND(I268*H268,2)</f>
        <v>0</v>
      </c>
      <c r="BL268" s="19" t="s">
        <v>134</v>
      </c>
      <c r="BM268" s="186" t="s">
        <v>362</v>
      </c>
    </row>
    <row r="269" spans="1:47" s="2" customFormat="1" ht="11.25">
      <c r="A269" s="36"/>
      <c r="B269" s="37"/>
      <c r="C269" s="38"/>
      <c r="D269" s="188" t="s">
        <v>136</v>
      </c>
      <c r="E269" s="38"/>
      <c r="F269" s="189" t="s">
        <v>363</v>
      </c>
      <c r="G269" s="38"/>
      <c r="H269" s="38"/>
      <c r="I269" s="190"/>
      <c r="J269" s="38"/>
      <c r="K269" s="38"/>
      <c r="L269" s="41"/>
      <c r="M269" s="191"/>
      <c r="N269" s="192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136</v>
      </c>
      <c r="AU269" s="19" t="s">
        <v>82</v>
      </c>
    </row>
    <row r="270" spans="2:51" s="13" customFormat="1" ht="11.25">
      <c r="B270" s="193"/>
      <c r="C270" s="194"/>
      <c r="D270" s="195" t="s">
        <v>138</v>
      </c>
      <c r="E270" s="196" t="s">
        <v>19</v>
      </c>
      <c r="F270" s="197" t="s">
        <v>364</v>
      </c>
      <c r="G270" s="194"/>
      <c r="H270" s="196" t="s">
        <v>19</v>
      </c>
      <c r="I270" s="198"/>
      <c r="J270" s="194"/>
      <c r="K270" s="194"/>
      <c r="L270" s="199"/>
      <c r="M270" s="200"/>
      <c r="N270" s="201"/>
      <c r="O270" s="201"/>
      <c r="P270" s="201"/>
      <c r="Q270" s="201"/>
      <c r="R270" s="201"/>
      <c r="S270" s="201"/>
      <c r="T270" s="202"/>
      <c r="AT270" s="203" t="s">
        <v>138</v>
      </c>
      <c r="AU270" s="203" t="s">
        <v>82</v>
      </c>
      <c r="AV270" s="13" t="s">
        <v>80</v>
      </c>
      <c r="AW270" s="13" t="s">
        <v>33</v>
      </c>
      <c r="AX270" s="13" t="s">
        <v>72</v>
      </c>
      <c r="AY270" s="203" t="s">
        <v>127</v>
      </c>
    </row>
    <row r="271" spans="2:51" s="14" customFormat="1" ht="11.25">
      <c r="B271" s="204"/>
      <c r="C271" s="205"/>
      <c r="D271" s="195" t="s">
        <v>138</v>
      </c>
      <c r="E271" s="206" t="s">
        <v>19</v>
      </c>
      <c r="F271" s="207" t="s">
        <v>365</v>
      </c>
      <c r="G271" s="205"/>
      <c r="H271" s="208">
        <v>0.07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138</v>
      </c>
      <c r="AU271" s="214" t="s">
        <v>82</v>
      </c>
      <c r="AV271" s="14" t="s">
        <v>82</v>
      </c>
      <c r="AW271" s="14" t="s">
        <v>33</v>
      </c>
      <c r="AX271" s="14" t="s">
        <v>80</v>
      </c>
      <c r="AY271" s="214" t="s">
        <v>127</v>
      </c>
    </row>
    <row r="272" spans="1:65" s="2" customFormat="1" ht="21.75" customHeight="1">
      <c r="A272" s="36"/>
      <c r="B272" s="37"/>
      <c r="C272" s="175" t="s">
        <v>366</v>
      </c>
      <c r="D272" s="175" t="s">
        <v>129</v>
      </c>
      <c r="E272" s="176" t="s">
        <v>367</v>
      </c>
      <c r="F272" s="177" t="s">
        <v>368</v>
      </c>
      <c r="G272" s="178" t="s">
        <v>165</v>
      </c>
      <c r="H272" s="179">
        <v>7.82</v>
      </c>
      <c r="I272" s="180"/>
      <c r="J272" s="181">
        <f>ROUND(I272*H272,2)</f>
        <v>0</v>
      </c>
      <c r="K272" s="177" t="s">
        <v>133</v>
      </c>
      <c r="L272" s="41"/>
      <c r="M272" s="182" t="s">
        <v>19</v>
      </c>
      <c r="N272" s="183" t="s">
        <v>43</v>
      </c>
      <c r="O272" s="66"/>
      <c r="P272" s="184">
        <f>O272*H272</f>
        <v>0</v>
      </c>
      <c r="Q272" s="184">
        <v>0</v>
      </c>
      <c r="R272" s="184">
        <f>Q272*H272</f>
        <v>0</v>
      </c>
      <c r="S272" s="184">
        <v>0</v>
      </c>
      <c r="T272" s="185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6" t="s">
        <v>134</v>
      </c>
      <c r="AT272" s="186" t="s">
        <v>129</v>
      </c>
      <c r="AU272" s="186" t="s">
        <v>82</v>
      </c>
      <c r="AY272" s="19" t="s">
        <v>127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19" t="s">
        <v>80</v>
      </c>
      <c r="BK272" s="187">
        <f>ROUND(I272*H272,2)</f>
        <v>0</v>
      </c>
      <c r="BL272" s="19" t="s">
        <v>134</v>
      </c>
      <c r="BM272" s="186" t="s">
        <v>369</v>
      </c>
    </row>
    <row r="273" spans="1:47" s="2" customFormat="1" ht="11.25">
      <c r="A273" s="36"/>
      <c r="B273" s="37"/>
      <c r="C273" s="38"/>
      <c r="D273" s="188" t="s">
        <v>136</v>
      </c>
      <c r="E273" s="38"/>
      <c r="F273" s="189" t="s">
        <v>370</v>
      </c>
      <c r="G273" s="38"/>
      <c r="H273" s="38"/>
      <c r="I273" s="190"/>
      <c r="J273" s="38"/>
      <c r="K273" s="38"/>
      <c r="L273" s="41"/>
      <c r="M273" s="191"/>
      <c r="N273" s="192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136</v>
      </c>
      <c r="AU273" s="19" t="s">
        <v>82</v>
      </c>
    </row>
    <row r="274" spans="2:51" s="14" customFormat="1" ht="11.25">
      <c r="B274" s="204"/>
      <c r="C274" s="205"/>
      <c r="D274" s="195" t="s">
        <v>138</v>
      </c>
      <c r="E274" s="206" t="s">
        <v>19</v>
      </c>
      <c r="F274" s="207" t="s">
        <v>371</v>
      </c>
      <c r="G274" s="205"/>
      <c r="H274" s="208">
        <v>7.82</v>
      </c>
      <c r="I274" s="209"/>
      <c r="J274" s="205"/>
      <c r="K274" s="205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138</v>
      </c>
      <c r="AU274" s="214" t="s">
        <v>82</v>
      </c>
      <c r="AV274" s="14" t="s">
        <v>82</v>
      </c>
      <c r="AW274" s="14" t="s">
        <v>33</v>
      </c>
      <c r="AX274" s="14" t="s">
        <v>80</v>
      </c>
      <c r="AY274" s="214" t="s">
        <v>127</v>
      </c>
    </row>
    <row r="275" spans="1:65" s="2" customFormat="1" ht="24.2" customHeight="1">
      <c r="A275" s="36"/>
      <c r="B275" s="37"/>
      <c r="C275" s="175" t="s">
        <v>372</v>
      </c>
      <c r="D275" s="175" t="s">
        <v>129</v>
      </c>
      <c r="E275" s="176" t="s">
        <v>373</v>
      </c>
      <c r="F275" s="177" t="s">
        <v>374</v>
      </c>
      <c r="G275" s="178" t="s">
        <v>165</v>
      </c>
      <c r="H275" s="179">
        <v>7.82</v>
      </c>
      <c r="I275" s="180"/>
      <c r="J275" s="181">
        <f>ROUND(I275*H275,2)</f>
        <v>0</v>
      </c>
      <c r="K275" s="177" t="s">
        <v>133</v>
      </c>
      <c r="L275" s="41"/>
      <c r="M275" s="182" t="s">
        <v>19</v>
      </c>
      <c r="N275" s="183" t="s">
        <v>43</v>
      </c>
      <c r="O275" s="66"/>
      <c r="P275" s="184">
        <f>O275*H275</f>
        <v>0</v>
      </c>
      <c r="Q275" s="184">
        <v>0</v>
      </c>
      <c r="R275" s="184">
        <f>Q275*H275</f>
        <v>0</v>
      </c>
      <c r="S275" s="184">
        <v>0</v>
      </c>
      <c r="T275" s="185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134</v>
      </c>
      <c r="AT275" s="186" t="s">
        <v>129</v>
      </c>
      <c r="AU275" s="186" t="s">
        <v>82</v>
      </c>
      <c r="AY275" s="19" t="s">
        <v>127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80</v>
      </c>
      <c r="BK275" s="187">
        <f>ROUND(I275*H275,2)</f>
        <v>0</v>
      </c>
      <c r="BL275" s="19" t="s">
        <v>134</v>
      </c>
      <c r="BM275" s="186" t="s">
        <v>375</v>
      </c>
    </row>
    <row r="276" spans="1:47" s="2" customFormat="1" ht="11.25">
      <c r="A276" s="36"/>
      <c r="B276" s="37"/>
      <c r="C276" s="38"/>
      <c r="D276" s="188" t="s">
        <v>136</v>
      </c>
      <c r="E276" s="38"/>
      <c r="F276" s="189" t="s">
        <v>376</v>
      </c>
      <c r="G276" s="38"/>
      <c r="H276" s="38"/>
      <c r="I276" s="190"/>
      <c r="J276" s="38"/>
      <c r="K276" s="38"/>
      <c r="L276" s="41"/>
      <c r="M276" s="191"/>
      <c r="N276" s="19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136</v>
      </c>
      <c r="AU276" s="19" t="s">
        <v>82</v>
      </c>
    </row>
    <row r="277" spans="1:65" s="2" customFormat="1" ht="16.5" customHeight="1">
      <c r="A277" s="36"/>
      <c r="B277" s="37"/>
      <c r="C277" s="175" t="s">
        <v>377</v>
      </c>
      <c r="D277" s="175" t="s">
        <v>129</v>
      </c>
      <c r="E277" s="176" t="s">
        <v>378</v>
      </c>
      <c r="F277" s="177" t="s">
        <v>379</v>
      </c>
      <c r="G277" s="178" t="s">
        <v>212</v>
      </c>
      <c r="H277" s="179">
        <v>0.306</v>
      </c>
      <c r="I277" s="180"/>
      <c r="J277" s="181">
        <f>ROUND(I277*H277,2)</f>
        <v>0</v>
      </c>
      <c r="K277" s="177" t="s">
        <v>133</v>
      </c>
      <c r="L277" s="41"/>
      <c r="M277" s="182" t="s">
        <v>19</v>
      </c>
      <c r="N277" s="183" t="s">
        <v>43</v>
      </c>
      <c r="O277" s="66"/>
      <c r="P277" s="184">
        <f>O277*H277</f>
        <v>0</v>
      </c>
      <c r="Q277" s="184">
        <v>1.06277</v>
      </c>
      <c r="R277" s="184">
        <f>Q277*H277</f>
        <v>0.32520762</v>
      </c>
      <c r="S277" s="184">
        <v>0</v>
      </c>
      <c r="T277" s="185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134</v>
      </c>
      <c r="AT277" s="186" t="s">
        <v>129</v>
      </c>
      <c r="AU277" s="186" t="s">
        <v>82</v>
      </c>
      <c r="AY277" s="19" t="s">
        <v>127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80</v>
      </c>
      <c r="BK277" s="187">
        <f>ROUND(I277*H277,2)</f>
        <v>0</v>
      </c>
      <c r="BL277" s="19" t="s">
        <v>134</v>
      </c>
      <c r="BM277" s="186" t="s">
        <v>380</v>
      </c>
    </row>
    <row r="278" spans="1:47" s="2" customFormat="1" ht="11.25">
      <c r="A278" s="36"/>
      <c r="B278" s="37"/>
      <c r="C278" s="38"/>
      <c r="D278" s="188" t="s">
        <v>136</v>
      </c>
      <c r="E278" s="38"/>
      <c r="F278" s="189" t="s">
        <v>381</v>
      </c>
      <c r="G278" s="38"/>
      <c r="H278" s="38"/>
      <c r="I278" s="190"/>
      <c r="J278" s="38"/>
      <c r="K278" s="38"/>
      <c r="L278" s="41"/>
      <c r="M278" s="191"/>
      <c r="N278" s="19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136</v>
      </c>
      <c r="AU278" s="19" t="s">
        <v>82</v>
      </c>
    </row>
    <row r="279" spans="2:51" s="13" customFormat="1" ht="11.25">
      <c r="B279" s="193"/>
      <c r="C279" s="194"/>
      <c r="D279" s="195" t="s">
        <v>138</v>
      </c>
      <c r="E279" s="196" t="s">
        <v>19</v>
      </c>
      <c r="F279" s="197" t="s">
        <v>139</v>
      </c>
      <c r="G279" s="194"/>
      <c r="H279" s="196" t="s">
        <v>19</v>
      </c>
      <c r="I279" s="198"/>
      <c r="J279" s="194"/>
      <c r="K279" s="194"/>
      <c r="L279" s="199"/>
      <c r="M279" s="200"/>
      <c r="N279" s="201"/>
      <c r="O279" s="201"/>
      <c r="P279" s="201"/>
      <c r="Q279" s="201"/>
      <c r="R279" s="201"/>
      <c r="S279" s="201"/>
      <c r="T279" s="202"/>
      <c r="AT279" s="203" t="s">
        <v>138</v>
      </c>
      <c r="AU279" s="203" t="s">
        <v>82</v>
      </c>
      <c r="AV279" s="13" t="s">
        <v>80</v>
      </c>
      <c r="AW279" s="13" t="s">
        <v>33</v>
      </c>
      <c r="AX279" s="13" t="s">
        <v>72</v>
      </c>
      <c r="AY279" s="203" t="s">
        <v>127</v>
      </c>
    </row>
    <row r="280" spans="2:51" s="14" customFormat="1" ht="11.25">
      <c r="B280" s="204"/>
      <c r="C280" s="205"/>
      <c r="D280" s="195" t="s">
        <v>138</v>
      </c>
      <c r="E280" s="206" t="s">
        <v>19</v>
      </c>
      <c r="F280" s="207" t="s">
        <v>382</v>
      </c>
      <c r="G280" s="205"/>
      <c r="H280" s="208">
        <v>0.306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138</v>
      </c>
      <c r="AU280" s="214" t="s">
        <v>82</v>
      </c>
      <c r="AV280" s="14" t="s">
        <v>82</v>
      </c>
      <c r="AW280" s="14" t="s">
        <v>33</v>
      </c>
      <c r="AX280" s="14" t="s">
        <v>80</v>
      </c>
      <c r="AY280" s="214" t="s">
        <v>127</v>
      </c>
    </row>
    <row r="281" spans="1:65" s="2" customFormat="1" ht="21.75" customHeight="1">
      <c r="A281" s="36"/>
      <c r="B281" s="37"/>
      <c r="C281" s="175" t="s">
        <v>383</v>
      </c>
      <c r="D281" s="175" t="s">
        <v>129</v>
      </c>
      <c r="E281" s="176" t="s">
        <v>384</v>
      </c>
      <c r="F281" s="177" t="s">
        <v>385</v>
      </c>
      <c r="G281" s="178" t="s">
        <v>132</v>
      </c>
      <c r="H281" s="179">
        <v>16.419</v>
      </c>
      <c r="I281" s="180"/>
      <c r="J281" s="181">
        <f>ROUND(I281*H281,2)</f>
        <v>0</v>
      </c>
      <c r="K281" s="177" t="s">
        <v>19</v>
      </c>
      <c r="L281" s="41"/>
      <c r="M281" s="182" t="s">
        <v>19</v>
      </c>
      <c r="N281" s="183" t="s">
        <v>43</v>
      </c>
      <c r="O281" s="66"/>
      <c r="P281" s="184">
        <f>O281*H281</f>
        <v>0</v>
      </c>
      <c r="Q281" s="184">
        <v>0.4593</v>
      </c>
      <c r="R281" s="184">
        <f>Q281*H281</f>
        <v>7.5412467</v>
      </c>
      <c r="S281" s="184">
        <v>0</v>
      </c>
      <c r="T281" s="185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134</v>
      </c>
      <c r="AT281" s="186" t="s">
        <v>129</v>
      </c>
      <c r="AU281" s="186" t="s">
        <v>82</v>
      </c>
      <c r="AY281" s="19" t="s">
        <v>127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80</v>
      </c>
      <c r="BK281" s="187">
        <f>ROUND(I281*H281,2)</f>
        <v>0</v>
      </c>
      <c r="BL281" s="19" t="s">
        <v>134</v>
      </c>
      <c r="BM281" s="186" t="s">
        <v>386</v>
      </c>
    </row>
    <row r="282" spans="2:51" s="14" customFormat="1" ht="11.25">
      <c r="B282" s="204"/>
      <c r="C282" s="205"/>
      <c r="D282" s="195" t="s">
        <v>138</v>
      </c>
      <c r="E282" s="206" t="s">
        <v>19</v>
      </c>
      <c r="F282" s="207" t="s">
        <v>387</v>
      </c>
      <c r="G282" s="205"/>
      <c r="H282" s="208">
        <v>16.419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138</v>
      </c>
      <c r="AU282" s="214" t="s">
        <v>82</v>
      </c>
      <c r="AV282" s="14" t="s">
        <v>82</v>
      </c>
      <c r="AW282" s="14" t="s">
        <v>33</v>
      </c>
      <c r="AX282" s="14" t="s">
        <v>80</v>
      </c>
      <c r="AY282" s="214" t="s">
        <v>127</v>
      </c>
    </row>
    <row r="283" spans="1:65" s="2" customFormat="1" ht="21.75" customHeight="1">
      <c r="A283" s="36"/>
      <c r="B283" s="37"/>
      <c r="C283" s="175" t="s">
        <v>388</v>
      </c>
      <c r="D283" s="175" t="s">
        <v>129</v>
      </c>
      <c r="E283" s="176" t="s">
        <v>389</v>
      </c>
      <c r="F283" s="177" t="s">
        <v>390</v>
      </c>
      <c r="G283" s="178" t="s">
        <v>132</v>
      </c>
      <c r="H283" s="179">
        <v>16.419</v>
      </c>
      <c r="I283" s="180"/>
      <c r="J283" s="181">
        <f>ROUND(I283*H283,2)</f>
        <v>0</v>
      </c>
      <c r="K283" s="177" t="s">
        <v>19</v>
      </c>
      <c r="L283" s="41"/>
      <c r="M283" s="182" t="s">
        <v>19</v>
      </c>
      <c r="N283" s="183" t="s">
        <v>43</v>
      </c>
      <c r="O283" s="66"/>
      <c r="P283" s="184">
        <f>O283*H283</f>
        <v>0</v>
      </c>
      <c r="Q283" s="184">
        <v>0.2756</v>
      </c>
      <c r="R283" s="184">
        <f>Q283*H283</f>
        <v>4.5250764000000006</v>
      </c>
      <c r="S283" s="184">
        <v>0</v>
      </c>
      <c r="T283" s="185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6" t="s">
        <v>134</v>
      </c>
      <c r="AT283" s="186" t="s">
        <v>129</v>
      </c>
      <c r="AU283" s="186" t="s">
        <v>82</v>
      </c>
      <c r="AY283" s="19" t="s">
        <v>127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9" t="s">
        <v>80</v>
      </c>
      <c r="BK283" s="187">
        <f>ROUND(I283*H283,2)</f>
        <v>0</v>
      </c>
      <c r="BL283" s="19" t="s">
        <v>134</v>
      </c>
      <c r="BM283" s="186" t="s">
        <v>391</v>
      </c>
    </row>
    <row r="284" spans="1:65" s="2" customFormat="1" ht="16.5" customHeight="1">
      <c r="A284" s="36"/>
      <c r="B284" s="37"/>
      <c r="C284" s="175" t="s">
        <v>392</v>
      </c>
      <c r="D284" s="175" t="s">
        <v>129</v>
      </c>
      <c r="E284" s="176" t="s">
        <v>393</v>
      </c>
      <c r="F284" s="177" t="s">
        <v>394</v>
      </c>
      <c r="G284" s="178" t="s">
        <v>132</v>
      </c>
      <c r="H284" s="179">
        <v>4.7</v>
      </c>
      <c r="I284" s="180"/>
      <c r="J284" s="181">
        <f>ROUND(I284*H284,2)</f>
        <v>0</v>
      </c>
      <c r="K284" s="177" t="s">
        <v>19</v>
      </c>
      <c r="L284" s="41"/>
      <c r="M284" s="182" t="s">
        <v>19</v>
      </c>
      <c r="N284" s="183" t="s">
        <v>43</v>
      </c>
      <c r="O284" s="66"/>
      <c r="P284" s="184">
        <f>O284*H284</f>
        <v>0</v>
      </c>
      <c r="Q284" s="184">
        <v>0</v>
      </c>
      <c r="R284" s="184">
        <f>Q284*H284</f>
        <v>0</v>
      </c>
      <c r="S284" s="184">
        <v>0</v>
      </c>
      <c r="T284" s="185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6" t="s">
        <v>134</v>
      </c>
      <c r="AT284" s="186" t="s">
        <v>129</v>
      </c>
      <c r="AU284" s="186" t="s">
        <v>82</v>
      </c>
      <c r="AY284" s="19" t="s">
        <v>127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9" t="s">
        <v>80</v>
      </c>
      <c r="BK284" s="187">
        <f>ROUND(I284*H284,2)</f>
        <v>0</v>
      </c>
      <c r="BL284" s="19" t="s">
        <v>134</v>
      </c>
      <c r="BM284" s="186" t="s">
        <v>395</v>
      </c>
    </row>
    <row r="285" spans="1:65" s="2" customFormat="1" ht="16.5" customHeight="1">
      <c r="A285" s="36"/>
      <c r="B285" s="37"/>
      <c r="C285" s="175" t="s">
        <v>396</v>
      </c>
      <c r="D285" s="175" t="s">
        <v>129</v>
      </c>
      <c r="E285" s="176" t="s">
        <v>397</v>
      </c>
      <c r="F285" s="177" t="s">
        <v>398</v>
      </c>
      <c r="G285" s="178" t="s">
        <v>252</v>
      </c>
      <c r="H285" s="179">
        <v>1</v>
      </c>
      <c r="I285" s="180"/>
      <c r="J285" s="181">
        <f>ROUND(I285*H285,2)</f>
        <v>0</v>
      </c>
      <c r="K285" s="177" t="s">
        <v>19</v>
      </c>
      <c r="L285" s="41"/>
      <c r="M285" s="182" t="s">
        <v>19</v>
      </c>
      <c r="N285" s="183" t="s">
        <v>43</v>
      </c>
      <c r="O285" s="66"/>
      <c r="P285" s="184">
        <f>O285*H285</f>
        <v>0</v>
      </c>
      <c r="Q285" s="184">
        <v>0</v>
      </c>
      <c r="R285" s="184">
        <f>Q285*H285</f>
        <v>0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134</v>
      </c>
      <c r="AT285" s="186" t="s">
        <v>129</v>
      </c>
      <c r="AU285" s="186" t="s">
        <v>82</v>
      </c>
      <c r="AY285" s="19" t="s">
        <v>127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80</v>
      </c>
      <c r="BK285" s="187">
        <f>ROUND(I285*H285,2)</f>
        <v>0</v>
      </c>
      <c r="BL285" s="19" t="s">
        <v>134</v>
      </c>
      <c r="BM285" s="186" t="s">
        <v>399</v>
      </c>
    </row>
    <row r="286" spans="2:63" s="12" customFormat="1" ht="22.9" customHeight="1">
      <c r="B286" s="159"/>
      <c r="C286" s="160"/>
      <c r="D286" s="161" t="s">
        <v>71</v>
      </c>
      <c r="E286" s="173" t="s">
        <v>198</v>
      </c>
      <c r="F286" s="173" t="s">
        <v>400</v>
      </c>
      <c r="G286" s="160"/>
      <c r="H286" s="160"/>
      <c r="I286" s="163"/>
      <c r="J286" s="174">
        <f>BK286</f>
        <v>0</v>
      </c>
      <c r="K286" s="160"/>
      <c r="L286" s="165"/>
      <c r="M286" s="166"/>
      <c r="N286" s="167"/>
      <c r="O286" s="167"/>
      <c r="P286" s="168">
        <f>SUM(P287:P323)</f>
        <v>0</v>
      </c>
      <c r="Q286" s="167"/>
      <c r="R286" s="168">
        <f>SUM(R287:R323)</f>
        <v>13.629537500000001</v>
      </c>
      <c r="S286" s="167"/>
      <c r="T286" s="169">
        <f>SUM(T287:T323)</f>
        <v>70.26928000000001</v>
      </c>
      <c r="AR286" s="170" t="s">
        <v>80</v>
      </c>
      <c r="AT286" s="171" t="s">
        <v>71</v>
      </c>
      <c r="AU286" s="171" t="s">
        <v>80</v>
      </c>
      <c r="AY286" s="170" t="s">
        <v>127</v>
      </c>
      <c r="BK286" s="172">
        <f>SUM(BK287:BK323)</f>
        <v>0</v>
      </c>
    </row>
    <row r="287" spans="1:65" s="2" customFormat="1" ht="24.2" customHeight="1">
      <c r="A287" s="36"/>
      <c r="B287" s="37"/>
      <c r="C287" s="175" t="s">
        <v>401</v>
      </c>
      <c r="D287" s="175" t="s">
        <v>129</v>
      </c>
      <c r="E287" s="176" t="s">
        <v>402</v>
      </c>
      <c r="F287" s="177" t="s">
        <v>403</v>
      </c>
      <c r="G287" s="178" t="s">
        <v>132</v>
      </c>
      <c r="H287" s="179">
        <v>28.3</v>
      </c>
      <c r="I287" s="180"/>
      <c r="J287" s="181">
        <f>ROUND(I287*H287,2)</f>
        <v>0</v>
      </c>
      <c r="K287" s="177" t="s">
        <v>133</v>
      </c>
      <c r="L287" s="41"/>
      <c r="M287" s="182" t="s">
        <v>19</v>
      </c>
      <c r="N287" s="183" t="s">
        <v>43</v>
      </c>
      <c r="O287" s="66"/>
      <c r="P287" s="184">
        <f>O287*H287</f>
        <v>0</v>
      </c>
      <c r="Q287" s="184">
        <v>0</v>
      </c>
      <c r="R287" s="184">
        <f>Q287*H287</f>
        <v>0</v>
      </c>
      <c r="S287" s="184">
        <v>0.057</v>
      </c>
      <c r="T287" s="185">
        <f>S287*H287</f>
        <v>1.6131000000000002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186" t="s">
        <v>134</v>
      </c>
      <c r="AT287" s="186" t="s">
        <v>129</v>
      </c>
      <c r="AU287" s="186" t="s">
        <v>82</v>
      </c>
      <c r="AY287" s="19" t="s">
        <v>127</v>
      </c>
      <c r="BE287" s="187">
        <f>IF(N287="základní",J287,0)</f>
        <v>0</v>
      </c>
      <c r="BF287" s="187">
        <f>IF(N287="snížená",J287,0)</f>
        <v>0</v>
      </c>
      <c r="BG287" s="187">
        <f>IF(N287="zákl. přenesená",J287,0)</f>
        <v>0</v>
      </c>
      <c r="BH287" s="187">
        <f>IF(N287="sníž. přenesená",J287,0)</f>
        <v>0</v>
      </c>
      <c r="BI287" s="187">
        <f>IF(N287="nulová",J287,0)</f>
        <v>0</v>
      </c>
      <c r="BJ287" s="19" t="s">
        <v>80</v>
      </c>
      <c r="BK287" s="187">
        <f>ROUND(I287*H287,2)</f>
        <v>0</v>
      </c>
      <c r="BL287" s="19" t="s">
        <v>134</v>
      </c>
      <c r="BM287" s="186" t="s">
        <v>404</v>
      </c>
    </row>
    <row r="288" spans="1:47" s="2" customFormat="1" ht="11.25">
      <c r="A288" s="36"/>
      <c r="B288" s="37"/>
      <c r="C288" s="38"/>
      <c r="D288" s="188" t="s">
        <v>136</v>
      </c>
      <c r="E288" s="38"/>
      <c r="F288" s="189" t="s">
        <v>405</v>
      </c>
      <c r="G288" s="38"/>
      <c r="H288" s="38"/>
      <c r="I288" s="190"/>
      <c r="J288" s="38"/>
      <c r="K288" s="38"/>
      <c r="L288" s="41"/>
      <c r="M288" s="191"/>
      <c r="N288" s="192"/>
      <c r="O288" s="66"/>
      <c r="P288" s="66"/>
      <c r="Q288" s="66"/>
      <c r="R288" s="66"/>
      <c r="S288" s="66"/>
      <c r="T288" s="67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T288" s="19" t="s">
        <v>136</v>
      </c>
      <c r="AU288" s="19" t="s">
        <v>82</v>
      </c>
    </row>
    <row r="289" spans="2:51" s="13" customFormat="1" ht="11.25">
      <c r="B289" s="193"/>
      <c r="C289" s="194"/>
      <c r="D289" s="195" t="s">
        <v>138</v>
      </c>
      <c r="E289" s="196" t="s">
        <v>19</v>
      </c>
      <c r="F289" s="197" t="s">
        <v>406</v>
      </c>
      <c r="G289" s="194"/>
      <c r="H289" s="196" t="s">
        <v>19</v>
      </c>
      <c r="I289" s="198"/>
      <c r="J289" s="194"/>
      <c r="K289" s="194"/>
      <c r="L289" s="199"/>
      <c r="M289" s="200"/>
      <c r="N289" s="201"/>
      <c r="O289" s="201"/>
      <c r="P289" s="201"/>
      <c r="Q289" s="201"/>
      <c r="R289" s="201"/>
      <c r="S289" s="201"/>
      <c r="T289" s="202"/>
      <c r="AT289" s="203" t="s">
        <v>138</v>
      </c>
      <c r="AU289" s="203" t="s">
        <v>82</v>
      </c>
      <c r="AV289" s="13" t="s">
        <v>80</v>
      </c>
      <c r="AW289" s="13" t="s">
        <v>33</v>
      </c>
      <c r="AX289" s="13" t="s">
        <v>72</v>
      </c>
      <c r="AY289" s="203" t="s">
        <v>127</v>
      </c>
    </row>
    <row r="290" spans="2:51" s="14" customFormat="1" ht="11.25">
      <c r="B290" s="204"/>
      <c r="C290" s="205"/>
      <c r="D290" s="195" t="s">
        <v>138</v>
      </c>
      <c r="E290" s="206" t="s">
        <v>19</v>
      </c>
      <c r="F290" s="207" t="s">
        <v>407</v>
      </c>
      <c r="G290" s="205"/>
      <c r="H290" s="208">
        <v>9.394</v>
      </c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138</v>
      </c>
      <c r="AU290" s="214" t="s">
        <v>82</v>
      </c>
      <c r="AV290" s="14" t="s">
        <v>82</v>
      </c>
      <c r="AW290" s="14" t="s">
        <v>33</v>
      </c>
      <c r="AX290" s="14" t="s">
        <v>72</v>
      </c>
      <c r="AY290" s="214" t="s">
        <v>127</v>
      </c>
    </row>
    <row r="291" spans="2:51" s="14" customFormat="1" ht="11.25">
      <c r="B291" s="204"/>
      <c r="C291" s="205"/>
      <c r="D291" s="195" t="s">
        <v>138</v>
      </c>
      <c r="E291" s="206" t="s">
        <v>19</v>
      </c>
      <c r="F291" s="207" t="s">
        <v>155</v>
      </c>
      <c r="G291" s="205"/>
      <c r="H291" s="208">
        <v>4.444</v>
      </c>
      <c r="I291" s="209"/>
      <c r="J291" s="205"/>
      <c r="K291" s="205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138</v>
      </c>
      <c r="AU291" s="214" t="s">
        <v>82</v>
      </c>
      <c r="AV291" s="14" t="s">
        <v>82</v>
      </c>
      <c r="AW291" s="14" t="s">
        <v>33</v>
      </c>
      <c r="AX291" s="14" t="s">
        <v>72</v>
      </c>
      <c r="AY291" s="214" t="s">
        <v>127</v>
      </c>
    </row>
    <row r="292" spans="2:51" s="13" customFormat="1" ht="11.25">
      <c r="B292" s="193"/>
      <c r="C292" s="194"/>
      <c r="D292" s="195" t="s">
        <v>138</v>
      </c>
      <c r="E292" s="196" t="s">
        <v>19</v>
      </c>
      <c r="F292" s="197" t="s">
        <v>408</v>
      </c>
      <c r="G292" s="194"/>
      <c r="H292" s="196" t="s">
        <v>19</v>
      </c>
      <c r="I292" s="198"/>
      <c r="J292" s="194"/>
      <c r="K292" s="194"/>
      <c r="L292" s="199"/>
      <c r="M292" s="200"/>
      <c r="N292" s="201"/>
      <c r="O292" s="201"/>
      <c r="P292" s="201"/>
      <c r="Q292" s="201"/>
      <c r="R292" s="201"/>
      <c r="S292" s="201"/>
      <c r="T292" s="202"/>
      <c r="AT292" s="203" t="s">
        <v>138</v>
      </c>
      <c r="AU292" s="203" t="s">
        <v>82</v>
      </c>
      <c r="AV292" s="13" t="s">
        <v>80</v>
      </c>
      <c r="AW292" s="13" t="s">
        <v>33</v>
      </c>
      <c r="AX292" s="13" t="s">
        <v>72</v>
      </c>
      <c r="AY292" s="203" t="s">
        <v>127</v>
      </c>
    </row>
    <row r="293" spans="2:51" s="14" customFormat="1" ht="11.25">
      <c r="B293" s="204"/>
      <c r="C293" s="205"/>
      <c r="D293" s="195" t="s">
        <v>138</v>
      </c>
      <c r="E293" s="206" t="s">
        <v>19</v>
      </c>
      <c r="F293" s="207" t="s">
        <v>409</v>
      </c>
      <c r="G293" s="205"/>
      <c r="H293" s="208">
        <v>4.282</v>
      </c>
      <c r="I293" s="209"/>
      <c r="J293" s="205"/>
      <c r="K293" s="205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138</v>
      </c>
      <c r="AU293" s="214" t="s">
        <v>82</v>
      </c>
      <c r="AV293" s="14" t="s">
        <v>82</v>
      </c>
      <c r="AW293" s="14" t="s">
        <v>33</v>
      </c>
      <c r="AX293" s="14" t="s">
        <v>72</v>
      </c>
      <c r="AY293" s="214" t="s">
        <v>127</v>
      </c>
    </row>
    <row r="294" spans="2:51" s="14" customFormat="1" ht="11.25">
      <c r="B294" s="204"/>
      <c r="C294" s="205"/>
      <c r="D294" s="195" t="s">
        <v>138</v>
      </c>
      <c r="E294" s="206" t="s">
        <v>19</v>
      </c>
      <c r="F294" s="207" t="s">
        <v>410</v>
      </c>
      <c r="G294" s="205"/>
      <c r="H294" s="208">
        <v>5.28</v>
      </c>
      <c r="I294" s="209"/>
      <c r="J294" s="205"/>
      <c r="K294" s="205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138</v>
      </c>
      <c r="AU294" s="214" t="s">
        <v>82</v>
      </c>
      <c r="AV294" s="14" t="s">
        <v>82</v>
      </c>
      <c r="AW294" s="14" t="s">
        <v>33</v>
      </c>
      <c r="AX294" s="14" t="s">
        <v>72</v>
      </c>
      <c r="AY294" s="214" t="s">
        <v>127</v>
      </c>
    </row>
    <row r="295" spans="2:51" s="14" customFormat="1" ht="11.25">
      <c r="B295" s="204"/>
      <c r="C295" s="205"/>
      <c r="D295" s="195" t="s">
        <v>138</v>
      </c>
      <c r="E295" s="206" t="s">
        <v>19</v>
      </c>
      <c r="F295" s="207" t="s">
        <v>411</v>
      </c>
      <c r="G295" s="205"/>
      <c r="H295" s="208">
        <v>4.9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138</v>
      </c>
      <c r="AU295" s="214" t="s">
        <v>82</v>
      </c>
      <c r="AV295" s="14" t="s">
        <v>82</v>
      </c>
      <c r="AW295" s="14" t="s">
        <v>33</v>
      </c>
      <c r="AX295" s="14" t="s">
        <v>72</v>
      </c>
      <c r="AY295" s="214" t="s">
        <v>127</v>
      </c>
    </row>
    <row r="296" spans="2:51" s="15" customFormat="1" ht="11.25">
      <c r="B296" s="215"/>
      <c r="C296" s="216"/>
      <c r="D296" s="195" t="s">
        <v>138</v>
      </c>
      <c r="E296" s="217" t="s">
        <v>19</v>
      </c>
      <c r="F296" s="218" t="s">
        <v>143</v>
      </c>
      <c r="G296" s="216"/>
      <c r="H296" s="219">
        <v>28.300000000000004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138</v>
      </c>
      <c r="AU296" s="225" t="s">
        <v>82</v>
      </c>
      <c r="AV296" s="15" t="s">
        <v>134</v>
      </c>
      <c r="AW296" s="15" t="s">
        <v>33</v>
      </c>
      <c r="AX296" s="15" t="s">
        <v>80</v>
      </c>
      <c r="AY296" s="225" t="s">
        <v>127</v>
      </c>
    </row>
    <row r="297" spans="1:65" s="2" customFormat="1" ht="16.5" customHeight="1">
      <c r="A297" s="36"/>
      <c r="B297" s="37"/>
      <c r="C297" s="175" t="s">
        <v>412</v>
      </c>
      <c r="D297" s="175" t="s">
        <v>129</v>
      </c>
      <c r="E297" s="176" t="s">
        <v>413</v>
      </c>
      <c r="F297" s="177" t="s">
        <v>414</v>
      </c>
      <c r="G297" s="178" t="s">
        <v>159</v>
      </c>
      <c r="H297" s="179">
        <v>60</v>
      </c>
      <c r="I297" s="180"/>
      <c r="J297" s="181">
        <f>ROUND(I297*H297,2)</f>
        <v>0</v>
      </c>
      <c r="K297" s="177" t="s">
        <v>133</v>
      </c>
      <c r="L297" s="41"/>
      <c r="M297" s="182" t="s">
        <v>19</v>
      </c>
      <c r="N297" s="183" t="s">
        <v>43</v>
      </c>
      <c r="O297" s="66"/>
      <c r="P297" s="184">
        <f>O297*H297</f>
        <v>0</v>
      </c>
      <c r="Q297" s="184">
        <v>0</v>
      </c>
      <c r="R297" s="184">
        <f>Q297*H297</f>
        <v>0</v>
      </c>
      <c r="S297" s="184">
        <v>0.012</v>
      </c>
      <c r="T297" s="185">
        <f>S297*H297</f>
        <v>0.72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134</v>
      </c>
      <c r="AT297" s="186" t="s">
        <v>129</v>
      </c>
      <c r="AU297" s="186" t="s">
        <v>82</v>
      </c>
      <c r="AY297" s="19" t="s">
        <v>127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9" t="s">
        <v>80</v>
      </c>
      <c r="BK297" s="187">
        <f>ROUND(I297*H297,2)</f>
        <v>0</v>
      </c>
      <c r="BL297" s="19" t="s">
        <v>134</v>
      </c>
      <c r="BM297" s="186" t="s">
        <v>415</v>
      </c>
    </row>
    <row r="298" spans="1:47" s="2" customFormat="1" ht="11.25">
      <c r="A298" s="36"/>
      <c r="B298" s="37"/>
      <c r="C298" s="38"/>
      <c r="D298" s="188" t="s">
        <v>136</v>
      </c>
      <c r="E298" s="38"/>
      <c r="F298" s="189" t="s">
        <v>416</v>
      </c>
      <c r="G298" s="38"/>
      <c r="H298" s="38"/>
      <c r="I298" s="190"/>
      <c r="J298" s="38"/>
      <c r="K298" s="38"/>
      <c r="L298" s="41"/>
      <c r="M298" s="191"/>
      <c r="N298" s="192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136</v>
      </c>
      <c r="AU298" s="19" t="s">
        <v>82</v>
      </c>
    </row>
    <row r="299" spans="2:51" s="13" customFormat="1" ht="11.25">
      <c r="B299" s="193"/>
      <c r="C299" s="194"/>
      <c r="D299" s="195" t="s">
        <v>138</v>
      </c>
      <c r="E299" s="196" t="s">
        <v>19</v>
      </c>
      <c r="F299" s="197" t="s">
        <v>417</v>
      </c>
      <c r="G299" s="194"/>
      <c r="H299" s="196" t="s">
        <v>19</v>
      </c>
      <c r="I299" s="198"/>
      <c r="J299" s="194"/>
      <c r="K299" s="194"/>
      <c r="L299" s="199"/>
      <c r="M299" s="200"/>
      <c r="N299" s="201"/>
      <c r="O299" s="201"/>
      <c r="P299" s="201"/>
      <c r="Q299" s="201"/>
      <c r="R299" s="201"/>
      <c r="S299" s="201"/>
      <c r="T299" s="202"/>
      <c r="AT299" s="203" t="s">
        <v>138</v>
      </c>
      <c r="AU299" s="203" t="s">
        <v>82</v>
      </c>
      <c r="AV299" s="13" t="s">
        <v>80</v>
      </c>
      <c r="AW299" s="13" t="s">
        <v>33</v>
      </c>
      <c r="AX299" s="13" t="s">
        <v>72</v>
      </c>
      <c r="AY299" s="203" t="s">
        <v>127</v>
      </c>
    </row>
    <row r="300" spans="2:51" s="14" customFormat="1" ht="11.25">
      <c r="B300" s="204"/>
      <c r="C300" s="205"/>
      <c r="D300" s="195" t="s">
        <v>138</v>
      </c>
      <c r="E300" s="206" t="s">
        <v>19</v>
      </c>
      <c r="F300" s="207" t="s">
        <v>418</v>
      </c>
      <c r="G300" s="205"/>
      <c r="H300" s="208">
        <v>60</v>
      </c>
      <c r="I300" s="209"/>
      <c r="J300" s="205"/>
      <c r="K300" s="205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138</v>
      </c>
      <c r="AU300" s="214" t="s">
        <v>82</v>
      </c>
      <c r="AV300" s="14" t="s">
        <v>82</v>
      </c>
      <c r="AW300" s="14" t="s">
        <v>33</v>
      </c>
      <c r="AX300" s="14" t="s">
        <v>80</v>
      </c>
      <c r="AY300" s="214" t="s">
        <v>127</v>
      </c>
    </row>
    <row r="301" spans="1:65" s="2" customFormat="1" ht="16.5" customHeight="1">
      <c r="A301" s="36"/>
      <c r="B301" s="37"/>
      <c r="C301" s="175" t="s">
        <v>419</v>
      </c>
      <c r="D301" s="175" t="s">
        <v>129</v>
      </c>
      <c r="E301" s="176" t="s">
        <v>420</v>
      </c>
      <c r="F301" s="177" t="s">
        <v>421</v>
      </c>
      <c r="G301" s="178" t="s">
        <v>159</v>
      </c>
      <c r="H301" s="179">
        <v>70</v>
      </c>
      <c r="I301" s="180"/>
      <c r="J301" s="181">
        <f>ROUND(I301*H301,2)</f>
        <v>0</v>
      </c>
      <c r="K301" s="177" t="s">
        <v>133</v>
      </c>
      <c r="L301" s="41"/>
      <c r="M301" s="182" t="s">
        <v>19</v>
      </c>
      <c r="N301" s="183" t="s">
        <v>43</v>
      </c>
      <c r="O301" s="66"/>
      <c r="P301" s="184">
        <f>O301*H301</f>
        <v>0</v>
      </c>
      <c r="Q301" s="184">
        <v>0</v>
      </c>
      <c r="R301" s="184">
        <f>Q301*H301</f>
        <v>0</v>
      </c>
      <c r="S301" s="184">
        <v>0.006</v>
      </c>
      <c r="T301" s="185">
        <f>S301*H301</f>
        <v>0.42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134</v>
      </c>
      <c r="AT301" s="186" t="s">
        <v>129</v>
      </c>
      <c r="AU301" s="186" t="s">
        <v>82</v>
      </c>
      <c r="AY301" s="19" t="s">
        <v>127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9" t="s">
        <v>80</v>
      </c>
      <c r="BK301" s="187">
        <f>ROUND(I301*H301,2)</f>
        <v>0</v>
      </c>
      <c r="BL301" s="19" t="s">
        <v>134</v>
      </c>
      <c r="BM301" s="186" t="s">
        <v>422</v>
      </c>
    </row>
    <row r="302" spans="1:47" s="2" customFormat="1" ht="11.25">
      <c r="A302" s="36"/>
      <c r="B302" s="37"/>
      <c r="C302" s="38"/>
      <c r="D302" s="188" t="s">
        <v>136</v>
      </c>
      <c r="E302" s="38"/>
      <c r="F302" s="189" t="s">
        <v>423</v>
      </c>
      <c r="G302" s="38"/>
      <c r="H302" s="38"/>
      <c r="I302" s="190"/>
      <c r="J302" s="38"/>
      <c r="K302" s="38"/>
      <c r="L302" s="41"/>
      <c r="M302" s="191"/>
      <c r="N302" s="192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136</v>
      </c>
      <c r="AU302" s="19" t="s">
        <v>82</v>
      </c>
    </row>
    <row r="303" spans="2:51" s="13" customFormat="1" ht="11.25">
      <c r="B303" s="193"/>
      <c r="C303" s="194"/>
      <c r="D303" s="195" t="s">
        <v>138</v>
      </c>
      <c r="E303" s="196" t="s">
        <v>19</v>
      </c>
      <c r="F303" s="197" t="s">
        <v>417</v>
      </c>
      <c r="G303" s="194"/>
      <c r="H303" s="196" t="s">
        <v>19</v>
      </c>
      <c r="I303" s="198"/>
      <c r="J303" s="194"/>
      <c r="K303" s="194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138</v>
      </c>
      <c r="AU303" s="203" t="s">
        <v>82</v>
      </c>
      <c r="AV303" s="13" t="s">
        <v>80</v>
      </c>
      <c r="AW303" s="13" t="s">
        <v>33</v>
      </c>
      <c r="AX303" s="13" t="s">
        <v>72</v>
      </c>
      <c r="AY303" s="203" t="s">
        <v>127</v>
      </c>
    </row>
    <row r="304" spans="2:51" s="14" customFormat="1" ht="11.25">
      <c r="B304" s="204"/>
      <c r="C304" s="205"/>
      <c r="D304" s="195" t="s">
        <v>138</v>
      </c>
      <c r="E304" s="206" t="s">
        <v>19</v>
      </c>
      <c r="F304" s="207" t="s">
        <v>424</v>
      </c>
      <c r="G304" s="205"/>
      <c r="H304" s="208">
        <v>70</v>
      </c>
      <c r="I304" s="209"/>
      <c r="J304" s="205"/>
      <c r="K304" s="205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138</v>
      </c>
      <c r="AU304" s="214" t="s">
        <v>82</v>
      </c>
      <c r="AV304" s="14" t="s">
        <v>82</v>
      </c>
      <c r="AW304" s="14" t="s">
        <v>33</v>
      </c>
      <c r="AX304" s="14" t="s">
        <v>80</v>
      </c>
      <c r="AY304" s="214" t="s">
        <v>127</v>
      </c>
    </row>
    <row r="305" spans="1:65" s="2" customFormat="1" ht="16.5" customHeight="1">
      <c r="A305" s="36"/>
      <c r="B305" s="37"/>
      <c r="C305" s="175" t="s">
        <v>425</v>
      </c>
      <c r="D305" s="175" t="s">
        <v>129</v>
      </c>
      <c r="E305" s="176" t="s">
        <v>426</v>
      </c>
      <c r="F305" s="177" t="s">
        <v>427</v>
      </c>
      <c r="G305" s="178" t="s">
        <v>165</v>
      </c>
      <c r="H305" s="179">
        <v>10.4</v>
      </c>
      <c r="I305" s="180"/>
      <c r="J305" s="181">
        <f>ROUND(I305*H305,2)</f>
        <v>0</v>
      </c>
      <c r="K305" s="177" t="s">
        <v>19</v>
      </c>
      <c r="L305" s="41"/>
      <c r="M305" s="182" t="s">
        <v>19</v>
      </c>
      <c r="N305" s="183" t="s">
        <v>43</v>
      </c>
      <c r="O305" s="66"/>
      <c r="P305" s="184">
        <f>O305*H305</f>
        <v>0</v>
      </c>
      <c r="Q305" s="184">
        <v>0</v>
      </c>
      <c r="R305" s="184">
        <f>Q305*H305</f>
        <v>0</v>
      </c>
      <c r="S305" s="184">
        <v>2.4</v>
      </c>
      <c r="T305" s="185">
        <f>S305*H305</f>
        <v>24.96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6" t="s">
        <v>134</v>
      </c>
      <c r="AT305" s="186" t="s">
        <v>129</v>
      </c>
      <c r="AU305" s="186" t="s">
        <v>82</v>
      </c>
      <c r="AY305" s="19" t="s">
        <v>127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19" t="s">
        <v>80</v>
      </c>
      <c r="BK305" s="187">
        <f>ROUND(I305*H305,2)</f>
        <v>0</v>
      </c>
      <c r="BL305" s="19" t="s">
        <v>134</v>
      </c>
      <c r="BM305" s="186" t="s">
        <v>428</v>
      </c>
    </row>
    <row r="306" spans="2:51" s="13" customFormat="1" ht="11.25">
      <c r="B306" s="193"/>
      <c r="C306" s="194"/>
      <c r="D306" s="195" t="s">
        <v>138</v>
      </c>
      <c r="E306" s="196" t="s">
        <v>19</v>
      </c>
      <c r="F306" s="197" t="s">
        <v>429</v>
      </c>
      <c r="G306" s="194"/>
      <c r="H306" s="196" t="s">
        <v>19</v>
      </c>
      <c r="I306" s="198"/>
      <c r="J306" s="194"/>
      <c r="K306" s="194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138</v>
      </c>
      <c r="AU306" s="203" t="s">
        <v>82</v>
      </c>
      <c r="AV306" s="13" t="s">
        <v>80</v>
      </c>
      <c r="AW306" s="13" t="s">
        <v>33</v>
      </c>
      <c r="AX306" s="13" t="s">
        <v>72</v>
      </c>
      <c r="AY306" s="203" t="s">
        <v>127</v>
      </c>
    </row>
    <row r="307" spans="2:51" s="14" customFormat="1" ht="11.25">
      <c r="B307" s="204"/>
      <c r="C307" s="205"/>
      <c r="D307" s="195" t="s">
        <v>138</v>
      </c>
      <c r="E307" s="206" t="s">
        <v>19</v>
      </c>
      <c r="F307" s="207" t="s">
        <v>430</v>
      </c>
      <c r="G307" s="205"/>
      <c r="H307" s="208">
        <v>10.4</v>
      </c>
      <c r="I307" s="209"/>
      <c r="J307" s="205"/>
      <c r="K307" s="205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138</v>
      </c>
      <c r="AU307" s="214" t="s">
        <v>82</v>
      </c>
      <c r="AV307" s="14" t="s">
        <v>82</v>
      </c>
      <c r="AW307" s="14" t="s">
        <v>33</v>
      </c>
      <c r="AX307" s="14" t="s">
        <v>80</v>
      </c>
      <c r="AY307" s="214" t="s">
        <v>127</v>
      </c>
    </row>
    <row r="308" spans="1:65" s="2" customFormat="1" ht="16.5" customHeight="1">
      <c r="A308" s="36"/>
      <c r="B308" s="37"/>
      <c r="C308" s="175" t="s">
        <v>431</v>
      </c>
      <c r="D308" s="175" t="s">
        <v>129</v>
      </c>
      <c r="E308" s="176" t="s">
        <v>432</v>
      </c>
      <c r="F308" s="177" t="s">
        <v>433</v>
      </c>
      <c r="G308" s="178" t="s">
        <v>165</v>
      </c>
      <c r="H308" s="179">
        <v>19.122</v>
      </c>
      <c r="I308" s="180"/>
      <c r="J308" s="181">
        <f>ROUND(I308*H308,2)</f>
        <v>0</v>
      </c>
      <c r="K308" s="177" t="s">
        <v>133</v>
      </c>
      <c r="L308" s="41"/>
      <c r="M308" s="182" t="s">
        <v>19</v>
      </c>
      <c r="N308" s="183" t="s">
        <v>43</v>
      </c>
      <c r="O308" s="66"/>
      <c r="P308" s="184">
        <f>O308*H308</f>
        <v>0</v>
      </c>
      <c r="Q308" s="184">
        <v>0</v>
      </c>
      <c r="R308" s="184">
        <f>Q308*H308</f>
        <v>0</v>
      </c>
      <c r="S308" s="184">
        <v>2.2</v>
      </c>
      <c r="T308" s="185">
        <f>S308*H308</f>
        <v>42.068400000000004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6" t="s">
        <v>134</v>
      </c>
      <c r="AT308" s="186" t="s">
        <v>129</v>
      </c>
      <c r="AU308" s="186" t="s">
        <v>82</v>
      </c>
      <c r="AY308" s="19" t="s">
        <v>127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9" t="s">
        <v>80</v>
      </c>
      <c r="BK308" s="187">
        <f>ROUND(I308*H308,2)</f>
        <v>0</v>
      </c>
      <c r="BL308" s="19" t="s">
        <v>134</v>
      </c>
      <c r="BM308" s="186" t="s">
        <v>434</v>
      </c>
    </row>
    <row r="309" spans="1:47" s="2" customFormat="1" ht="11.25">
      <c r="A309" s="36"/>
      <c r="B309" s="37"/>
      <c r="C309" s="38"/>
      <c r="D309" s="188" t="s">
        <v>136</v>
      </c>
      <c r="E309" s="38"/>
      <c r="F309" s="189" t="s">
        <v>435</v>
      </c>
      <c r="G309" s="38"/>
      <c r="H309" s="38"/>
      <c r="I309" s="190"/>
      <c r="J309" s="38"/>
      <c r="K309" s="38"/>
      <c r="L309" s="41"/>
      <c r="M309" s="191"/>
      <c r="N309" s="192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136</v>
      </c>
      <c r="AU309" s="19" t="s">
        <v>82</v>
      </c>
    </row>
    <row r="310" spans="2:51" s="13" customFormat="1" ht="11.25">
      <c r="B310" s="193"/>
      <c r="C310" s="194"/>
      <c r="D310" s="195" t="s">
        <v>138</v>
      </c>
      <c r="E310" s="196" t="s">
        <v>19</v>
      </c>
      <c r="F310" s="197" t="s">
        <v>139</v>
      </c>
      <c r="G310" s="194"/>
      <c r="H310" s="196" t="s">
        <v>19</v>
      </c>
      <c r="I310" s="198"/>
      <c r="J310" s="194"/>
      <c r="K310" s="194"/>
      <c r="L310" s="199"/>
      <c r="M310" s="200"/>
      <c r="N310" s="201"/>
      <c r="O310" s="201"/>
      <c r="P310" s="201"/>
      <c r="Q310" s="201"/>
      <c r="R310" s="201"/>
      <c r="S310" s="201"/>
      <c r="T310" s="202"/>
      <c r="AT310" s="203" t="s">
        <v>138</v>
      </c>
      <c r="AU310" s="203" t="s">
        <v>82</v>
      </c>
      <c r="AV310" s="13" t="s">
        <v>80</v>
      </c>
      <c r="AW310" s="13" t="s">
        <v>33</v>
      </c>
      <c r="AX310" s="13" t="s">
        <v>72</v>
      </c>
      <c r="AY310" s="203" t="s">
        <v>127</v>
      </c>
    </row>
    <row r="311" spans="2:51" s="14" customFormat="1" ht="11.25">
      <c r="B311" s="204"/>
      <c r="C311" s="205"/>
      <c r="D311" s="195" t="s">
        <v>138</v>
      </c>
      <c r="E311" s="206" t="s">
        <v>19</v>
      </c>
      <c r="F311" s="207" t="s">
        <v>436</v>
      </c>
      <c r="G311" s="205"/>
      <c r="H311" s="208">
        <v>16.82</v>
      </c>
      <c r="I311" s="209"/>
      <c r="J311" s="205"/>
      <c r="K311" s="205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138</v>
      </c>
      <c r="AU311" s="214" t="s">
        <v>82</v>
      </c>
      <c r="AV311" s="14" t="s">
        <v>82</v>
      </c>
      <c r="AW311" s="14" t="s">
        <v>33</v>
      </c>
      <c r="AX311" s="14" t="s">
        <v>72</v>
      </c>
      <c r="AY311" s="214" t="s">
        <v>127</v>
      </c>
    </row>
    <row r="312" spans="2:51" s="13" customFormat="1" ht="11.25">
      <c r="B312" s="193"/>
      <c r="C312" s="194"/>
      <c r="D312" s="195" t="s">
        <v>138</v>
      </c>
      <c r="E312" s="196" t="s">
        <v>19</v>
      </c>
      <c r="F312" s="197" t="s">
        <v>153</v>
      </c>
      <c r="G312" s="194"/>
      <c r="H312" s="196" t="s">
        <v>19</v>
      </c>
      <c r="I312" s="198"/>
      <c r="J312" s="194"/>
      <c r="K312" s="194"/>
      <c r="L312" s="199"/>
      <c r="M312" s="200"/>
      <c r="N312" s="201"/>
      <c r="O312" s="201"/>
      <c r="P312" s="201"/>
      <c r="Q312" s="201"/>
      <c r="R312" s="201"/>
      <c r="S312" s="201"/>
      <c r="T312" s="202"/>
      <c r="AT312" s="203" t="s">
        <v>138</v>
      </c>
      <c r="AU312" s="203" t="s">
        <v>82</v>
      </c>
      <c r="AV312" s="13" t="s">
        <v>80</v>
      </c>
      <c r="AW312" s="13" t="s">
        <v>33</v>
      </c>
      <c r="AX312" s="13" t="s">
        <v>72</v>
      </c>
      <c r="AY312" s="203" t="s">
        <v>127</v>
      </c>
    </row>
    <row r="313" spans="2:51" s="14" customFormat="1" ht="11.25">
      <c r="B313" s="204"/>
      <c r="C313" s="205"/>
      <c r="D313" s="195" t="s">
        <v>138</v>
      </c>
      <c r="E313" s="206" t="s">
        <v>19</v>
      </c>
      <c r="F313" s="207" t="s">
        <v>437</v>
      </c>
      <c r="G313" s="205"/>
      <c r="H313" s="208">
        <v>2.302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138</v>
      </c>
      <c r="AU313" s="214" t="s">
        <v>82</v>
      </c>
      <c r="AV313" s="14" t="s">
        <v>82</v>
      </c>
      <c r="AW313" s="14" t="s">
        <v>33</v>
      </c>
      <c r="AX313" s="14" t="s">
        <v>72</v>
      </c>
      <c r="AY313" s="214" t="s">
        <v>127</v>
      </c>
    </row>
    <row r="314" spans="2:51" s="15" customFormat="1" ht="11.25">
      <c r="B314" s="215"/>
      <c r="C314" s="216"/>
      <c r="D314" s="195" t="s">
        <v>138</v>
      </c>
      <c r="E314" s="217" t="s">
        <v>19</v>
      </c>
      <c r="F314" s="218" t="s">
        <v>143</v>
      </c>
      <c r="G314" s="216"/>
      <c r="H314" s="219">
        <v>19.122</v>
      </c>
      <c r="I314" s="220"/>
      <c r="J314" s="216"/>
      <c r="K314" s="216"/>
      <c r="L314" s="221"/>
      <c r="M314" s="222"/>
      <c r="N314" s="223"/>
      <c r="O314" s="223"/>
      <c r="P314" s="223"/>
      <c r="Q314" s="223"/>
      <c r="R314" s="223"/>
      <c r="S314" s="223"/>
      <c r="T314" s="224"/>
      <c r="AT314" s="225" t="s">
        <v>138</v>
      </c>
      <c r="AU314" s="225" t="s">
        <v>82</v>
      </c>
      <c r="AV314" s="15" t="s">
        <v>134</v>
      </c>
      <c r="AW314" s="15" t="s">
        <v>33</v>
      </c>
      <c r="AX314" s="15" t="s">
        <v>80</v>
      </c>
      <c r="AY314" s="225" t="s">
        <v>127</v>
      </c>
    </row>
    <row r="315" spans="1:65" s="2" customFormat="1" ht="21.75" customHeight="1">
      <c r="A315" s="36"/>
      <c r="B315" s="37"/>
      <c r="C315" s="175" t="s">
        <v>438</v>
      </c>
      <c r="D315" s="175" t="s">
        <v>129</v>
      </c>
      <c r="E315" s="176" t="s">
        <v>439</v>
      </c>
      <c r="F315" s="177" t="s">
        <v>440</v>
      </c>
      <c r="G315" s="178" t="s">
        <v>165</v>
      </c>
      <c r="H315" s="179">
        <v>16.82</v>
      </c>
      <c r="I315" s="180"/>
      <c r="J315" s="181">
        <f>ROUND(I315*H315,2)</f>
        <v>0</v>
      </c>
      <c r="K315" s="177" t="s">
        <v>133</v>
      </c>
      <c r="L315" s="41"/>
      <c r="M315" s="182" t="s">
        <v>19</v>
      </c>
      <c r="N315" s="183" t="s">
        <v>43</v>
      </c>
      <c r="O315" s="66"/>
      <c r="P315" s="184">
        <f>O315*H315</f>
        <v>0</v>
      </c>
      <c r="Q315" s="184">
        <v>0</v>
      </c>
      <c r="R315" s="184">
        <f>Q315*H315</f>
        <v>0</v>
      </c>
      <c r="S315" s="184">
        <v>0.029</v>
      </c>
      <c r="T315" s="185">
        <f>S315*H315</f>
        <v>0.48778000000000005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134</v>
      </c>
      <c r="AT315" s="186" t="s">
        <v>129</v>
      </c>
      <c r="AU315" s="186" t="s">
        <v>82</v>
      </c>
      <c r="AY315" s="19" t="s">
        <v>127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80</v>
      </c>
      <c r="BK315" s="187">
        <f>ROUND(I315*H315,2)</f>
        <v>0</v>
      </c>
      <c r="BL315" s="19" t="s">
        <v>134</v>
      </c>
      <c r="BM315" s="186" t="s">
        <v>441</v>
      </c>
    </row>
    <row r="316" spans="1:47" s="2" customFormat="1" ht="11.25">
      <c r="A316" s="36"/>
      <c r="B316" s="37"/>
      <c r="C316" s="38"/>
      <c r="D316" s="188" t="s">
        <v>136</v>
      </c>
      <c r="E316" s="38"/>
      <c r="F316" s="189" t="s">
        <v>442</v>
      </c>
      <c r="G316" s="38"/>
      <c r="H316" s="38"/>
      <c r="I316" s="190"/>
      <c r="J316" s="38"/>
      <c r="K316" s="38"/>
      <c r="L316" s="41"/>
      <c r="M316" s="191"/>
      <c r="N316" s="192"/>
      <c r="O316" s="66"/>
      <c r="P316" s="66"/>
      <c r="Q316" s="66"/>
      <c r="R316" s="66"/>
      <c r="S316" s="66"/>
      <c r="T316" s="67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9" t="s">
        <v>136</v>
      </c>
      <c r="AU316" s="19" t="s">
        <v>82</v>
      </c>
    </row>
    <row r="317" spans="2:51" s="13" customFormat="1" ht="11.25">
      <c r="B317" s="193"/>
      <c r="C317" s="194"/>
      <c r="D317" s="195" t="s">
        <v>138</v>
      </c>
      <c r="E317" s="196" t="s">
        <v>19</v>
      </c>
      <c r="F317" s="197" t="s">
        <v>139</v>
      </c>
      <c r="G317" s="194"/>
      <c r="H317" s="196" t="s">
        <v>19</v>
      </c>
      <c r="I317" s="198"/>
      <c r="J317" s="194"/>
      <c r="K317" s="194"/>
      <c r="L317" s="199"/>
      <c r="M317" s="200"/>
      <c r="N317" s="201"/>
      <c r="O317" s="201"/>
      <c r="P317" s="201"/>
      <c r="Q317" s="201"/>
      <c r="R317" s="201"/>
      <c r="S317" s="201"/>
      <c r="T317" s="202"/>
      <c r="AT317" s="203" t="s">
        <v>138</v>
      </c>
      <c r="AU317" s="203" t="s">
        <v>82</v>
      </c>
      <c r="AV317" s="13" t="s">
        <v>80</v>
      </c>
      <c r="AW317" s="13" t="s">
        <v>33</v>
      </c>
      <c r="AX317" s="13" t="s">
        <v>72</v>
      </c>
      <c r="AY317" s="203" t="s">
        <v>127</v>
      </c>
    </row>
    <row r="318" spans="2:51" s="14" customFormat="1" ht="11.25">
      <c r="B318" s="204"/>
      <c r="C318" s="205"/>
      <c r="D318" s="195" t="s">
        <v>138</v>
      </c>
      <c r="E318" s="206" t="s">
        <v>19</v>
      </c>
      <c r="F318" s="207" t="s">
        <v>436</v>
      </c>
      <c r="G318" s="205"/>
      <c r="H318" s="208">
        <v>16.82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138</v>
      </c>
      <c r="AU318" s="214" t="s">
        <v>82</v>
      </c>
      <c r="AV318" s="14" t="s">
        <v>82</v>
      </c>
      <c r="AW318" s="14" t="s">
        <v>33</v>
      </c>
      <c r="AX318" s="14" t="s">
        <v>80</v>
      </c>
      <c r="AY318" s="214" t="s">
        <v>127</v>
      </c>
    </row>
    <row r="319" spans="1:65" s="2" customFormat="1" ht="24.2" customHeight="1">
      <c r="A319" s="36"/>
      <c r="B319" s="37"/>
      <c r="C319" s="175" t="s">
        <v>443</v>
      </c>
      <c r="D319" s="175" t="s">
        <v>129</v>
      </c>
      <c r="E319" s="176" t="s">
        <v>444</v>
      </c>
      <c r="F319" s="177" t="s">
        <v>445</v>
      </c>
      <c r="G319" s="178" t="s">
        <v>159</v>
      </c>
      <c r="H319" s="179">
        <v>103.45</v>
      </c>
      <c r="I319" s="180"/>
      <c r="J319" s="181">
        <f>ROUND(I319*H319,2)</f>
        <v>0</v>
      </c>
      <c r="K319" s="177" t="s">
        <v>133</v>
      </c>
      <c r="L319" s="41"/>
      <c r="M319" s="182" t="s">
        <v>19</v>
      </c>
      <c r="N319" s="183" t="s">
        <v>43</v>
      </c>
      <c r="O319" s="66"/>
      <c r="P319" s="184">
        <f>O319*H319</f>
        <v>0</v>
      </c>
      <c r="Q319" s="184">
        <v>0.10095</v>
      </c>
      <c r="R319" s="184">
        <f>Q319*H319</f>
        <v>10.4432775</v>
      </c>
      <c r="S319" s="184">
        <v>0</v>
      </c>
      <c r="T319" s="185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6" t="s">
        <v>134</v>
      </c>
      <c r="AT319" s="186" t="s">
        <v>129</v>
      </c>
      <c r="AU319" s="186" t="s">
        <v>82</v>
      </c>
      <c r="AY319" s="19" t="s">
        <v>127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9" t="s">
        <v>80</v>
      </c>
      <c r="BK319" s="187">
        <f>ROUND(I319*H319,2)</f>
        <v>0</v>
      </c>
      <c r="BL319" s="19" t="s">
        <v>134</v>
      </c>
      <c r="BM319" s="186" t="s">
        <v>446</v>
      </c>
    </row>
    <row r="320" spans="1:47" s="2" customFormat="1" ht="11.25">
      <c r="A320" s="36"/>
      <c r="B320" s="37"/>
      <c r="C320" s="38"/>
      <c r="D320" s="188" t="s">
        <v>136</v>
      </c>
      <c r="E320" s="38"/>
      <c r="F320" s="189" t="s">
        <v>447</v>
      </c>
      <c r="G320" s="38"/>
      <c r="H320" s="38"/>
      <c r="I320" s="190"/>
      <c r="J320" s="38"/>
      <c r="K320" s="38"/>
      <c r="L320" s="41"/>
      <c r="M320" s="191"/>
      <c r="N320" s="192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136</v>
      </c>
      <c r="AU320" s="19" t="s">
        <v>82</v>
      </c>
    </row>
    <row r="321" spans="2:51" s="14" customFormat="1" ht="22.5">
      <c r="B321" s="204"/>
      <c r="C321" s="205"/>
      <c r="D321" s="195" t="s">
        <v>138</v>
      </c>
      <c r="E321" s="206" t="s">
        <v>19</v>
      </c>
      <c r="F321" s="207" t="s">
        <v>448</v>
      </c>
      <c r="G321" s="205"/>
      <c r="H321" s="208">
        <v>103.45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138</v>
      </c>
      <c r="AU321" s="214" t="s">
        <v>82</v>
      </c>
      <c r="AV321" s="14" t="s">
        <v>82</v>
      </c>
      <c r="AW321" s="14" t="s">
        <v>33</v>
      </c>
      <c r="AX321" s="14" t="s">
        <v>80</v>
      </c>
      <c r="AY321" s="214" t="s">
        <v>127</v>
      </c>
    </row>
    <row r="322" spans="1:65" s="2" customFormat="1" ht="16.5" customHeight="1">
      <c r="A322" s="36"/>
      <c r="B322" s="37"/>
      <c r="C322" s="237" t="s">
        <v>449</v>
      </c>
      <c r="D322" s="237" t="s">
        <v>236</v>
      </c>
      <c r="E322" s="238" t="s">
        <v>450</v>
      </c>
      <c r="F322" s="239" t="s">
        <v>451</v>
      </c>
      <c r="G322" s="240" t="s">
        <v>159</v>
      </c>
      <c r="H322" s="241">
        <v>113.795</v>
      </c>
      <c r="I322" s="242"/>
      <c r="J322" s="243">
        <f>ROUND(I322*H322,2)</f>
        <v>0</v>
      </c>
      <c r="K322" s="239" t="s">
        <v>133</v>
      </c>
      <c r="L322" s="244"/>
      <c r="M322" s="245" t="s">
        <v>19</v>
      </c>
      <c r="N322" s="246" t="s">
        <v>43</v>
      </c>
      <c r="O322" s="66"/>
      <c r="P322" s="184">
        <f>O322*H322</f>
        <v>0</v>
      </c>
      <c r="Q322" s="184">
        <v>0.028</v>
      </c>
      <c r="R322" s="184">
        <f>Q322*H322</f>
        <v>3.1862600000000003</v>
      </c>
      <c r="S322" s="184">
        <v>0</v>
      </c>
      <c r="T322" s="185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86" t="s">
        <v>193</v>
      </c>
      <c r="AT322" s="186" t="s">
        <v>236</v>
      </c>
      <c r="AU322" s="186" t="s">
        <v>82</v>
      </c>
      <c r="AY322" s="19" t="s">
        <v>127</v>
      </c>
      <c r="BE322" s="187">
        <f>IF(N322="základní",J322,0)</f>
        <v>0</v>
      </c>
      <c r="BF322" s="187">
        <f>IF(N322="snížená",J322,0)</f>
        <v>0</v>
      </c>
      <c r="BG322" s="187">
        <f>IF(N322="zákl. přenesená",J322,0)</f>
        <v>0</v>
      </c>
      <c r="BH322" s="187">
        <f>IF(N322="sníž. přenesená",J322,0)</f>
        <v>0</v>
      </c>
      <c r="BI322" s="187">
        <f>IF(N322="nulová",J322,0)</f>
        <v>0</v>
      </c>
      <c r="BJ322" s="19" t="s">
        <v>80</v>
      </c>
      <c r="BK322" s="187">
        <f>ROUND(I322*H322,2)</f>
        <v>0</v>
      </c>
      <c r="BL322" s="19" t="s">
        <v>134</v>
      </c>
      <c r="BM322" s="186" t="s">
        <v>452</v>
      </c>
    </row>
    <row r="323" spans="2:51" s="14" customFormat="1" ht="11.25">
      <c r="B323" s="204"/>
      <c r="C323" s="205"/>
      <c r="D323" s="195" t="s">
        <v>138</v>
      </c>
      <c r="E323" s="205"/>
      <c r="F323" s="207" t="s">
        <v>453</v>
      </c>
      <c r="G323" s="205"/>
      <c r="H323" s="208">
        <v>113.795</v>
      </c>
      <c r="I323" s="209"/>
      <c r="J323" s="205"/>
      <c r="K323" s="205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138</v>
      </c>
      <c r="AU323" s="214" t="s">
        <v>82</v>
      </c>
      <c r="AV323" s="14" t="s">
        <v>82</v>
      </c>
      <c r="AW323" s="14" t="s">
        <v>4</v>
      </c>
      <c r="AX323" s="14" t="s">
        <v>80</v>
      </c>
      <c r="AY323" s="214" t="s">
        <v>127</v>
      </c>
    </row>
    <row r="324" spans="2:63" s="12" customFormat="1" ht="22.9" customHeight="1">
      <c r="B324" s="159"/>
      <c r="C324" s="160"/>
      <c r="D324" s="161" t="s">
        <v>71</v>
      </c>
      <c r="E324" s="173" t="s">
        <v>454</v>
      </c>
      <c r="F324" s="173" t="s">
        <v>455</v>
      </c>
      <c r="G324" s="160"/>
      <c r="H324" s="160"/>
      <c r="I324" s="163"/>
      <c r="J324" s="174">
        <f>BK324</f>
        <v>0</v>
      </c>
      <c r="K324" s="160"/>
      <c r="L324" s="165"/>
      <c r="M324" s="166"/>
      <c r="N324" s="167"/>
      <c r="O324" s="167"/>
      <c r="P324" s="168">
        <f>SUM(P325:P347)</f>
        <v>0</v>
      </c>
      <c r="Q324" s="167"/>
      <c r="R324" s="168">
        <f>SUM(R325:R347)</f>
        <v>0</v>
      </c>
      <c r="S324" s="167"/>
      <c r="T324" s="169">
        <f>SUM(T325:T347)</f>
        <v>0</v>
      </c>
      <c r="AR324" s="170" t="s">
        <v>80</v>
      </c>
      <c r="AT324" s="171" t="s">
        <v>71</v>
      </c>
      <c r="AU324" s="171" t="s">
        <v>80</v>
      </c>
      <c r="AY324" s="170" t="s">
        <v>127</v>
      </c>
      <c r="BK324" s="172">
        <f>SUM(BK325:BK347)</f>
        <v>0</v>
      </c>
    </row>
    <row r="325" spans="1:65" s="2" customFormat="1" ht="16.5" customHeight="1">
      <c r="A325" s="36"/>
      <c r="B325" s="37"/>
      <c r="C325" s="175" t="s">
        <v>456</v>
      </c>
      <c r="D325" s="175" t="s">
        <v>129</v>
      </c>
      <c r="E325" s="176" t="s">
        <v>457</v>
      </c>
      <c r="F325" s="177" t="s">
        <v>458</v>
      </c>
      <c r="G325" s="178" t="s">
        <v>212</v>
      </c>
      <c r="H325" s="179">
        <v>119.872</v>
      </c>
      <c r="I325" s="180"/>
      <c r="J325" s="181">
        <f>ROUND(I325*H325,2)</f>
        <v>0</v>
      </c>
      <c r="K325" s="177" t="s">
        <v>133</v>
      </c>
      <c r="L325" s="41"/>
      <c r="M325" s="182" t="s">
        <v>19</v>
      </c>
      <c r="N325" s="183" t="s">
        <v>43</v>
      </c>
      <c r="O325" s="66"/>
      <c r="P325" s="184">
        <f>O325*H325</f>
        <v>0</v>
      </c>
      <c r="Q325" s="184">
        <v>0</v>
      </c>
      <c r="R325" s="184">
        <f>Q325*H325</f>
        <v>0</v>
      </c>
      <c r="S325" s="184">
        <v>0</v>
      </c>
      <c r="T325" s="185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6" t="s">
        <v>134</v>
      </c>
      <c r="AT325" s="186" t="s">
        <v>129</v>
      </c>
      <c r="AU325" s="186" t="s">
        <v>82</v>
      </c>
      <c r="AY325" s="19" t="s">
        <v>127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9" t="s">
        <v>80</v>
      </c>
      <c r="BK325" s="187">
        <f>ROUND(I325*H325,2)</f>
        <v>0</v>
      </c>
      <c r="BL325" s="19" t="s">
        <v>134</v>
      </c>
      <c r="BM325" s="186" t="s">
        <v>459</v>
      </c>
    </row>
    <row r="326" spans="1:47" s="2" customFormat="1" ht="11.25">
      <c r="A326" s="36"/>
      <c r="B326" s="37"/>
      <c r="C326" s="38"/>
      <c r="D326" s="188" t="s">
        <v>136</v>
      </c>
      <c r="E326" s="38"/>
      <c r="F326" s="189" t="s">
        <v>460</v>
      </c>
      <c r="G326" s="38"/>
      <c r="H326" s="38"/>
      <c r="I326" s="190"/>
      <c r="J326" s="38"/>
      <c r="K326" s="38"/>
      <c r="L326" s="41"/>
      <c r="M326" s="191"/>
      <c r="N326" s="192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136</v>
      </c>
      <c r="AU326" s="19" t="s">
        <v>82</v>
      </c>
    </row>
    <row r="327" spans="1:65" s="2" customFormat="1" ht="24.2" customHeight="1">
      <c r="A327" s="36"/>
      <c r="B327" s="37"/>
      <c r="C327" s="175" t="s">
        <v>461</v>
      </c>
      <c r="D327" s="175" t="s">
        <v>129</v>
      </c>
      <c r="E327" s="176" t="s">
        <v>462</v>
      </c>
      <c r="F327" s="177" t="s">
        <v>463</v>
      </c>
      <c r="G327" s="178" t="s">
        <v>212</v>
      </c>
      <c r="H327" s="179">
        <v>119.872</v>
      </c>
      <c r="I327" s="180"/>
      <c r="J327" s="181">
        <f>ROUND(I327*H327,2)</f>
        <v>0</v>
      </c>
      <c r="K327" s="177" t="s">
        <v>133</v>
      </c>
      <c r="L327" s="41"/>
      <c r="M327" s="182" t="s">
        <v>19</v>
      </c>
      <c r="N327" s="183" t="s">
        <v>43</v>
      </c>
      <c r="O327" s="66"/>
      <c r="P327" s="184">
        <f>O327*H327</f>
        <v>0</v>
      </c>
      <c r="Q327" s="184">
        <v>0</v>
      </c>
      <c r="R327" s="184">
        <f>Q327*H327</f>
        <v>0</v>
      </c>
      <c r="S327" s="184">
        <v>0</v>
      </c>
      <c r="T327" s="185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6" t="s">
        <v>134</v>
      </c>
      <c r="AT327" s="186" t="s">
        <v>129</v>
      </c>
      <c r="AU327" s="186" t="s">
        <v>82</v>
      </c>
      <c r="AY327" s="19" t="s">
        <v>127</v>
      </c>
      <c r="BE327" s="187">
        <f>IF(N327="základní",J327,0)</f>
        <v>0</v>
      </c>
      <c r="BF327" s="187">
        <f>IF(N327="snížená",J327,0)</f>
        <v>0</v>
      </c>
      <c r="BG327" s="187">
        <f>IF(N327="zákl. přenesená",J327,0)</f>
        <v>0</v>
      </c>
      <c r="BH327" s="187">
        <f>IF(N327="sníž. přenesená",J327,0)</f>
        <v>0</v>
      </c>
      <c r="BI327" s="187">
        <f>IF(N327="nulová",J327,0)</f>
        <v>0</v>
      </c>
      <c r="BJ327" s="19" t="s">
        <v>80</v>
      </c>
      <c r="BK327" s="187">
        <f>ROUND(I327*H327,2)</f>
        <v>0</v>
      </c>
      <c r="BL327" s="19" t="s">
        <v>134</v>
      </c>
      <c r="BM327" s="186" t="s">
        <v>464</v>
      </c>
    </row>
    <row r="328" spans="1:47" s="2" customFormat="1" ht="11.25">
      <c r="A328" s="36"/>
      <c r="B328" s="37"/>
      <c r="C328" s="38"/>
      <c r="D328" s="188" t="s">
        <v>136</v>
      </c>
      <c r="E328" s="38"/>
      <c r="F328" s="189" t="s">
        <v>465</v>
      </c>
      <c r="G328" s="38"/>
      <c r="H328" s="38"/>
      <c r="I328" s="190"/>
      <c r="J328" s="38"/>
      <c r="K328" s="38"/>
      <c r="L328" s="41"/>
      <c r="M328" s="191"/>
      <c r="N328" s="192"/>
      <c r="O328" s="66"/>
      <c r="P328" s="66"/>
      <c r="Q328" s="66"/>
      <c r="R328" s="66"/>
      <c r="S328" s="66"/>
      <c r="T328" s="67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136</v>
      </c>
      <c r="AU328" s="19" t="s">
        <v>82</v>
      </c>
    </row>
    <row r="329" spans="1:65" s="2" customFormat="1" ht="21.75" customHeight="1">
      <c r="A329" s="36"/>
      <c r="B329" s="37"/>
      <c r="C329" s="175" t="s">
        <v>466</v>
      </c>
      <c r="D329" s="175" t="s">
        <v>129</v>
      </c>
      <c r="E329" s="176" t="s">
        <v>467</v>
      </c>
      <c r="F329" s="177" t="s">
        <v>468</v>
      </c>
      <c r="G329" s="178" t="s">
        <v>212</v>
      </c>
      <c r="H329" s="179">
        <v>119.872</v>
      </c>
      <c r="I329" s="180"/>
      <c r="J329" s="181">
        <f>ROUND(I329*H329,2)</f>
        <v>0</v>
      </c>
      <c r="K329" s="177" t="s">
        <v>133</v>
      </c>
      <c r="L329" s="41"/>
      <c r="M329" s="182" t="s">
        <v>19</v>
      </c>
      <c r="N329" s="183" t="s">
        <v>43</v>
      </c>
      <c r="O329" s="66"/>
      <c r="P329" s="184">
        <f>O329*H329</f>
        <v>0</v>
      </c>
      <c r="Q329" s="184">
        <v>0</v>
      </c>
      <c r="R329" s="184">
        <f>Q329*H329</f>
        <v>0</v>
      </c>
      <c r="S329" s="184">
        <v>0</v>
      </c>
      <c r="T329" s="185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6" t="s">
        <v>134</v>
      </c>
      <c r="AT329" s="186" t="s">
        <v>129</v>
      </c>
      <c r="AU329" s="186" t="s">
        <v>82</v>
      </c>
      <c r="AY329" s="19" t="s">
        <v>127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19" t="s">
        <v>80</v>
      </c>
      <c r="BK329" s="187">
        <f>ROUND(I329*H329,2)</f>
        <v>0</v>
      </c>
      <c r="BL329" s="19" t="s">
        <v>134</v>
      </c>
      <c r="BM329" s="186" t="s">
        <v>469</v>
      </c>
    </row>
    <row r="330" spans="1:47" s="2" customFormat="1" ht="11.25">
      <c r="A330" s="36"/>
      <c r="B330" s="37"/>
      <c r="C330" s="38"/>
      <c r="D330" s="188" t="s">
        <v>136</v>
      </c>
      <c r="E330" s="38"/>
      <c r="F330" s="189" t="s">
        <v>470</v>
      </c>
      <c r="G330" s="38"/>
      <c r="H330" s="38"/>
      <c r="I330" s="190"/>
      <c r="J330" s="38"/>
      <c r="K330" s="38"/>
      <c r="L330" s="41"/>
      <c r="M330" s="191"/>
      <c r="N330" s="192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136</v>
      </c>
      <c r="AU330" s="19" t="s">
        <v>82</v>
      </c>
    </row>
    <row r="331" spans="1:65" s="2" customFormat="1" ht="24.2" customHeight="1">
      <c r="A331" s="36"/>
      <c r="B331" s="37"/>
      <c r="C331" s="175" t="s">
        <v>471</v>
      </c>
      <c r="D331" s="175" t="s">
        <v>129</v>
      </c>
      <c r="E331" s="176" t="s">
        <v>472</v>
      </c>
      <c r="F331" s="177" t="s">
        <v>473</v>
      </c>
      <c r="G331" s="178" t="s">
        <v>212</v>
      </c>
      <c r="H331" s="179">
        <v>1313.923</v>
      </c>
      <c r="I331" s="180"/>
      <c r="J331" s="181">
        <f>ROUND(I331*H331,2)</f>
        <v>0</v>
      </c>
      <c r="K331" s="177" t="s">
        <v>133</v>
      </c>
      <c r="L331" s="41"/>
      <c r="M331" s="182" t="s">
        <v>19</v>
      </c>
      <c r="N331" s="183" t="s">
        <v>43</v>
      </c>
      <c r="O331" s="66"/>
      <c r="P331" s="184">
        <f>O331*H331</f>
        <v>0</v>
      </c>
      <c r="Q331" s="184">
        <v>0</v>
      </c>
      <c r="R331" s="184">
        <f>Q331*H331</f>
        <v>0</v>
      </c>
      <c r="S331" s="184">
        <v>0</v>
      </c>
      <c r="T331" s="185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6" t="s">
        <v>134</v>
      </c>
      <c r="AT331" s="186" t="s">
        <v>129</v>
      </c>
      <c r="AU331" s="186" t="s">
        <v>82</v>
      </c>
      <c r="AY331" s="19" t="s">
        <v>127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9" t="s">
        <v>80</v>
      </c>
      <c r="BK331" s="187">
        <f>ROUND(I331*H331,2)</f>
        <v>0</v>
      </c>
      <c r="BL331" s="19" t="s">
        <v>134</v>
      </c>
      <c r="BM331" s="186" t="s">
        <v>474</v>
      </c>
    </row>
    <row r="332" spans="1:47" s="2" customFormat="1" ht="11.25">
      <c r="A332" s="36"/>
      <c r="B332" s="37"/>
      <c r="C332" s="38"/>
      <c r="D332" s="188" t="s">
        <v>136</v>
      </c>
      <c r="E332" s="38"/>
      <c r="F332" s="189" t="s">
        <v>475</v>
      </c>
      <c r="G332" s="38"/>
      <c r="H332" s="38"/>
      <c r="I332" s="190"/>
      <c r="J332" s="38"/>
      <c r="K332" s="38"/>
      <c r="L332" s="41"/>
      <c r="M332" s="191"/>
      <c r="N332" s="192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136</v>
      </c>
      <c r="AU332" s="19" t="s">
        <v>82</v>
      </c>
    </row>
    <row r="333" spans="2:51" s="13" customFormat="1" ht="11.25">
      <c r="B333" s="193"/>
      <c r="C333" s="194"/>
      <c r="D333" s="195" t="s">
        <v>138</v>
      </c>
      <c r="E333" s="196" t="s">
        <v>19</v>
      </c>
      <c r="F333" s="197" t="s">
        <v>476</v>
      </c>
      <c r="G333" s="194"/>
      <c r="H333" s="196" t="s">
        <v>19</v>
      </c>
      <c r="I333" s="198"/>
      <c r="J333" s="194"/>
      <c r="K333" s="194"/>
      <c r="L333" s="199"/>
      <c r="M333" s="200"/>
      <c r="N333" s="201"/>
      <c r="O333" s="201"/>
      <c r="P333" s="201"/>
      <c r="Q333" s="201"/>
      <c r="R333" s="201"/>
      <c r="S333" s="201"/>
      <c r="T333" s="202"/>
      <c r="AT333" s="203" t="s">
        <v>138</v>
      </c>
      <c r="AU333" s="203" t="s">
        <v>82</v>
      </c>
      <c r="AV333" s="13" t="s">
        <v>80</v>
      </c>
      <c r="AW333" s="13" t="s">
        <v>33</v>
      </c>
      <c r="AX333" s="13" t="s">
        <v>72</v>
      </c>
      <c r="AY333" s="203" t="s">
        <v>127</v>
      </c>
    </row>
    <row r="334" spans="2:51" s="14" customFormat="1" ht="11.25">
      <c r="B334" s="204"/>
      <c r="C334" s="205"/>
      <c r="D334" s="195" t="s">
        <v>138</v>
      </c>
      <c r="E334" s="206" t="s">
        <v>19</v>
      </c>
      <c r="F334" s="207" t="s">
        <v>477</v>
      </c>
      <c r="G334" s="205"/>
      <c r="H334" s="208">
        <v>1304.501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138</v>
      </c>
      <c r="AU334" s="214" t="s">
        <v>82</v>
      </c>
      <c r="AV334" s="14" t="s">
        <v>82</v>
      </c>
      <c r="AW334" s="14" t="s">
        <v>33</v>
      </c>
      <c r="AX334" s="14" t="s">
        <v>72</v>
      </c>
      <c r="AY334" s="214" t="s">
        <v>127</v>
      </c>
    </row>
    <row r="335" spans="2:51" s="13" customFormat="1" ht="11.25">
      <c r="B335" s="193"/>
      <c r="C335" s="194"/>
      <c r="D335" s="195" t="s">
        <v>138</v>
      </c>
      <c r="E335" s="196" t="s">
        <v>19</v>
      </c>
      <c r="F335" s="197" t="s">
        <v>478</v>
      </c>
      <c r="G335" s="194"/>
      <c r="H335" s="196" t="s">
        <v>19</v>
      </c>
      <c r="I335" s="198"/>
      <c r="J335" s="194"/>
      <c r="K335" s="194"/>
      <c r="L335" s="199"/>
      <c r="M335" s="200"/>
      <c r="N335" s="201"/>
      <c r="O335" s="201"/>
      <c r="P335" s="201"/>
      <c r="Q335" s="201"/>
      <c r="R335" s="201"/>
      <c r="S335" s="201"/>
      <c r="T335" s="202"/>
      <c r="AT335" s="203" t="s">
        <v>138</v>
      </c>
      <c r="AU335" s="203" t="s">
        <v>82</v>
      </c>
      <c r="AV335" s="13" t="s">
        <v>80</v>
      </c>
      <c r="AW335" s="13" t="s">
        <v>33</v>
      </c>
      <c r="AX335" s="13" t="s">
        <v>72</v>
      </c>
      <c r="AY335" s="203" t="s">
        <v>127</v>
      </c>
    </row>
    <row r="336" spans="2:51" s="14" customFormat="1" ht="11.25">
      <c r="B336" s="204"/>
      <c r="C336" s="205"/>
      <c r="D336" s="195" t="s">
        <v>138</v>
      </c>
      <c r="E336" s="206" t="s">
        <v>19</v>
      </c>
      <c r="F336" s="207" t="s">
        <v>479</v>
      </c>
      <c r="G336" s="205"/>
      <c r="H336" s="208">
        <v>9.422</v>
      </c>
      <c r="I336" s="209"/>
      <c r="J336" s="205"/>
      <c r="K336" s="205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138</v>
      </c>
      <c r="AU336" s="214" t="s">
        <v>82</v>
      </c>
      <c r="AV336" s="14" t="s">
        <v>82</v>
      </c>
      <c r="AW336" s="14" t="s">
        <v>33</v>
      </c>
      <c r="AX336" s="14" t="s">
        <v>72</v>
      </c>
      <c r="AY336" s="214" t="s">
        <v>127</v>
      </c>
    </row>
    <row r="337" spans="2:51" s="15" customFormat="1" ht="11.25">
      <c r="B337" s="215"/>
      <c r="C337" s="216"/>
      <c r="D337" s="195" t="s">
        <v>138</v>
      </c>
      <c r="E337" s="217" t="s">
        <v>19</v>
      </c>
      <c r="F337" s="218" t="s">
        <v>143</v>
      </c>
      <c r="G337" s="216"/>
      <c r="H337" s="219">
        <v>1313.923</v>
      </c>
      <c r="I337" s="220"/>
      <c r="J337" s="216"/>
      <c r="K337" s="216"/>
      <c r="L337" s="221"/>
      <c r="M337" s="222"/>
      <c r="N337" s="223"/>
      <c r="O337" s="223"/>
      <c r="P337" s="223"/>
      <c r="Q337" s="223"/>
      <c r="R337" s="223"/>
      <c r="S337" s="223"/>
      <c r="T337" s="224"/>
      <c r="AT337" s="225" t="s">
        <v>138</v>
      </c>
      <c r="AU337" s="225" t="s">
        <v>82</v>
      </c>
      <c r="AV337" s="15" t="s">
        <v>134</v>
      </c>
      <c r="AW337" s="15" t="s">
        <v>33</v>
      </c>
      <c r="AX337" s="15" t="s">
        <v>80</v>
      </c>
      <c r="AY337" s="225" t="s">
        <v>127</v>
      </c>
    </row>
    <row r="338" spans="1:65" s="2" customFormat="1" ht="24.2" customHeight="1">
      <c r="A338" s="36"/>
      <c r="B338" s="37"/>
      <c r="C338" s="175" t="s">
        <v>480</v>
      </c>
      <c r="D338" s="175" t="s">
        <v>129</v>
      </c>
      <c r="E338" s="176" t="s">
        <v>481</v>
      </c>
      <c r="F338" s="177" t="s">
        <v>482</v>
      </c>
      <c r="G338" s="178" t="s">
        <v>212</v>
      </c>
      <c r="H338" s="179">
        <v>0.673</v>
      </c>
      <c r="I338" s="180"/>
      <c r="J338" s="181">
        <f>ROUND(I338*H338,2)</f>
        <v>0</v>
      </c>
      <c r="K338" s="177" t="s">
        <v>133</v>
      </c>
      <c r="L338" s="41"/>
      <c r="M338" s="182" t="s">
        <v>19</v>
      </c>
      <c r="N338" s="183" t="s">
        <v>43</v>
      </c>
      <c r="O338" s="66"/>
      <c r="P338" s="184">
        <f>O338*H338</f>
        <v>0</v>
      </c>
      <c r="Q338" s="184">
        <v>0</v>
      </c>
      <c r="R338" s="184">
        <f>Q338*H338</f>
        <v>0</v>
      </c>
      <c r="S338" s="184">
        <v>0</v>
      </c>
      <c r="T338" s="185">
        <f>S338*H338</f>
        <v>0</v>
      </c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R338" s="186" t="s">
        <v>134</v>
      </c>
      <c r="AT338" s="186" t="s">
        <v>129</v>
      </c>
      <c r="AU338" s="186" t="s">
        <v>82</v>
      </c>
      <c r="AY338" s="19" t="s">
        <v>127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19" t="s">
        <v>80</v>
      </c>
      <c r="BK338" s="187">
        <f>ROUND(I338*H338,2)</f>
        <v>0</v>
      </c>
      <c r="BL338" s="19" t="s">
        <v>134</v>
      </c>
      <c r="BM338" s="186" t="s">
        <v>483</v>
      </c>
    </row>
    <row r="339" spans="1:47" s="2" customFormat="1" ht="11.25">
      <c r="A339" s="36"/>
      <c r="B339" s="37"/>
      <c r="C339" s="38"/>
      <c r="D339" s="188" t="s">
        <v>136</v>
      </c>
      <c r="E339" s="38"/>
      <c r="F339" s="189" t="s">
        <v>484</v>
      </c>
      <c r="G339" s="38"/>
      <c r="H339" s="38"/>
      <c r="I339" s="190"/>
      <c r="J339" s="38"/>
      <c r="K339" s="38"/>
      <c r="L339" s="41"/>
      <c r="M339" s="191"/>
      <c r="N339" s="192"/>
      <c r="O339" s="66"/>
      <c r="P339" s="66"/>
      <c r="Q339" s="66"/>
      <c r="R339" s="66"/>
      <c r="S339" s="66"/>
      <c r="T339" s="67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136</v>
      </c>
      <c r="AU339" s="19" t="s">
        <v>82</v>
      </c>
    </row>
    <row r="340" spans="1:65" s="2" customFormat="1" ht="24.2" customHeight="1">
      <c r="A340" s="36"/>
      <c r="B340" s="37"/>
      <c r="C340" s="175" t="s">
        <v>485</v>
      </c>
      <c r="D340" s="175" t="s">
        <v>129</v>
      </c>
      <c r="E340" s="176" t="s">
        <v>486</v>
      </c>
      <c r="F340" s="177" t="s">
        <v>487</v>
      </c>
      <c r="G340" s="178" t="s">
        <v>212</v>
      </c>
      <c r="H340" s="179">
        <v>31.856</v>
      </c>
      <c r="I340" s="180"/>
      <c r="J340" s="181">
        <f>ROUND(I340*H340,2)</f>
        <v>0</v>
      </c>
      <c r="K340" s="177" t="s">
        <v>133</v>
      </c>
      <c r="L340" s="41"/>
      <c r="M340" s="182" t="s">
        <v>19</v>
      </c>
      <c r="N340" s="183" t="s">
        <v>43</v>
      </c>
      <c r="O340" s="66"/>
      <c r="P340" s="184">
        <f>O340*H340</f>
        <v>0</v>
      </c>
      <c r="Q340" s="184">
        <v>0</v>
      </c>
      <c r="R340" s="184">
        <f>Q340*H340</f>
        <v>0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134</v>
      </c>
      <c r="AT340" s="186" t="s">
        <v>129</v>
      </c>
      <c r="AU340" s="186" t="s">
        <v>82</v>
      </c>
      <c r="AY340" s="19" t="s">
        <v>127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80</v>
      </c>
      <c r="BK340" s="187">
        <f>ROUND(I340*H340,2)</f>
        <v>0</v>
      </c>
      <c r="BL340" s="19" t="s">
        <v>134</v>
      </c>
      <c r="BM340" s="186" t="s">
        <v>488</v>
      </c>
    </row>
    <row r="341" spans="1:47" s="2" customFormat="1" ht="11.25">
      <c r="A341" s="36"/>
      <c r="B341" s="37"/>
      <c r="C341" s="38"/>
      <c r="D341" s="188" t="s">
        <v>136</v>
      </c>
      <c r="E341" s="38"/>
      <c r="F341" s="189" t="s">
        <v>489</v>
      </c>
      <c r="G341" s="38"/>
      <c r="H341" s="38"/>
      <c r="I341" s="190"/>
      <c r="J341" s="38"/>
      <c r="K341" s="38"/>
      <c r="L341" s="41"/>
      <c r="M341" s="191"/>
      <c r="N341" s="192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136</v>
      </c>
      <c r="AU341" s="19" t="s">
        <v>82</v>
      </c>
    </row>
    <row r="342" spans="1:65" s="2" customFormat="1" ht="24.2" customHeight="1">
      <c r="A342" s="36"/>
      <c r="B342" s="37"/>
      <c r="C342" s="175" t="s">
        <v>490</v>
      </c>
      <c r="D342" s="175" t="s">
        <v>129</v>
      </c>
      <c r="E342" s="176" t="s">
        <v>491</v>
      </c>
      <c r="F342" s="177" t="s">
        <v>492</v>
      </c>
      <c r="G342" s="178" t="s">
        <v>212</v>
      </c>
      <c r="H342" s="179">
        <v>67.516</v>
      </c>
      <c r="I342" s="180"/>
      <c r="J342" s="181">
        <f>ROUND(I342*H342,2)</f>
        <v>0</v>
      </c>
      <c r="K342" s="177" t="s">
        <v>133</v>
      </c>
      <c r="L342" s="41"/>
      <c r="M342" s="182" t="s">
        <v>19</v>
      </c>
      <c r="N342" s="183" t="s">
        <v>43</v>
      </c>
      <c r="O342" s="66"/>
      <c r="P342" s="184">
        <f>O342*H342</f>
        <v>0</v>
      </c>
      <c r="Q342" s="184">
        <v>0</v>
      </c>
      <c r="R342" s="184">
        <f>Q342*H342</f>
        <v>0</v>
      </c>
      <c r="S342" s="184">
        <v>0</v>
      </c>
      <c r="T342" s="185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6" t="s">
        <v>134</v>
      </c>
      <c r="AT342" s="186" t="s">
        <v>129</v>
      </c>
      <c r="AU342" s="186" t="s">
        <v>82</v>
      </c>
      <c r="AY342" s="19" t="s">
        <v>127</v>
      </c>
      <c r="BE342" s="187">
        <f>IF(N342="základní",J342,0)</f>
        <v>0</v>
      </c>
      <c r="BF342" s="187">
        <f>IF(N342="snížená",J342,0)</f>
        <v>0</v>
      </c>
      <c r="BG342" s="187">
        <f>IF(N342="zákl. přenesená",J342,0)</f>
        <v>0</v>
      </c>
      <c r="BH342" s="187">
        <f>IF(N342="sníž. přenesená",J342,0)</f>
        <v>0</v>
      </c>
      <c r="BI342" s="187">
        <f>IF(N342="nulová",J342,0)</f>
        <v>0</v>
      </c>
      <c r="BJ342" s="19" t="s">
        <v>80</v>
      </c>
      <c r="BK342" s="187">
        <f>ROUND(I342*H342,2)</f>
        <v>0</v>
      </c>
      <c r="BL342" s="19" t="s">
        <v>134</v>
      </c>
      <c r="BM342" s="186" t="s">
        <v>493</v>
      </c>
    </row>
    <row r="343" spans="1:47" s="2" customFormat="1" ht="11.25">
      <c r="A343" s="36"/>
      <c r="B343" s="37"/>
      <c r="C343" s="38"/>
      <c r="D343" s="188" t="s">
        <v>136</v>
      </c>
      <c r="E343" s="38"/>
      <c r="F343" s="189" t="s">
        <v>494</v>
      </c>
      <c r="G343" s="38"/>
      <c r="H343" s="38"/>
      <c r="I343" s="190"/>
      <c r="J343" s="38"/>
      <c r="K343" s="38"/>
      <c r="L343" s="41"/>
      <c r="M343" s="191"/>
      <c r="N343" s="192"/>
      <c r="O343" s="66"/>
      <c r="P343" s="66"/>
      <c r="Q343" s="66"/>
      <c r="R343" s="66"/>
      <c r="S343" s="66"/>
      <c r="T343" s="67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136</v>
      </c>
      <c r="AU343" s="19" t="s">
        <v>82</v>
      </c>
    </row>
    <row r="344" spans="1:65" s="2" customFormat="1" ht="24.2" customHeight="1">
      <c r="A344" s="36"/>
      <c r="B344" s="37"/>
      <c r="C344" s="175" t="s">
        <v>495</v>
      </c>
      <c r="D344" s="175" t="s">
        <v>129</v>
      </c>
      <c r="E344" s="176" t="s">
        <v>496</v>
      </c>
      <c r="F344" s="177" t="s">
        <v>497</v>
      </c>
      <c r="G344" s="178" t="s">
        <v>212</v>
      </c>
      <c r="H344" s="179">
        <v>2.753</v>
      </c>
      <c r="I344" s="180"/>
      <c r="J344" s="181">
        <f>ROUND(I344*H344,2)</f>
        <v>0</v>
      </c>
      <c r="K344" s="177" t="s">
        <v>133</v>
      </c>
      <c r="L344" s="41"/>
      <c r="M344" s="182" t="s">
        <v>19</v>
      </c>
      <c r="N344" s="183" t="s">
        <v>43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134</v>
      </c>
      <c r="AT344" s="186" t="s">
        <v>129</v>
      </c>
      <c r="AU344" s="186" t="s">
        <v>82</v>
      </c>
      <c r="AY344" s="19" t="s">
        <v>127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80</v>
      </c>
      <c r="BK344" s="187">
        <f>ROUND(I344*H344,2)</f>
        <v>0</v>
      </c>
      <c r="BL344" s="19" t="s">
        <v>134</v>
      </c>
      <c r="BM344" s="186" t="s">
        <v>498</v>
      </c>
    </row>
    <row r="345" spans="1:47" s="2" customFormat="1" ht="11.25">
      <c r="A345" s="36"/>
      <c r="B345" s="37"/>
      <c r="C345" s="38"/>
      <c r="D345" s="188" t="s">
        <v>136</v>
      </c>
      <c r="E345" s="38"/>
      <c r="F345" s="189" t="s">
        <v>499</v>
      </c>
      <c r="G345" s="38"/>
      <c r="H345" s="38"/>
      <c r="I345" s="190"/>
      <c r="J345" s="38"/>
      <c r="K345" s="38"/>
      <c r="L345" s="41"/>
      <c r="M345" s="191"/>
      <c r="N345" s="192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136</v>
      </c>
      <c r="AU345" s="19" t="s">
        <v>82</v>
      </c>
    </row>
    <row r="346" spans="1:65" s="2" customFormat="1" ht="24.2" customHeight="1">
      <c r="A346" s="36"/>
      <c r="B346" s="37"/>
      <c r="C346" s="175" t="s">
        <v>500</v>
      </c>
      <c r="D346" s="175" t="s">
        <v>129</v>
      </c>
      <c r="E346" s="176" t="s">
        <v>501</v>
      </c>
      <c r="F346" s="177" t="s">
        <v>211</v>
      </c>
      <c r="G346" s="178" t="s">
        <v>212</v>
      </c>
      <c r="H346" s="179">
        <v>16.466</v>
      </c>
      <c r="I346" s="180"/>
      <c r="J346" s="181">
        <f>ROUND(I346*H346,2)</f>
        <v>0</v>
      </c>
      <c r="K346" s="177" t="s">
        <v>133</v>
      </c>
      <c r="L346" s="41"/>
      <c r="M346" s="182" t="s">
        <v>19</v>
      </c>
      <c r="N346" s="183" t="s">
        <v>43</v>
      </c>
      <c r="O346" s="66"/>
      <c r="P346" s="184">
        <f>O346*H346</f>
        <v>0</v>
      </c>
      <c r="Q346" s="184">
        <v>0</v>
      </c>
      <c r="R346" s="184">
        <f>Q346*H346</f>
        <v>0</v>
      </c>
      <c r="S346" s="184">
        <v>0</v>
      </c>
      <c r="T346" s="185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6" t="s">
        <v>134</v>
      </c>
      <c r="AT346" s="186" t="s">
        <v>129</v>
      </c>
      <c r="AU346" s="186" t="s">
        <v>82</v>
      </c>
      <c r="AY346" s="19" t="s">
        <v>127</v>
      </c>
      <c r="BE346" s="187">
        <f>IF(N346="základní",J346,0)</f>
        <v>0</v>
      </c>
      <c r="BF346" s="187">
        <f>IF(N346="snížená",J346,0)</f>
        <v>0</v>
      </c>
      <c r="BG346" s="187">
        <f>IF(N346="zákl. přenesená",J346,0)</f>
        <v>0</v>
      </c>
      <c r="BH346" s="187">
        <f>IF(N346="sníž. přenesená",J346,0)</f>
        <v>0</v>
      </c>
      <c r="BI346" s="187">
        <f>IF(N346="nulová",J346,0)</f>
        <v>0</v>
      </c>
      <c r="BJ346" s="19" t="s">
        <v>80</v>
      </c>
      <c r="BK346" s="187">
        <f>ROUND(I346*H346,2)</f>
        <v>0</v>
      </c>
      <c r="BL346" s="19" t="s">
        <v>134</v>
      </c>
      <c r="BM346" s="186" t="s">
        <v>502</v>
      </c>
    </row>
    <row r="347" spans="1:47" s="2" customFormat="1" ht="11.25">
      <c r="A347" s="36"/>
      <c r="B347" s="37"/>
      <c r="C347" s="38"/>
      <c r="D347" s="188" t="s">
        <v>136</v>
      </c>
      <c r="E347" s="38"/>
      <c r="F347" s="189" t="s">
        <v>503</v>
      </c>
      <c r="G347" s="38"/>
      <c r="H347" s="38"/>
      <c r="I347" s="190"/>
      <c r="J347" s="38"/>
      <c r="K347" s="38"/>
      <c r="L347" s="41"/>
      <c r="M347" s="191"/>
      <c r="N347" s="192"/>
      <c r="O347" s="66"/>
      <c r="P347" s="66"/>
      <c r="Q347" s="66"/>
      <c r="R347" s="66"/>
      <c r="S347" s="66"/>
      <c r="T347" s="67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9" t="s">
        <v>136</v>
      </c>
      <c r="AU347" s="19" t="s">
        <v>82</v>
      </c>
    </row>
    <row r="348" spans="2:63" s="12" customFormat="1" ht="22.9" customHeight="1">
      <c r="B348" s="159"/>
      <c r="C348" s="160"/>
      <c r="D348" s="161" t="s">
        <v>71</v>
      </c>
      <c r="E348" s="173" t="s">
        <v>504</v>
      </c>
      <c r="F348" s="173" t="s">
        <v>505</v>
      </c>
      <c r="G348" s="160"/>
      <c r="H348" s="160"/>
      <c r="I348" s="163"/>
      <c r="J348" s="174">
        <f>BK348</f>
        <v>0</v>
      </c>
      <c r="K348" s="160"/>
      <c r="L348" s="165"/>
      <c r="M348" s="166"/>
      <c r="N348" s="167"/>
      <c r="O348" s="167"/>
      <c r="P348" s="168">
        <f>SUM(P349:P350)</f>
        <v>0</v>
      </c>
      <c r="Q348" s="167"/>
      <c r="R348" s="168">
        <f>SUM(R349:R350)</f>
        <v>0</v>
      </c>
      <c r="S348" s="167"/>
      <c r="T348" s="169">
        <f>SUM(T349:T350)</f>
        <v>0</v>
      </c>
      <c r="AR348" s="170" t="s">
        <v>80</v>
      </c>
      <c r="AT348" s="171" t="s">
        <v>71</v>
      </c>
      <c r="AU348" s="171" t="s">
        <v>80</v>
      </c>
      <c r="AY348" s="170" t="s">
        <v>127</v>
      </c>
      <c r="BK348" s="172">
        <f>SUM(BK349:BK350)</f>
        <v>0</v>
      </c>
    </row>
    <row r="349" spans="1:65" s="2" customFormat="1" ht="33" customHeight="1">
      <c r="A349" s="36"/>
      <c r="B349" s="37"/>
      <c r="C349" s="175" t="s">
        <v>506</v>
      </c>
      <c r="D349" s="175" t="s">
        <v>129</v>
      </c>
      <c r="E349" s="176" t="s">
        <v>507</v>
      </c>
      <c r="F349" s="177" t="s">
        <v>508</v>
      </c>
      <c r="G349" s="178" t="s">
        <v>212</v>
      </c>
      <c r="H349" s="179">
        <v>137.495</v>
      </c>
      <c r="I349" s="180"/>
      <c r="J349" s="181">
        <f>ROUND(I349*H349,2)</f>
        <v>0</v>
      </c>
      <c r="K349" s="177" t="s">
        <v>133</v>
      </c>
      <c r="L349" s="41"/>
      <c r="M349" s="182" t="s">
        <v>19</v>
      </c>
      <c r="N349" s="183" t="s">
        <v>43</v>
      </c>
      <c r="O349" s="66"/>
      <c r="P349" s="184">
        <f>O349*H349</f>
        <v>0</v>
      </c>
      <c r="Q349" s="184">
        <v>0</v>
      </c>
      <c r="R349" s="184">
        <f>Q349*H349</f>
        <v>0</v>
      </c>
      <c r="S349" s="184">
        <v>0</v>
      </c>
      <c r="T349" s="185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6" t="s">
        <v>134</v>
      </c>
      <c r="AT349" s="186" t="s">
        <v>129</v>
      </c>
      <c r="AU349" s="186" t="s">
        <v>82</v>
      </c>
      <c r="AY349" s="19" t="s">
        <v>127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9" t="s">
        <v>80</v>
      </c>
      <c r="BK349" s="187">
        <f>ROUND(I349*H349,2)</f>
        <v>0</v>
      </c>
      <c r="BL349" s="19" t="s">
        <v>134</v>
      </c>
      <c r="BM349" s="186" t="s">
        <v>509</v>
      </c>
    </row>
    <row r="350" spans="1:47" s="2" customFormat="1" ht="11.25">
      <c r="A350" s="36"/>
      <c r="B350" s="37"/>
      <c r="C350" s="38"/>
      <c r="D350" s="188" t="s">
        <v>136</v>
      </c>
      <c r="E350" s="38"/>
      <c r="F350" s="189" t="s">
        <v>510</v>
      </c>
      <c r="G350" s="38"/>
      <c r="H350" s="38"/>
      <c r="I350" s="190"/>
      <c r="J350" s="38"/>
      <c r="K350" s="38"/>
      <c r="L350" s="41"/>
      <c r="M350" s="191"/>
      <c r="N350" s="192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136</v>
      </c>
      <c r="AU350" s="19" t="s">
        <v>82</v>
      </c>
    </row>
    <row r="351" spans="2:63" s="12" customFormat="1" ht="25.9" customHeight="1">
      <c r="B351" s="159"/>
      <c r="C351" s="160"/>
      <c r="D351" s="161" t="s">
        <v>71</v>
      </c>
      <c r="E351" s="162" t="s">
        <v>511</v>
      </c>
      <c r="F351" s="162" t="s">
        <v>512</v>
      </c>
      <c r="G351" s="160"/>
      <c r="H351" s="160"/>
      <c r="I351" s="163"/>
      <c r="J351" s="164">
        <f>BK351</f>
        <v>0</v>
      </c>
      <c r="K351" s="160"/>
      <c r="L351" s="165"/>
      <c r="M351" s="166"/>
      <c r="N351" s="167"/>
      <c r="O351" s="167"/>
      <c r="P351" s="168">
        <f>P352+P401+P405</f>
        <v>0</v>
      </c>
      <c r="Q351" s="167"/>
      <c r="R351" s="168">
        <f>R352+R401+R405</f>
        <v>0.44973876</v>
      </c>
      <c r="S351" s="167"/>
      <c r="T351" s="169">
        <f>T352+T401+T405</f>
        <v>1.2808</v>
      </c>
      <c r="AR351" s="170" t="s">
        <v>82</v>
      </c>
      <c r="AT351" s="171" t="s">
        <v>71</v>
      </c>
      <c r="AU351" s="171" t="s">
        <v>72</v>
      </c>
      <c r="AY351" s="170" t="s">
        <v>127</v>
      </c>
      <c r="BK351" s="172">
        <f>BK352+BK401+BK405</f>
        <v>0</v>
      </c>
    </row>
    <row r="352" spans="2:63" s="12" customFormat="1" ht="22.9" customHeight="1">
      <c r="B352" s="159"/>
      <c r="C352" s="160"/>
      <c r="D352" s="161" t="s">
        <v>71</v>
      </c>
      <c r="E352" s="173" t="s">
        <v>513</v>
      </c>
      <c r="F352" s="173" t="s">
        <v>514</v>
      </c>
      <c r="G352" s="160"/>
      <c r="H352" s="160"/>
      <c r="I352" s="163"/>
      <c r="J352" s="174">
        <f>BK352</f>
        <v>0</v>
      </c>
      <c r="K352" s="160"/>
      <c r="L352" s="165"/>
      <c r="M352" s="166"/>
      <c r="N352" s="167"/>
      <c r="O352" s="167"/>
      <c r="P352" s="168">
        <f>SUM(P353:P400)</f>
        <v>0</v>
      </c>
      <c r="Q352" s="167"/>
      <c r="R352" s="168">
        <f>SUM(R353:R400)</f>
        <v>0.44973876</v>
      </c>
      <c r="S352" s="167"/>
      <c r="T352" s="169">
        <f>SUM(T353:T400)</f>
        <v>0.6728</v>
      </c>
      <c r="AR352" s="170" t="s">
        <v>82</v>
      </c>
      <c r="AT352" s="171" t="s">
        <v>71</v>
      </c>
      <c r="AU352" s="171" t="s">
        <v>80</v>
      </c>
      <c r="AY352" s="170" t="s">
        <v>127</v>
      </c>
      <c r="BK352" s="172">
        <f>SUM(BK353:BK400)</f>
        <v>0</v>
      </c>
    </row>
    <row r="353" spans="1:65" s="2" customFormat="1" ht="16.5" customHeight="1">
      <c r="A353" s="36"/>
      <c r="B353" s="37"/>
      <c r="C353" s="175" t="s">
        <v>515</v>
      </c>
      <c r="D353" s="175" t="s">
        <v>129</v>
      </c>
      <c r="E353" s="176" t="s">
        <v>516</v>
      </c>
      <c r="F353" s="177" t="s">
        <v>517</v>
      </c>
      <c r="G353" s="178" t="s">
        <v>132</v>
      </c>
      <c r="H353" s="179">
        <v>168.2</v>
      </c>
      <c r="I353" s="180"/>
      <c r="J353" s="181">
        <f>ROUND(I353*H353,2)</f>
        <v>0</v>
      </c>
      <c r="K353" s="177" t="s">
        <v>133</v>
      </c>
      <c r="L353" s="41"/>
      <c r="M353" s="182" t="s">
        <v>19</v>
      </c>
      <c r="N353" s="183" t="s">
        <v>43</v>
      </c>
      <c r="O353" s="66"/>
      <c r="P353" s="184">
        <f>O353*H353</f>
        <v>0</v>
      </c>
      <c r="Q353" s="184">
        <v>0</v>
      </c>
      <c r="R353" s="184">
        <f>Q353*H353</f>
        <v>0</v>
      </c>
      <c r="S353" s="184">
        <v>0.004</v>
      </c>
      <c r="T353" s="185">
        <f>S353*H353</f>
        <v>0.6728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6" t="s">
        <v>245</v>
      </c>
      <c r="AT353" s="186" t="s">
        <v>129</v>
      </c>
      <c r="AU353" s="186" t="s">
        <v>82</v>
      </c>
      <c r="AY353" s="19" t="s">
        <v>127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9" t="s">
        <v>80</v>
      </c>
      <c r="BK353" s="187">
        <f>ROUND(I353*H353,2)</f>
        <v>0</v>
      </c>
      <c r="BL353" s="19" t="s">
        <v>245</v>
      </c>
      <c r="BM353" s="186" t="s">
        <v>518</v>
      </c>
    </row>
    <row r="354" spans="1:47" s="2" customFormat="1" ht="11.25">
      <c r="A354" s="36"/>
      <c r="B354" s="37"/>
      <c r="C354" s="38"/>
      <c r="D354" s="188" t="s">
        <v>136</v>
      </c>
      <c r="E354" s="38"/>
      <c r="F354" s="189" t="s">
        <v>519</v>
      </c>
      <c r="G354" s="38"/>
      <c r="H354" s="38"/>
      <c r="I354" s="190"/>
      <c r="J354" s="38"/>
      <c r="K354" s="38"/>
      <c r="L354" s="41"/>
      <c r="M354" s="191"/>
      <c r="N354" s="192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136</v>
      </c>
      <c r="AU354" s="19" t="s">
        <v>82</v>
      </c>
    </row>
    <row r="355" spans="2:51" s="13" customFormat="1" ht="11.25">
      <c r="B355" s="193"/>
      <c r="C355" s="194"/>
      <c r="D355" s="195" t="s">
        <v>138</v>
      </c>
      <c r="E355" s="196" t="s">
        <v>19</v>
      </c>
      <c r="F355" s="197" t="s">
        <v>520</v>
      </c>
      <c r="G355" s="194"/>
      <c r="H355" s="196" t="s">
        <v>19</v>
      </c>
      <c r="I355" s="198"/>
      <c r="J355" s="194"/>
      <c r="K355" s="194"/>
      <c r="L355" s="199"/>
      <c r="M355" s="200"/>
      <c r="N355" s="201"/>
      <c r="O355" s="201"/>
      <c r="P355" s="201"/>
      <c r="Q355" s="201"/>
      <c r="R355" s="201"/>
      <c r="S355" s="201"/>
      <c r="T355" s="202"/>
      <c r="AT355" s="203" t="s">
        <v>138</v>
      </c>
      <c r="AU355" s="203" t="s">
        <v>82</v>
      </c>
      <c r="AV355" s="13" t="s">
        <v>80</v>
      </c>
      <c r="AW355" s="13" t="s">
        <v>33</v>
      </c>
      <c r="AX355" s="13" t="s">
        <v>72</v>
      </c>
      <c r="AY355" s="203" t="s">
        <v>127</v>
      </c>
    </row>
    <row r="356" spans="2:51" s="14" customFormat="1" ht="11.25">
      <c r="B356" s="204"/>
      <c r="C356" s="205"/>
      <c r="D356" s="195" t="s">
        <v>138</v>
      </c>
      <c r="E356" s="206" t="s">
        <v>19</v>
      </c>
      <c r="F356" s="207" t="s">
        <v>521</v>
      </c>
      <c r="G356" s="205"/>
      <c r="H356" s="208">
        <v>168.2</v>
      </c>
      <c r="I356" s="209"/>
      <c r="J356" s="205"/>
      <c r="K356" s="205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138</v>
      </c>
      <c r="AU356" s="214" t="s">
        <v>82</v>
      </c>
      <c r="AV356" s="14" t="s">
        <v>82</v>
      </c>
      <c r="AW356" s="14" t="s">
        <v>33</v>
      </c>
      <c r="AX356" s="14" t="s">
        <v>80</v>
      </c>
      <c r="AY356" s="214" t="s">
        <v>127</v>
      </c>
    </row>
    <row r="357" spans="1:65" s="2" customFormat="1" ht="33" customHeight="1">
      <c r="A357" s="36"/>
      <c r="B357" s="37"/>
      <c r="C357" s="175" t="s">
        <v>522</v>
      </c>
      <c r="D357" s="175" t="s">
        <v>129</v>
      </c>
      <c r="E357" s="176" t="s">
        <v>523</v>
      </c>
      <c r="F357" s="177" t="s">
        <v>524</v>
      </c>
      <c r="G357" s="178" t="s">
        <v>132</v>
      </c>
      <c r="H357" s="179">
        <v>35.014</v>
      </c>
      <c r="I357" s="180"/>
      <c r="J357" s="181">
        <f>ROUND(I357*H357,2)</f>
        <v>0</v>
      </c>
      <c r="K357" s="177" t="s">
        <v>133</v>
      </c>
      <c r="L357" s="41"/>
      <c r="M357" s="182" t="s">
        <v>19</v>
      </c>
      <c r="N357" s="183" t="s">
        <v>43</v>
      </c>
      <c r="O357" s="66"/>
      <c r="P357" s="184">
        <f>O357*H357</f>
        <v>0</v>
      </c>
      <c r="Q357" s="184">
        <v>0.00064</v>
      </c>
      <c r="R357" s="184">
        <f>Q357*H357</f>
        <v>0.022408960000000002</v>
      </c>
      <c r="S357" s="184">
        <v>0</v>
      </c>
      <c r="T357" s="185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6" t="s">
        <v>245</v>
      </c>
      <c r="AT357" s="186" t="s">
        <v>129</v>
      </c>
      <c r="AU357" s="186" t="s">
        <v>82</v>
      </c>
      <c r="AY357" s="19" t="s">
        <v>127</v>
      </c>
      <c r="BE357" s="187">
        <f>IF(N357="základní",J357,0)</f>
        <v>0</v>
      </c>
      <c r="BF357" s="187">
        <f>IF(N357="snížená",J357,0)</f>
        <v>0</v>
      </c>
      <c r="BG357" s="187">
        <f>IF(N357="zákl. přenesená",J357,0)</f>
        <v>0</v>
      </c>
      <c r="BH357" s="187">
        <f>IF(N357="sníž. přenesená",J357,0)</f>
        <v>0</v>
      </c>
      <c r="BI357" s="187">
        <f>IF(N357="nulová",J357,0)</f>
        <v>0</v>
      </c>
      <c r="BJ357" s="19" t="s">
        <v>80</v>
      </c>
      <c r="BK357" s="187">
        <f>ROUND(I357*H357,2)</f>
        <v>0</v>
      </c>
      <c r="BL357" s="19" t="s">
        <v>245</v>
      </c>
      <c r="BM357" s="186" t="s">
        <v>525</v>
      </c>
    </row>
    <row r="358" spans="1:47" s="2" customFormat="1" ht="11.25">
      <c r="A358" s="36"/>
      <c r="B358" s="37"/>
      <c r="C358" s="38"/>
      <c r="D358" s="188" t="s">
        <v>136</v>
      </c>
      <c r="E358" s="38"/>
      <c r="F358" s="189" t="s">
        <v>526</v>
      </c>
      <c r="G358" s="38"/>
      <c r="H358" s="38"/>
      <c r="I358" s="190"/>
      <c r="J358" s="38"/>
      <c r="K358" s="38"/>
      <c r="L358" s="41"/>
      <c r="M358" s="191"/>
      <c r="N358" s="192"/>
      <c r="O358" s="66"/>
      <c r="P358" s="66"/>
      <c r="Q358" s="66"/>
      <c r="R358" s="66"/>
      <c r="S358" s="66"/>
      <c r="T358" s="67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T358" s="19" t="s">
        <v>136</v>
      </c>
      <c r="AU358" s="19" t="s">
        <v>82</v>
      </c>
    </row>
    <row r="359" spans="2:51" s="14" customFormat="1" ht="22.5">
      <c r="B359" s="204"/>
      <c r="C359" s="205"/>
      <c r="D359" s="195" t="s">
        <v>138</v>
      </c>
      <c r="E359" s="206" t="s">
        <v>19</v>
      </c>
      <c r="F359" s="207" t="s">
        <v>527</v>
      </c>
      <c r="G359" s="205"/>
      <c r="H359" s="208">
        <v>35.014</v>
      </c>
      <c r="I359" s="209"/>
      <c r="J359" s="205"/>
      <c r="K359" s="205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138</v>
      </c>
      <c r="AU359" s="214" t="s">
        <v>82</v>
      </c>
      <c r="AV359" s="14" t="s">
        <v>82</v>
      </c>
      <c r="AW359" s="14" t="s">
        <v>33</v>
      </c>
      <c r="AX359" s="14" t="s">
        <v>80</v>
      </c>
      <c r="AY359" s="214" t="s">
        <v>127</v>
      </c>
    </row>
    <row r="360" spans="1:65" s="2" customFormat="1" ht="16.5" customHeight="1">
      <c r="A360" s="36"/>
      <c r="B360" s="37"/>
      <c r="C360" s="175" t="s">
        <v>528</v>
      </c>
      <c r="D360" s="175" t="s">
        <v>129</v>
      </c>
      <c r="E360" s="176" t="s">
        <v>529</v>
      </c>
      <c r="F360" s="177" t="s">
        <v>530</v>
      </c>
      <c r="G360" s="178" t="s">
        <v>159</v>
      </c>
      <c r="H360" s="179">
        <v>50.02</v>
      </c>
      <c r="I360" s="180"/>
      <c r="J360" s="181">
        <f>ROUND(I360*H360,2)</f>
        <v>0</v>
      </c>
      <c r="K360" s="177" t="s">
        <v>133</v>
      </c>
      <c r="L360" s="41"/>
      <c r="M360" s="182" t="s">
        <v>19</v>
      </c>
      <c r="N360" s="183" t="s">
        <v>43</v>
      </c>
      <c r="O360" s="66"/>
      <c r="P360" s="184">
        <f>O360*H360</f>
        <v>0</v>
      </c>
      <c r="Q360" s="184">
        <v>0.00016</v>
      </c>
      <c r="R360" s="184">
        <f>Q360*H360</f>
        <v>0.008003200000000002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245</v>
      </c>
      <c r="AT360" s="186" t="s">
        <v>129</v>
      </c>
      <c r="AU360" s="186" t="s">
        <v>82</v>
      </c>
      <c r="AY360" s="19" t="s">
        <v>127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80</v>
      </c>
      <c r="BK360" s="187">
        <f>ROUND(I360*H360,2)</f>
        <v>0</v>
      </c>
      <c r="BL360" s="19" t="s">
        <v>245</v>
      </c>
      <c r="BM360" s="186" t="s">
        <v>531</v>
      </c>
    </row>
    <row r="361" spans="1:47" s="2" customFormat="1" ht="11.25">
      <c r="A361" s="36"/>
      <c r="B361" s="37"/>
      <c r="C361" s="38"/>
      <c r="D361" s="188" t="s">
        <v>136</v>
      </c>
      <c r="E361" s="38"/>
      <c r="F361" s="189" t="s">
        <v>532</v>
      </c>
      <c r="G361" s="38"/>
      <c r="H361" s="38"/>
      <c r="I361" s="190"/>
      <c r="J361" s="38"/>
      <c r="K361" s="38"/>
      <c r="L361" s="41"/>
      <c r="M361" s="191"/>
      <c r="N361" s="192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136</v>
      </c>
      <c r="AU361" s="19" t="s">
        <v>82</v>
      </c>
    </row>
    <row r="362" spans="2:51" s="14" customFormat="1" ht="22.5">
      <c r="B362" s="204"/>
      <c r="C362" s="205"/>
      <c r="D362" s="195" t="s">
        <v>138</v>
      </c>
      <c r="E362" s="206" t="s">
        <v>19</v>
      </c>
      <c r="F362" s="207" t="s">
        <v>533</v>
      </c>
      <c r="G362" s="205"/>
      <c r="H362" s="208">
        <v>50.02</v>
      </c>
      <c r="I362" s="209"/>
      <c r="J362" s="205"/>
      <c r="K362" s="205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138</v>
      </c>
      <c r="AU362" s="214" t="s">
        <v>82</v>
      </c>
      <c r="AV362" s="14" t="s">
        <v>82</v>
      </c>
      <c r="AW362" s="14" t="s">
        <v>33</v>
      </c>
      <c r="AX362" s="14" t="s">
        <v>80</v>
      </c>
      <c r="AY362" s="214" t="s">
        <v>127</v>
      </c>
    </row>
    <row r="363" spans="1:65" s="2" customFormat="1" ht="24.2" customHeight="1">
      <c r="A363" s="36"/>
      <c r="B363" s="37"/>
      <c r="C363" s="175" t="s">
        <v>534</v>
      </c>
      <c r="D363" s="175" t="s">
        <v>129</v>
      </c>
      <c r="E363" s="176" t="s">
        <v>535</v>
      </c>
      <c r="F363" s="177" t="s">
        <v>536</v>
      </c>
      <c r="G363" s="178" t="s">
        <v>132</v>
      </c>
      <c r="H363" s="179">
        <v>77.5</v>
      </c>
      <c r="I363" s="180"/>
      <c r="J363" s="181">
        <f>ROUND(I363*H363,2)</f>
        <v>0</v>
      </c>
      <c r="K363" s="177" t="s">
        <v>133</v>
      </c>
      <c r="L363" s="41"/>
      <c r="M363" s="182" t="s">
        <v>19</v>
      </c>
      <c r="N363" s="183" t="s">
        <v>43</v>
      </c>
      <c r="O363" s="66"/>
      <c r="P363" s="184">
        <f>O363*H363</f>
        <v>0</v>
      </c>
      <c r="Q363" s="184">
        <v>3E-05</v>
      </c>
      <c r="R363" s="184">
        <f>Q363*H363</f>
        <v>0.0023250000000000002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245</v>
      </c>
      <c r="AT363" s="186" t="s">
        <v>129</v>
      </c>
      <c r="AU363" s="186" t="s">
        <v>82</v>
      </c>
      <c r="AY363" s="19" t="s">
        <v>127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80</v>
      </c>
      <c r="BK363" s="187">
        <f>ROUND(I363*H363,2)</f>
        <v>0</v>
      </c>
      <c r="BL363" s="19" t="s">
        <v>245</v>
      </c>
      <c r="BM363" s="186" t="s">
        <v>537</v>
      </c>
    </row>
    <row r="364" spans="1:47" s="2" customFormat="1" ht="11.25">
      <c r="A364" s="36"/>
      <c r="B364" s="37"/>
      <c r="C364" s="38"/>
      <c r="D364" s="188" t="s">
        <v>136</v>
      </c>
      <c r="E364" s="38"/>
      <c r="F364" s="189" t="s">
        <v>538</v>
      </c>
      <c r="G364" s="38"/>
      <c r="H364" s="38"/>
      <c r="I364" s="190"/>
      <c r="J364" s="38"/>
      <c r="K364" s="38"/>
      <c r="L364" s="41"/>
      <c r="M364" s="191"/>
      <c r="N364" s="192"/>
      <c r="O364" s="66"/>
      <c r="P364" s="66"/>
      <c r="Q364" s="66"/>
      <c r="R364" s="66"/>
      <c r="S364" s="66"/>
      <c r="T364" s="67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T364" s="19" t="s">
        <v>136</v>
      </c>
      <c r="AU364" s="19" t="s">
        <v>82</v>
      </c>
    </row>
    <row r="365" spans="1:65" s="2" customFormat="1" ht="21.75" customHeight="1">
      <c r="A365" s="36"/>
      <c r="B365" s="37"/>
      <c r="C365" s="175" t="s">
        <v>539</v>
      </c>
      <c r="D365" s="175" t="s">
        <v>129</v>
      </c>
      <c r="E365" s="176" t="s">
        <v>540</v>
      </c>
      <c r="F365" s="177" t="s">
        <v>541</v>
      </c>
      <c r="G365" s="178" t="s">
        <v>132</v>
      </c>
      <c r="H365" s="179">
        <v>7.992</v>
      </c>
      <c r="I365" s="180"/>
      <c r="J365" s="181">
        <f>ROUND(I365*H365,2)</f>
        <v>0</v>
      </c>
      <c r="K365" s="177" t="s">
        <v>133</v>
      </c>
      <c r="L365" s="41"/>
      <c r="M365" s="182" t="s">
        <v>19</v>
      </c>
      <c r="N365" s="183" t="s">
        <v>43</v>
      </c>
      <c r="O365" s="66"/>
      <c r="P365" s="184">
        <f>O365*H365</f>
        <v>0</v>
      </c>
      <c r="Q365" s="184">
        <v>5E-05</v>
      </c>
      <c r="R365" s="184">
        <f>Q365*H365</f>
        <v>0.0003996</v>
      </c>
      <c r="S365" s="184">
        <v>0</v>
      </c>
      <c r="T365" s="185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6" t="s">
        <v>245</v>
      </c>
      <c r="AT365" s="186" t="s">
        <v>129</v>
      </c>
      <c r="AU365" s="186" t="s">
        <v>82</v>
      </c>
      <c r="AY365" s="19" t="s">
        <v>127</v>
      </c>
      <c r="BE365" s="187">
        <f>IF(N365="základní",J365,0)</f>
        <v>0</v>
      </c>
      <c r="BF365" s="187">
        <f>IF(N365="snížená",J365,0)</f>
        <v>0</v>
      </c>
      <c r="BG365" s="187">
        <f>IF(N365="zákl. přenesená",J365,0)</f>
        <v>0</v>
      </c>
      <c r="BH365" s="187">
        <f>IF(N365="sníž. přenesená",J365,0)</f>
        <v>0</v>
      </c>
      <c r="BI365" s="187">
        <f>IF(N365="nulová",J365,0)</f>
        <v>0</v>
      </c>
      <c r="BJ365" s="19" t="s">
        <v>80</v>
      </c>
      <c r="BK365" s="187">
        <f>ROUND(I365*H365,2)</f>
        <v>0</v>
      </c>
      <c r="BL365" s="19" t="s">
        <v>245</v>
      </c>
      <c r="BM365" s="186" t="s">
        <v>542</v>
      </c>
    </row>
    <row r="366" spans="1:47" s="2" customFormat="1" ht="11.25">
      <c r="A366" s="36"/>
      <c r="B366" s="37"/>
      <c r="C366" s="38"/>
      <c r="D366" s="188" t="s">
        <v>136</v>
      </c>
      <c r="E366" s="38"/>
      <c r="F366" s="189" t="s">
        <v>543</v>
      </c>
      <c r="G366" s="38"/>
      <c r="H366" s="38"/>
      <c r="I366" s="190"/>
      <c r="J366" s="38"/>
      <c r="K366" s="38"/>
      <c r="L366" s="41"/>
      <c r="M366" s="191"/>
      <c r="N366" s="192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9" t="s">
        <v>136</v>
      </c>
      <c r="AU366" s="19" t="s">
        <v>82</v>
      </c>
    </row>
    <row r="367" spans="2:51" s="14" customFormat="1" ht="11.25">
      <c r="B367" s="204"/>
      <c r="C367" s="205"/>
      <c r="D367" s="195" t="s">
        <v>138</v>
      </c>
      <c r="E367" s="206" t="s">
        <v>19</v>
      </c>
      <c r="F367" s="207" t="s">
        <v>544</v>
      </c>
      <c r="G367" s="205"/>
      <c r="H367" s="208">
        <v>7.992</v>
      </c>
      <c r="I367" s="209"/>
      <c r="J367" s="205"/>
      <c r="K367" s="205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138</v>
      </c>
      <c r="AU367" s="214" t="s">
        <v>82</v>
      </c>
      <c r="AV367" s="14" t="s">
        <v>82</v>
      </c>
      <c r="AW367" s="14" t="s">
        <v>33</v>
      </c>
      <c r="AX367" s="14" t="s">
        <v>80</v>
      </c>
      <c r="AY367" s="214" t="s">
        <v>127</v>
      </c>
    </row>
    <row r="368" spans="1:65" s="2" customFormat="1" ht="16.5" customHeight="1">
      <c r="A368" s="36"/>
      <c r="B368" s="37"/>
      <c r="C368" s="237" t="s">
        <v>545</v>
      </c>
      <c r="D368" s="237" t="s">
        <v>236</v>
      </c>
      <c r="E368" s="238" t="s">
        <v>546</v>
      </c>
      <c r="F368" s="239" t="s">
        <v>547</v>
      </c>
      <c r="G368" s="240" t="s">
        <v>132</v>
      </c>
      <c r="H368" s="241">
        <v>102.59</v>
      </c>
      <c r="I368" s="242"/>
      <c r="J368" s="243">
        <f>ROUND(I368*H368,2)</f>
        <v>0</v>
      </c>
      <c r="K368" s="239" t="s">
        <v>19</v>
      </c>
      <c r="L368" s="244"/>
      <c r="M368" s="245" t="s">
        <v>19</v>
      </c>
      <c r="N368" s="246" t="s">
        <v>43</v>
      </c>
      <c r="O368" s="66"/>
      <c r="P368" s="184">
        <f>O368*H368</f>
        <v>0</v>
      </c>
      <c r="Q368" s="184">
        <v>0.00224</v>
      </c>
      <c r="R368" s="184">
        <f>Q368*H368</f>
        <v>0.2298016</v>
      </c>
      <c r="S368" s="184">
        <v>0</v>
      </c>
      <c r="T368" s="185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353</v>
      </c>
      <c r="AT368" s="186" t="s">
        <v>236</v>
      </c>
      <c r="AU368" s="186" t="s">
        <v>82</v>
      </c>
      <c r="AY368" s="19" t="s">
        <v>127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80</v>
      </c>
      <c r="BK368" s="187">
        <f>ROUND(I368*H368,2)</f>
        <v>0</v>
      </c>
      <c r="BL368" s="19" t="s">
        <v>245</v>
      </c>
      <c r="BM368" s="186" t="s">
        <v>548</v>
      </c>
    </row>
    <row r="369" spans="2:51" s="14" customFormat="1" ht="11.25">
      <c r="B369" s="204"/>
      <c r="C369" s="205"/>
      <c r="D369" s="195" t="s">
        <v>138</v>
      </c>
      <c r="E369" s="206" t="s">
        <v>19</v>
      </c>
      <c r="F369" s="207" t="s">
        <v>549</v>
      </c>
      <c r="G369" s="205"/>
      <c r="H369" s="208">
        <v>85.492</v>
      </c>
      <c r="I369" s="209"/>
      <c r="J369" s="205"/>
      <c r="K369" s="205"/>
      <c r="L369" s="210"/>
      <c r="M369" s="211"/>
      <c r="N369" s="212"/>
      <c r="O369" s="212"/>
      <c r="P369" s="212"/>
      <c r="Q369" s="212"/>
      <c r="R369" s="212"/>
      <c r="S369" s="212"/>
      <c r="T369" s="213"/>
      <c r="AT369" s="214" t="s">
        <v>138</v>
      </c>
      <c r="AU369" s="214" t="s">
        <v>82</v>
      </c>
      <c r="AV369" s="14" t="s">
        <v>82</v>
      </c>
      <c r="AW369" s="14" t="s">
        <v>33</v>
      </c>
      <c r="AX369" s="14" t="s">
        <v>80</v>
      </c>
      <c r="AY369" s="214" t="s">
        <v>127</v>
      </c>
    </row>
    <row r="370" spans="2:51" s="14" customFormat="1" ht="11.25">
      <c r="B370" s="204"/>
      <c r="C370" s="205"/>
      <c r="D370" s="195" t="s">
        <v>138</v>
      </c>
      <c r="E370" s="205"/>
      <c r="F370" s="207" t="s">
        <v>550</v>
      </c>
      <c r="G370" s="205"/>
      <c r="H370" s="208">
        <v>102.59</v>
      </c>
      <c r="I370" s="209"/>
      <c r="J370" s="205"/>
      <c r="K370" s="205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138</v>
      </c>
      <c r="AU370" s="214" t="s">
        <v>82</v>
      </c>
      <c r="AV370" s="14" t="s">
        <v>82</v>
      </c>
      <c r="AW370" s="14" t="s">
        <v>4</v>
      </c>
      <c r="AX370" s="14" t="s">
        <v>80</v>
      </c>
      <c r="AY370" s="214" t="s">
        <v>127</v>
      </c>
    </row>
    <row r="371" spans="1:65" s="2" customFormat="1" ht="16.5" customHeight="1">
      <c r="A371" s="36"/>
      <c r="B371" s="37"/>
      <c r="C371" s="175" t="s">
        <v>551</v>
      </c>
      <c r="D371" s="175" t="s">
        <v>129</v>
      </c>
      <c r="E371" s="176" t="s">
        <v>552</v>
      </c>
      <c r="F371" s="177" t="s">
        <v>553</v>
      </c>
      <c r="G371" s="178" t="s">
        <v>132</v>
      </c>
      <c r="H371" s="179">
        <v>77.5</v>
      </c>
      <c r="I371" s="180"/>
      <c r="J371" s="181">
        <f>ROUND(I371*H371,2)</f>
        <v>0</v>
      </c>
      <c r="K371" s="177" t="s">
        <v>133</v>
      </c>
      <c r="L371" s="41"/>
      <c r="M371" s="182" t="s">
        <v>19</v>
      </c>
      <c r="N371" s="183" t="s">
        <v>43</v>
      </c>
      <c r="O371" s="66"/>
      <c r="P371" s="184">
        <f>O371*H371</f>
        <v>0</v>
      </c>
      <c r="Q371" s="184">
        <v>0</v>
      </c>
      <c r="R371" s="184">
        <f>Q371*H371</f>
        <v>0</v>
      </c>
      <c r="S371" s="184">
        <v>0</v>
      </c>
      <c r="T371" s="185">
        <f>S371*H371</f>
        <v>0</v>
      </c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R371" s="186" t="s">
        <v>245</v>
      </c>
      <c r="AT371" s="186" t="s">
        <v>129</v>
      </c>
      <c r="AU371" s="186" t="s">
        <v>82</v>
      </c>
      <c r="AY371" s="19" t="s">
        <v>127</v>
      </c>
      <c r="BE371" s="187">
        <f>IF(N371="základní",J371,0)</f>
        <v>0</v>
      </c>
      <c r="BF371" s="187">
        <f>IF(N371="snížená",J371,0)</f>
        <v>0</v>
      </c>
      <c r="BG371" s="187">
        <f>IF(N371="zákl. přenesená",J371,0)</f>
        <v>0</v>
      </c>
      <c r="BH371" s="187">
        <f>IF(N371="sníž. přenesená",J371,0)</f>
        <v>0</v>
      </c>
      <c r="BI371" s="187">
        <f>IF(N371="nulová",J371,0)</f>
        <v>0</v>
      </c>
      <c r="BJ371" s="19" t="s">
        <v>80</v>
      </c>
      <c r="BK371" s="187">
        <f>ROUND(I371*H371,2)</f>
        <v>0</v>
      </c>
      <c r="BL371" s="19" t="s">
        <v>245</v>
      </c>
      <c r="BM371" s="186" t="s">
        <v>554</v>
      </c>
    </row>
    <row r="372" spans="1:47" s="2" customFormat="1" ht="11.25">
      <c r="A372" s="36"/>
      <c r="B372" s="37"/>
      <c r="C372" s="38"/>
      <c r="D372" s="188" t="s">
        <v>136</v>
      </c>
      <c r="E372" s="38"/>
      <c r="F372" s="189" t="s">
        <v>555</v>
      </c>
      <c r="G372" s="38"/>
      <c r="H372" s="38"/>
      <c r="I372" s="190"/>
      <c r="J372" s="38"/>
      <c r="K372" s="38"/>
      <c r="L372" s="41"/>
      <c r="M372" s="191"/>
      <c r="N372" s="192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136</v>
      </c>
      <c r="AU372" s="19" t="s">
        <v>82</v>
      </c>
    </row>
    <row r="373" spans="2:51" s="13" customFormat="1" ht="11.25">
      <c r="B373" s="193"/>
      <c r="C373" s="194"/>
      <c r="D373" s="195" t="s">
        <v>138</v>
      </c>
      <c r="E373" s="196" t="s">
        <v>19</v>
      </c>
      <c r="F373" s="197" t="s">
        <v>139</v>
      </c>
      <c r="G373" s="194"/>
      <c r="H373" s="196" t="s">
        <v>19</v>
      </c>
      <c r="I373" s="198"/>
      <c r="J373" s="194"/>
      <c r="K373" s="194"/>
      <c r="L373" s="199"/>
      <c r="M373" s="200"/>
      <c r="N373" s="201"/>
      <c r="O373" s="201"/>
      <c r="P373" s="201"/>
      <c r="Q373" s="201"/>
      <c r="R373" s="201"/>
      <c r="S373" s="201"/>
      <c r="T373" s="202"/>
      <c r="AT373" s="203" t="s">
        <v>138</v>
      </c>
      <c r="AU373" s="203" t="s">
        <v>82</v>
      </c>
      <c r="AV373" s="13" t="s">
        <v>80</v>
      </c>
      <c r="AW373" s="13" t="s">
        <v>33</v>
      </c>
      <c r="AX373" s="13" t="s">
        <v>72</v>
      </c>
      <c r="AY373" s="203" t="s">
        <v>127</v>
      </c>
    </row>
    <row r="374" spans="2:51" s="14" customFormat="1" ht="11.25">
      <c r="B374" s="204"/>
      <c r="C374" s="205"/>
      <c r="D374" s="195" t="s">
        <v>138</v>
      </c>
      <c r="E374" s="206" t="s">
        <v>19</v>
      </c>
      <c r="F374" s="207" t="s">
        <v>221</v>
      </c>
      <c r="G374" s="205"/>
      <c r="H374" s="208">
        <v>77.5</v>
      </c>
      <c r="I374" s="209"/>
      <c r="J374" s="205"/>
      <c r="K374" s="205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138</v>
      </c>
      <c r="AU374" s="214" t="s">
        <v>82</v>
      </c>
      <c r="AV374" s="14" t="s">
        <v>82</v>
      </c>
      <c r="AW374" s="14" t="s">
        <v>33</v>
      </c>
      <c r="AX374" s="14" t="s">
        <v>80</v>
      </c>
      <c r="AY374" s="214" t="s">
        <v>127</v>
      </c>
    </row>
    <row r="375" spans="1:65" s="2" customFormat="1" ht="16.5" customHeight="1">
      <c r="A375" s="36"/>
      <c r="B375" s="37"/>
      <c r="C375" s="175" t="s">
        <v>556</v>
      </c>
      <c r="D375" s="175" t="s">
        <v>129</v>
      </c>
      <c r="E375" s="176" t="s">
        <v>557</v>
      </c>
      <c r="F375" s="177" t="s">
        <v>558</v>
      </c>
      <c r="G375" s="178" t="s">
        <v>132</v>
      </c>
      <c r="H375" s="179">
        <v>77.5</v>
      </c>
      <c r="I375" s="180"/>
      <c r="J375" s="181">
        <f>ROUND(I375*H375,2)</f>
        <v>0</v>
      </c>
      <c r="K375" s="177" t="s">
        <v>133</v>
      </c>
      <c r="L375" s="41"/>
      <c r="M375" s="182" t="s">
        <v>19</v>
      </c>
      <c r="N375" s="183" t="s">
        <v>43</v>
      </c>
      <c r="O375" s="66"/>
      <c r="P375" s="184">
        <f>O375*H375</f>
        <v>0</v>
      </c>
      <c r="Q375" s="184">
        <v>0</v>
      </c>
      <c r="R375" s="184">
        <f>Q375*H375</f>
        <v>0</v>
      </c>
      <c r="S375" s="184">
        <v>0</v>
      </c>
      <c r="T375" s="185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6" t="s">
        <v>245</v>
      </c>
      <c r="AT375" s="186" t="s">
        <v>129</v>
      </c>
      <c r="AU375" s="186" t="s">
        <v>82</v>
      </c>
      <c r="AY375" s="19" t="s">
        <v>127</v>
      </c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9" t="s">
        <v>80</v>
      </c>
      <c r="BK375" s="187">
        <f>ROUND(I375*H375,2)</f>
        <v>0</v>
      </c>
      <c r="BL375" s="19" t="s">
        <v>245</v>
      </c>
      <c r="BM375" s="186" t="s">
        <v>559</v>
      </c>
    </row>
    <row r="376" spans="1:47" s="2" customFormat="1" ht="11.25">
      <c r="A376" s="36"/>
      <c r="B376" s="37"/>
      <c r="C376" s="38"/>
      <c r="D376" s="188" t="s">
        <v>136</v>
      </c>
      <c r="E376" s="38"/>
      <c r="F376" s="189" t="s">
        <v>560</v>
      </c>
      <c r="G376" s="38"/>
      <c r="H376" s="38"/>
      <c r="I376" s="190"/>
      <c r="J376" s="38"/>
      <c r="K376" s="38"/>
      <c r="L376" s="41"/>
      <c r="M376" s="191"/>
      <c r="N376" s="192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136</v>
      </c>
      <c r="AU376" s="19" t="s">
        <v>82</v>
      </c>
    </row>
    <row r="377" spans="1:65" s="2" customFormat="1" ht="16.5" customHeight="1">
      <c r="A377" s="36"/>
      <c r="B377" s="37"/>
      <c r="C377" s="175" t="s">
        <v>561</v>
      </c>
      <c r="D377" s="175" t="s">
        <v>129</v>
      </c>
      <c r="E377" s="176" t="s">
        <v>562</v>
      </c>
      <c r="F377" s="177" t="s">
        <v>563</v>
      </c>
      <c r="G377" s="178" t="s">
        <v>132</v>
      </c>
      <c r="H377" s="179">
        <v>7.992</v>
      </c>
      <c r="I377" s="180"/>
      <c r="J377" s="181">
        <f>ROUND(I377*H377,2)</f>
        <v>0</v>
      </c>
      <c r="K377" s="177" t="s">
        <v>133</v>
      </c>
      <c r="L377" s="41"/>
      <c r="M377" s="182" t="s">
        <v>19</v>
      </c>
      <c r="N377" s="183" t="s">
        <v>43</v>
      </c>
      <c r="O377" s="66"/>
      <c r="P377" s="184">
        <f>O377*H377</f>
        <v>0</v>
      </c>
      <c r="Q377" s="184">
        <v>0</v>
      </c>
      <c r="R377" s="184">
        <f>Q377*H377</f>
        <v>0</v>
      </c>
      <c r="S377" s="184">
        <v>0</v>
      </c>
      <c r="T377" s="185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6" t="s">
        <v>245</v>
      </c>
      <c r="AT377" s="186" t="s">
        <v>129</v>
      </c>
      <c r="AU377" s="186" t="s">
        <v>82</v>
      </c>
      <c r="AY377" s="19" t="s">
        <v>127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9" t="s">
        <v>80</v>
      </c>
      <c r="BK377" s="187">
        <f>ROUND(I377*H377,2)</f>
        <v>0</v>
      </c>
      <c r="BL377" s="19" t="s">
        <v>245</v>
      </c>
      <c r="BM377" s="186" t="s">
        <v>564</v>
      </c>
    </row>
    <row r="378" spans="1:47" s="2" customFormat="1" ht="11.25">
      <c r="A378" s="36"/>
      <c r="B378" s="37"/>
      <c r="C378" s="38"/>
      <c r="D378" s="188" t="s">
        <v>136</v>
      </c>
      <c r="E378" s="38"/>
      <c r="F378" s="189" t="s">
        <v>565</v>
      </c>
      <c r="G378" s="38"/>
      <c r="H378" s="38"/>
      <c r="I378" s="190"/>
      <c r="J378" s="38"/>
      <c r="K378" s="38"/>
      <c r="L378" s="41"/>
      <c r="M378" s="191"/>
      <c r="N378" s="192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136</v>
      </c>
      <c r="AU378" s="19" t="s">
        <v>82</v>
      </c>
    </row>
    <row r="379" spans="2:51" s="13" customFormat="1" ht="11.25">
      <c r="B379" s="193"/>
      <c r="C379" s="194"/>
      <c r="D379" s="195" t="s">
        <v>138</v>
      </c>
      <c r="E379" s="196" t="s">
        <v>19</v>
      </c>
      <c r="F379" s="197" t="s">
        <v>139</v>
      </c>
      <c r="G379" s="194"/>
      <c r="H379" s="196" t="s">
        <v>19</v>
      </c>
      <c r="I379" s="198"/>
      <c r="J379" s="194"/>
      <c r="K379" s="194"/>
      <c r="L379" s="199"/>
      <c r="M379" s="200"/>
      <c r="N379" s="201"/>
      <c r="O379" s="201"/>
      <c r="P379" s="201"/>
      <c r="Q379" s="201"/>
      <c r="R379" s="201"/>
      <c r="S379" s="201"/>
      <c r="T379" s="202"/>
      <c r="AT379" s="203" t="s">
        <v>138</v>
      </c>
      <c r="AU379" s="203" t="s">
        <v>82</v>
      </c>
      <c r="AV379" s="13" t="s">
        <v>80</v>
      </c>
      <c r="AW379" s="13" t="s">
        <v>33</v>
      </c>
      <c r="AX379" s="13" t="s">
        <v>72</v>
      </c>
      <c r="AY379" s="203" t="s">
        <v>127</v>
      </c>
    </row>
    <row r="380" spans="2:51" s="14" customFormat="1" ht="22.5">
      <c r="B380" s="204"/>
      <c r="C380" s="205"/>
      <c r="D380" s="195" t="s">
        <v>138</v>
      </c>
      <c r="E380" s="206" t="s">
        <v>19</v>
      </c>
      <c r="F380" s="207" t="s">
        <v>566</v>
      </c>
      <c r="G380" s="205"/>
      <c r="H380" s="208">
        <v>4.971</v>
      </c>
      <c r="I380" s="209"/>
      <c r="J380" s="205"/>
      <c r="K380" s="205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138</v>
      </c>
      <c r="AU380" s="214" t="s">
        <v>82</v>
      </c>
      <c r="AV380" s="14" t="s">
        <v>82</v>
      </c>
      <c r="AW380" s="14" t="s">
        <v>33</v>
      </c>
      <c r="AX380" s="14" t="s">
        <v>72</v>
      </c>
      <c r="AY380" s="214" t="s">
        <v>127</v>
      </c>
    </row>
    <row r="381" spans="2:51" s="14" customFormat="1" ht="22.5">
      <c r="B381" s="204"/>
      <c r="C381" s="205"/>
      <c r="D381" s="195" t="s">
        <v>138</v>
      </c>
      <c r="E381" s="206" t="s">
        <v>19</v>
      </c>
      <c r="F381" s="207" t="s">
        <v>567</v>
      </c>
      <c r="G381" s="205"/>
      <c r="H381" s="208">
        <v>3.021</v>
      </c>
      <c r="I381" s="209"/>
      <c r="J381" s="205"/>
      <c r="K381" s="205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138</v>
      </c>
      <c r="AU381" s="214" t="s">
        <v>82</v>
      </c>
      <c r="AV381" s="14" t="s">
        <v>82</v>
      </c>
      <c r="AW381" s="14" t="s">
        <v>33</v>
      </c>
      <c r="AX381" s="14" t="s">
        <v>72</v>
      </c>
      <c r="AY381" s="214" t="s">
        <v>127</v>
      </c>
    </row>
    <row r="382" spans="2:51" s="15" customFormat="1" ht="11.25">
      <c r="B382" s="215"/>
      <c r="C382" s="216"/>
      <c r="D382" s="195" t="s">
        <v>138</v>
      </c>
      <c r="E382" s="217" t="s">
        <v>19</v>
      </c>
      <c r="F382" s="218" t="s">
        <v>143</v>
      </c>
      <c r="G382" s="216"/>
      <c r="H382" s="219">
        <v>7.992</v>
      </c>
      <c r="I382" s="220"/>
      <c r="J382" s="216"/>
      <c r="K382" s="216"/>
      <c r="L382" s="221"/>
      <c r="M382" s="222"/>
      <c r="N382" s="223"/>
      <c r="O382" s="223"/>
      <c r="P382" s="223"/>
      <c r="Q382" s="223"/>
      <c r="R382" s="223"/>
      <c r="S382" s="223"/>
      <c r="T382" s="224"/>
      <c r="AT382" s="225" t="s">
        <v>138</v>
      </c>
      <c r="AU382" s="225" t="s">
        <v>82</v>
      </c>
      <c r="AV382" s="15" t="s">
        <v>134</v>
      </c>
      <c r="AW382" s="15" t="s">
        <v>33</v>
      </c>
      <c r="AX382" s="15" t="s">
        <v>80</v>
      </c>
      <c r="AY382" s="225" t="s">
        <v>127</v>
      </c>
    </row>
    <row r="383" spans="1:65" s="2" customFormat="1" ht="16.5" customHeight="1">
      <c r="A383" s="36"/>
      <c r="B383" s="37"/>
      <c r="C383" s="175" t="s">
        <v>568</v>
      </c>
      <c r="D383" s="175" t="s">
        <v>129</v>
      </c>
      <c r="E383" s="176" t="s">
        <v>569</v>
      </c>
      <c r="F383" s="177" t="s">
        <v>570</v>
      </c>
      <c r="G383" s="178" t="s">
        <v>132</v>
      </c>
      <c r="H383" s="179">
        <v>7.992</v>
      </c>
      <c r="I383" s="180"/>
      <c r="J383" s="181">
        <f>ROUND(I383*H383,2)</f>
        <v>0</v>
      </c>
      <c r="K383" s="177" t="s">
        <v>133</v>
      </c>
      <c r="L383" s="41"/>
      <c r="M383" s="182" t="s">
        <v>19</v>
      </c>
      <c r="N383" s="183" t="s">
        <v>43</v>
      </c>
      <c r="O383" s="66"/>
      <c r="P383" s="184">
        <f>O383*H383</f>
        <v>0</v>
      </c>
      <c r="Q383" s="184">
        <v>0</v>
      </c>
      <c r="R383" s="184">
        <f>Q383*H383</f>
        <v>0</v>
      </c>
      <c r="S383" s="184">
        <v>0</v>
      </c>
      <c r="T383" s="185">
        <f>S383*H383</f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6" t="s">
        <v>245</v>
      </c>
      <c r="AT383" s="186" t="s">
        <v>129</v>
      </c>
      <c r="AU383" s="186" t="s">
        <v>82</v>
      </c>
      <c r="AY383" s="19" t="s">
        <v>127</v>
      </c>
      <c r="BE383" s="187">
        <f>IF(N383="základní",J383,0)</f>
        <v>0</v>
      </c>
      <c r="BF383" s="187">
        <f>IF(N383="snížená",J383,0)</f>
        <v>0</v>
      </c>
      <c r="BG383" s="187">
        <f>IF(N383="zákl. přenesená",J383,0)</f>
        <v>0</v>
      </c>
      <c r="BH383" s="187">
        <f>IF(N383="sníž. přenesená",J383,0)</f>
        <v>0</v>
      </c>
      <c r="BI383" s="187">
        <f>IF(N383="nulová",J383,0)</f>
        <v>0</v>
      </c>
      <c r="BJ383" s="19" t="s">
        <v>80</v>
      </c>
      <c r="BK383" s="187">
        <f>ROUND(I383*H383,2)</f>
        <v>0</v>
      </c>
      <c r="BL383" s="19" t="s">
        <v>245</v>
      </c>
      <c r="BM383" s="186" t="s">
        <v>571</v>
      </c>
    </row>
    <row r="384" spans="1:47" s="2" customFormat="1" ht="11.25">
      <c r="A384" s="36"/>
      <c r="B384" s="37"/>
      <c r="C384" s="38"/>
      <c r="D384" s="188" t="s">
        <v>136</v>
      </c>
      <c r="E384" s="38"/>
      <c r="F384" s="189" t="s">
        <v>572</v>
      </c>
      <c r="G384" s="38"/>
      <c r="H384" s="38"/>
      <c r="I384" s="190"/>
      <c r="J384" s="38"/>
      <c r="K384" s="38"/>
      <c r="L384" s="41"/>
      <c r="M384" s="191"/>
      <c r="N384" s="192"/>
      <c r="O384" s="66"/>
      <c r="P384" s="66"/>
      <c r="Q384" s="66"/>
      <c r="R384" s="66"/>
      <c r="S384" s="66"/>
      <c r="T384" s="67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T384" s="19" t="s">
        <v>136</v>
      </c>
      <c r="AU384" s="19" t="s">
        <v>82</v>
      </c>
    </row>
    <row r="385" spans="1:65" s="2" customFormat="1" ht="16.5" customHeight="1">
      <c r="A385" s="36"/>
      <c r="B385" s="37"/>
      <c r="C385" s="237" t="s">
        <v>573</v>
      </c>
      <c r="D385" s="237" t="s">
        <v>236</v>
      </c>
      <c r="E385" s="238" t="s">
        <v>574</v>
      </c>
      <c r="F385" s="239" t="s">
        <v>575</v>
      </c>
      <c r="G385" s="240" t="s">
        <v>132</v>
      </c>
      <c r="H385" s="241">
        <v>196.632</v>
      </c>
      <c r="I385" s="242"/>
      <c r="J385" s="243">
        <f>ROUND(I385*H385,2)</f>
        <v>0</v>
      </c>
      <c r="K385" s="239" t="s">
        <v>133</v>
      </c>
      <c r="L385" s="244"/>
      <c r="M385" s="245" t="s">
        <v>19</v>
      </c>
      <c r="N385" s="246" t="s">
        <v>43</v>
      </c>
      <c r="O385" s="66"/>
      <c r="P385" s="184">
        <f>O385*H385</f>
        <v>0</v>
      </c>
      <c r="Q385" s="184">
        <v>0.0005</v>
      </c>
      <c r="R385" s="184">
        <f>Q385*H385</f>
        <v>0.098316</v>
      </c>
      <c r="S385" s="184">
        <v>0</v>
      </c>
      <c r="T385" s="185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6" t="s">
        <v>353</v>
      </c>
      <c r="AT385" s="186" t="s">
        <v>236</v>
      </c>
      <c r="AU385" s="186" t="s">
        <v>82</v>
      </c>
      <c r="AY385" s="19" t="s">
        <v>127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9" t="s">
        <v>80</v>
      </c>
      <c r="BK385" s="187">
        <f>ROUND(I385*H385,2)</f>
        <v>0</v>
      </c>
      <c r="BL385" s="19" t="s">
        <v>245</v>
      </c>
      <c r="BM385" s="186" t="s">
        <v>576</v>
      </c>
    </row>
    <row r="386" spans="2:51" s="14" customFormat="1" ht="11.25">
      <c r="B386" s="204"/>
      <c r="C386" s="205"/>
      <c r="D386" s="195" t="s">
        <v>138</v>
      </c>
      <c r="E386" s="206" t="s">
        <v>19</v>
      </c>
      <c r="F386" s="207" t="s">
        <v>577</v>
      </c>
      <c r="G386" s="205"/>
      <c r="H386" s="208">
        <v>170.984</v>
      </c>
      <c r="I386" s="209"/>
      <c r="J386" s="205"/>
      <c r="K386" s="205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138</v>
      </c>
      <c r="AU386" s="214" t="s">
        <v>82</v>
      </c>
      <c r="AV386" s="14" t="s">
        <v>82</v>
      </c>
      <c r="AW386" s="14" t="s">
        <v>33</v>
      </c>
      <c r="AX386" s="14" t="s">
        <v>80</v>
      </c>
      <c r="AY386" s="214" t="s">
        <v>127</v>
      </c>
    </row>
    <row r="387" spans="2:51" s="14" customFormat="1" ht="11.25">
      <c r="B387" s="204"/>
      <c r="C387" s="205"/>
      <c r="D387" s="195" t="s">
        <v>138</v>
      </c>
      <c r="E387" s="205"/>
      <c r="F387" s="207" t="s">
        <v>578</v>
      </c>
      <c r="G387" s="205"/>
      <c r="H387" s="208">
        <v>196.632</v>
      </c>
      <c r="I387" s="209"/>
      <c r="J387" s="205"/>
      <c r="K387" s="205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138</v>
      </c>
      <c r="AU387" s="214" t="s">
        <v>82</v>
      </c>
      <c r="AV387" s="14" t="s">
        <v>82</v>
      </c>
      <c r="AW387" s="14" t="s">
        <v>4</v>
      </c>
      <c r="AX387" s="14" t="s">
        <v>80</v>
      </c>
      <c r="AY387" s="214" t="s">
        <v>127</v>
      </c>
    </row>
    <row r="388" spans="1:65" s="2" customFormat="1" ht="24.2" customHeight="1">
      <c r="A388" s="36"/>
      <c r="B388" s="37"/>
      <c r="C388" s="175" t="s">
        <v>579</v>
      </c>
      <c r="D388" s="175" t="s">
        <v>129</v>
      </c>
      <c r="E388" s="176" t="s">
        <v>580</v>
      </c>
      <c r="F388" s="177" t="s">
        <v>581</v>
      </c>
      <c r="G388" s="178" t="s">
        <v>132</v>
      </c>
      <c r="H388" s="179">
        <v>77.5</v>
      </c>
      <c r="I388" s="180"/>
      <c r="J388" s="181">
        <f>ROUND(I388*H388,2)</f>
        <v>0</v>
      </c>
      <c r="K388" s="177" t="s">
        <v>133</v>
      </c>
      <c r="L388" s="41"/>
      <c r="M388" s="182" t="s">
        <v>19</v>
      </c>
      <c r="N388" s="183" t="s">
        <v>43</v>
      </c>
      <c r="O388" s="66"/>
      <c r="P388" s="184">
        <f>O388*H388</f>
        <v>0</v>
      </c>
      <c r="Q388" s="184">
        <v>0</v>
      </c>
      <c r="R388" s="184">
        <f>Q388*H388</f>
        <v>0</v>
      </c>
      <c r="S388" s="184">
        <v>0</v>
      </c>
      <c r="T388" s="185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6" t="s">
        <v>245</v>
      </c>
      <c r="AT388" s="186" t="s">
        <v>129</v>
      </c>
      <c r="AU388" s="186" t="s">
        <v>82</v>
      </c>
      <c r="AY388" s="19" t="s">
        <v>127</v>
      </c>
      <c r="BE388" s="187">
        <f>IF(N388="základní",J388,0)</f>
        <v>0</v>
      </c>
      <c r="BF388" s="187">
        <f>IF(N388="snížená",J388,0)</f>
        <v>0</v>
      </c>
      <c r="BG388" s="187">
        <f>IF(N388="zákl. přenesená",J388,0)</f>
        <v>0</v>
      </c>
      <c r="BH388" s="187">
        <f>IF(N388="sníž. přenesená",J388,0)</f>
        <v>0</v>
      </c>
      <c r="BI388" s="187">
        <f>IF(N388="nulová",J388,0)</f>
        <v>0</v>
      </c>
      <c r="BJ388" s="19" t="s">
        <v>80</v>
      </c>
      <c r="BK388" s="187">
        <f>ROUND(I388*H388,2)</f>
        <v>0</v>
      </c>
      <c r="BL388" s="19" t="s">
        <v>245</v>
      </c>
      <c r="BM388" s="186" t="s">
        <v>582</v>
      </c>
    </row>
    <row r="389" spans="1:47" s="2" customFormat="1" ht="11.25">
      <c r="A389" s="36"/>
      <c r="B389" s="37"/>
      <c r="C389" s="38"/>
      <c r="D389" s="188" t="s">
        <v>136</v>
      </c>
      <c r="E389" s="38"/>
      <c r="F389" s="189" t="s">
        <v>583</v>
      </c>
      <c r="G389" s="38"/>
      <c r="H389" s="38"/>
      <c r="I389" s="190"/>
      <c r="J389" s="38"/>
      <c r="K389" s="38"/>
      <c r="L389" s="41"/>
      <c r="M389" s="191"/>
      <c r="N389" s="192"/>
      <c r="O389" s="66"/>
      <c r="P389" s="66"/>
      <c r="Q389" s="66"/>
      <c r="R389" s="66"/>
      <c r="S389" s="66"/>
      <c r="T389" s="67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136</v>
      </c>
      <c r="AU389" s="19" t="s">
        <v>82</v>
      </c>
    </row>
    <row r="390" spans="2:51" s="13" customFormat="1" ht="11.25">
      <c r="B390" s="193"/>
      <c r="C390" s="194"/>
      <c r="D390" s="195" t="s">
        <v>138</v>
      </c>
      <c r="E390" s="196" t="s">
        <v>19</v>
      </c>
      <c r="F390" s="197" t="s">
        <v>139</v>
      </c>
      <c r="G390" s="194"/>
      <c r="H390" s="196" t="s">
        <v>19</v>
      </c>
      <c r="I390" s="198"/>
      <c r="J390" s="194"/>
      <c r="K390" s="194"/>
      <c r="L390" s="199"/>
      <c r="M390" s="200"/>
      <c r="N390" s="201"/>
      <c r="O390" s="201"/>
      <c r="P390" s="201"/>
      <c r="Q390" s="201"/>
      <c r="R390" s="201"/>
      <c r="S390" s="201"/>
      <c r="T390" s="202"/>
      <c r="AT390" s="203" t="s">
        <v>138</v>
      </c>
      <c r="AU390" s="203" t="s">
        <v>82</v>
      </c>
      <c r="AV390" s="13" t="s">
        <v>80</v>
      </c>
      <c r="AW390" s="13" t="s">
        <v>33</v>
      </c>
      <c r="AX390" s="13" t="s">
        <v>72</v>
      </c>
      <c r="AY390" s="203" t="s">
        <v>127</v>
      </c>
    </row>
    <row r="391" spans="2:51" s="14" customFormat="1" ht="11.25">
      <c r="B391" s="204"/>
      <c r="C391" s="205"/>
      <c r="D391" s="195" t="s">
        <v>138</v>
      </c>
      <c r="E391" s="206" t="s">
        <v>19</v>
      </c>
      <c r="F391" s="207" t="s">
        <v>221</v>
      </c>
      <c r="G391" s="205"/>
      <c r="H391" s="208">
        <v>77.5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138</v>
      </c>
      <c r="AU391" s="214" t="s">
        <v>82</v>
      </c>
      <c r="AV391" s="14" t="s">
        <v>82</v>
      </c>
      <c r="AW391" s="14" t="s">
        <v>33</v>
      </c>
      <c r="AX391" s="14" t="s">
        <v>80</v>
      </c>
      <c r="AY391" s="214" t="s">
        <v>127</v>
      </c>
    </row>
    <row r="392" spans="1:65" s="2" customFormat="1" ht="24.2" customHeight="1">
      <c r="A392" s="36"/>
      <c r="B392" s="37"/>
      <c r="C392" s="175" t="s">
        <v>584</v>
      </c>
      <c r="D392" s="175" t="s">
        <v>129</v>
      </c>
      <c r="E392" s="176" t="s">
        <v>585</v>
      </c>
      <c r="F392" s="177" t="s">
        <v>586</v>
      </c>
      <c r="G392" s="178" t="s">
        <v>132</v>
      </c>
      <c r="H392" s="179">
        <v>7.992</v>
      </c>
      <c r="I392" s="180"/>
      <c r="J392" s="181">
        <f>ROUND(I392*H392,2)</f>
        <v>0</v>
      </c>
      <c r="K392" s="177" t="s">
        <v>133</v>
      </c>
      <c r="L392" s="41"/>
      <c r="M392" s="182" t="s">
        <v>19</v>
      </c>
      <c r="N392" s="183" t="s">
        <v>43</v>
      </c>
      <c r="O392" s="66"/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6" t="s">
        <v>245</v>
      </c>
      <c r="AT392" s="186" t="s">
        <v>129</v>
      </c>
      <c r="AU392" s="186" t="s">
        <v>82</v>
      </c>
      <c r="AY392" s="19" t="s">
        <v>127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9" t="s">
        <v>80</v>
      </c>
      <c r="BK392" s="187">
        <f>ROUND(I392*H392,2)</f>
        <v>0</v>
      </c>
      <c r="BL392" s="19" t="s">
        <v>245</v>
      </c>
      <c r="BM392" s="186" t="s">
        <v>587</v>
      </c>
    </row>
    <row r="393" spans="1:47" s="2" customFormat="1" ht="11.25">
      <c r="A393" s="36"/>
      <c r="B393" s="37"/>
      <c r="C393" s="38"/>
      <c r="D393" s="188" t="s">
        <v>136</v>
      </c>
      <c r="E393" s="38"/>
      <c r="F393" s="189" t="s">
        <v>588</v>
      </c>
      <c r="G393" s="38"/>
      <c r="H393" s="38"/>
      <c r="I393" s="190"/>
      <c r="J393" s="38"/>
      <c r="K393" s="38"/>
      <c r="L393" s="41"/>
      <c r="M393" s="191"/>
      <c r="N393" s="192"/>
      <c r="O393" s="66"/>
      <c r="P393" s="66"/>
      <c r="Q393" s="66"/>
      <c r="R393" s="66"/>
      <c r="S393" s="66"/>
      <c r="T393" s="67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136</v>
      </c>
      <c r="AU393" s="19" t="s">
        <v>82</v>
      </c>
    </row>
    <row r="394" spans="2:51" s="13" customFormat="1" ht="11.25">
      <c r="B394" s="193"/>
      <c r="C394" s="194"/>
      <c r="D394" s="195" t="s">
        <v>138</v>
      </c>
      <c r="E394" s="196" t="s">
        <v>19</v>
      </c>
      <c r="F394" s="197" t="s">
        <v>139</v>
      </c>
      <c r="G394" s="194"/>
      <c r="H394" s="196" t="s">
        <v>19</v>
      </c>
      <c r="I394" s="198"/>
      <c r="J394" s="194"/>
      <c r="K394" s="194"/>
      <c r="L394" s="199"/>
      <c r="M394" s="200"/>
      <c r="N394" s="201"/>
      <c r="O394" s="201"/>
      <c r="P394" s="201"/>
      <c r="Q394" s="201"/>
      <c r="R394" s="201"/>
      <c r="S394" s="201"/>
      <c r="T394" s="202"/>
      <c r="AT394" s="203" t="s">
        <v>138</v>
      </c>
      <c r="AU394" s="203" t="s">
        <v>82</v>
      </c>
      <c r="AV394" s="13" t="s">
        <v>80</v>
      </c>
      <c r="AW394" s="13" t="s">
        <v>33</v>
      </c>
      <c r="AX394" s="13" t="s">
        <v>72</v>
      </c>
      <c r="AY394" s="203" t="s">
        <v>127</v>
      </c>
    </row>
    <row r="395" spans="2:51" s="14" customFormat="1" ht="11.25">
      <c r="B395" s="204"/>
      <c r="C395" s="205"/>
      <c r="D395" s="195" t="s">
        <v>138</v>
      </c>
      <c r="E395" s="206" t="s">
        <v>19</v>
      </c>
      <c r="F395" s="207" t="s">
        <v>544</v>
      </c>
      <c r="G395" s="205"/>
      <c r="H395" s="208">
        <v>7.992</v>
      </c>
      <c r="I395" s="209"/>
      <c r="J395" s="205"/>
      <c r="K395" s="205"/>
      <c r="L395" s="210"/>
      <c r="M395" s="211"/>
      <c r="N395" s="212"/>
      <c r="O395" s="212"/>
      <c r="P395" s="212"/>
      <c r="Q395" s="212"/>
      <c r="R395" s="212"/>
      <c r="S395" s="212"/>
      <c r="T395" s="213"/>
      <c r="AT395" s="214" t="s">
        <v>138</v>
      </c>
      <c r="AU395" s="214" t="s">
        <v>82</v>
      </c>
      <c r="AV395" s="14" t="s">
        <v>82</v>
      </c>
      <c r="AW395" s="14" t="s">
        <v>33</v>
      </c>
      <c r="AX395" s="14" t="s">
        <v>80</v>
      </c>
      <c r="AY395" s="214" t="s">
        <v>127</v>
      </c>
    </row>
    <row r="396" spans="1:65" s="2" customFormat="1" ht="16.5" customHeight="1">
      <c r="A396" s="36"/>
      <c r="B396" s="37"/>
      <c r="C396" s="237" t="s">
        <v>589</v>
      </c>
      <c r="D396" s="237" t="s">
        <v>236</v>
      </c>
      <c r="E396" s="238" t="s">
        <v>590</v>
      </c>
      <c r="F396" s="239" t="s">
        <v>591</v>
      </c>
      <c r="G396" s="240" t="s">
        <v>132</v>
      </c>
      <c r="H396" s="241">
        <v>98.316</v>
      </c>
      <c r="I396" s="242"/>
      <c r="J396" s="243">
        <f>ROUND(I396*H396,2)</f>
        <v>0</v>
      </c>
      <c r="K396" s="239" t="s">
        <v>19</v>
      </c>
      <c r="L396" s="244"/>
      <c r="M396" s="245" t="s">
        <v>19</v>
      </c>
      <c r="N396" s="246" t="s">
        <v>43</v>
      </c>
      <c r="O396" s="66"/>
      <c r="P396" s="184">
        <f>O396*H396</f>
        <v>0</v>
      </c>
      <c r="Q396" s="184">
        <v>0.0009</v>
      </c>
      <c r="R396" s="184">
        <f>Q396*H396</f>
        <v>0.0884844</v>
      </c>
      <c r="S396" s="184">
        <v>0</v>
      </c>
      <c r="T396" s="185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6" t="s">
        <v>353</v>
      </c>
      <c r="AT396" s="186" t="s">
        <v>236</v>
      </c>
      <c r="AU396" s="186" t="s">
        <v>82</v>
      </c>
      <c r="AY396" s="19" t="s">
        <v>127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9" t="s">
        <v>80</v>
      </c>
      <c r="BK396" s="187">
        <f>ROUND(I396*H396,2)</f>
        <v>0</v>
      </c>
      <c r="BL396" s="19" t="s">
        <v>245</v>
      </c>
      <c r="BM396" s="186" t="s">
        <v>592</v>
      </c>
    </row>
    <row r="397" spans="2:51" s="14" customFormat="1" ht="11.25">
      <c r="B397" s="204"/>
      <c r="C397" s="205"/>
      <c r="D397" s="195" t="s">
        <v>138</v>
      </c>
      <c r="E397" s="206" t="s">
        <v>19</v>
      </c>
      <c r="F397" s="207" t="s">
        <v>549</v>
      </c>
      <c r="G397" s="205"/>
      <c r="H397" s="208">
        <v>85.492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138</v>
      </c>
      <c r="AU397" s="214" t="s">
        <v>82</v>
      </c>
      <c r="AV397" s="14" t="s">
        <v>82</v>
      </c>
      <c r="AW397" s="14" t="s">
        <v>33</v>
      </c>
      <c r="AX397" s="14" t="s">
        <v>80</v>
      </c>
      <c r="AY397" s="214" t="s">
        <v>127</v>
      </c>
    </row>
    <row r="398" spans="2:51" s="14" customFormat="1" ht="11.25">
      <c r="B398" s="204"/>
      <c r="C398" s="205"/>
      <c r="D398" s="195" t="s">
        <v>138</v>
      </c>
      <c r="E398" s="205"/>
      <c r="F398" s="207" t="s">
        <v>593</v>
      </c>
      <c r="G398" s="205"/>
      <c r="H398" s="208">
        <v>98.316</v>
      </c>
      <c r="I398" s="209"/>
      <c r="J398" s="205"/>
      <c r="K398" s="205"/>
      <c r="L398" s="210"/>
      <c r="M398" s="211"/>
      <c r="N398" s="212"/>
      <c r="O398" s="212"/>
      <c r="P398" s="212"/>
      <c r="Q398" s="212"/>
      <c r="R398" s="212"/>
      <c r="S398" s="212"/>
      <c r="T398" s="213"/>
      <c r="AT398" s="214" t="s">
        <v>138</v>
      </c>
      <c r="AU398" s="214" t="s">
        <v>82</v>
      </c>
      <c r="AV398" s="14" t="s">
        <v>82</v>
      </c>
      <c r="AW398" s="14" t="s">
        <v>4</v>
      </c>
      <c r="AX398" s="14" t="s">
        <v>80</v>
      </c>
      <c r="AY398" s="214" t="s">
        <v>127</v>
      </c>
    </row>
    <row r="399" spans="1:65" s="2" customFormat="1" ht="24.2" customHeight="1">
      <c r="A399" s="36"/>
      <c r="B399" s="37"/>
      <c r="C399" s="175" t="s">
        <v>594</v>
      </c>
      <c r="D399" s="175" t="s">
        <v>129</v>
      </c>
      <c r="E399" s="176" t="s">
        <v>595</v>
      </c>
      <c r="F399" s="177" t="s">
        <v>596</v>
      </c>
      <c r="G399" s="178" t="s">
        <v>597</v>
      </c>
      <c r="H399" s="247"/>
      <c r="I399" s="180"/>
      <c r="J399" s="181">
        <f>ROUND(I399*H399,2)</f>
        <v>0</v>
      </c>
      <c r="K399" s="177" t="s">
        <v>133</v>
      </c>
      <c r="L399" s="41"/>
      <c r="M399" s="182" t="s">
        <v>19</v>
      </c>
      <c r="N399" s="183" t="s">
        <v>43</v>
      </c>
      <c r="O399" s="66"/>
      <c r="P399" s="184">
        <f>O399*H399</f>
        <v>0</v>
      </c>
      <c r="Q399" s="184">
        <v>0</v>
      </c>
      <c r="R399" s="184">
        <f>Q399*H399</f>
        <v>0</v>
      </c>
      <c r="S399" s="184">
        <v>0</v>
      </c>
      <c r="T399" s="185">
        <f>S399*H399</f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86" t="s">
        <v>245</v>
      </c>
      <c r="AT399" s="186" t="s">
        <v>129</v>
      </c>
      <c r="AU399" s="186" t="s">
        <v>82</v>
      </c>
      <c r="AY399" s="19" t="s">
        <v>127</v>
      </c>
      <c r="BE399" s="187">
        <f>IF(N399="základní",J399,0)</f>
        <v>0</v>
      </c>
      <c r="BF399" s="187">
        <f>IF(N399="snížená",J399,0)</f>
        <v>0</v>
      </c>
      <c r="BG399" s="187">
        <f>IF(N399="zákl. přenesená",J399,0)</f>
        <v>0</v>
      </c>
      <c r="BH399" s="187">
        <f>IF(N399="sníž. přenesená",J399,0)</f>
        <v>0</v>
      </c>
      <c r="BI399" s="187">
        <f>IF(N399="nulová",J399,0)</f>
        <v>0</v>
      </c>
      <c r="BJ399" s="19" t="s">
        <v>80</v>
      </c>
      <c r="BK399" s="187">
        <f>ROUND(I399*H399,2)</f>
        <v>0</v>
      </c>
      <c r="BL399" s="19" t="s">
        <v>245</v>
      </c>
      <c r="BM399" s="186" t="s">
        <v>598</v>
      </c>
    </row>
    <row r="400" spans="1:47" s="2" customFormat="1" ht="11.25">
      <c r="A400" s="36"/>
      <c r="B400" s="37"/>
      <c r="C400" s="38"/>
      <c r="D400" s="188" t="s">
        <v>136</v>
      </c>
      <c r="E400" s="38"/>
      <c r="F400" s="189" t="s">
        <v>599</v>
      </c>
      <c r="G400" s="38"/>
      <c r="H400" s="38"/>
      <c r="I400" s="190"/>
      <c r="J400" s="38"/>
      <c r="K400" s="38"/>
      <c r="L400" s="41"/>
      <c r="M400" s="191"/>
      <c r="N400" s="192"/>
      <c r="O400" s="66"/>
      <c r="P400" s="66"/>
      <c r="Q400" s="66"/>
      <c r="R400" s="66"/>
      <c r="S400" s="66"/>
      <c r="T400" s="67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T400" s="19" t="s">
        <v>136</v>
      </c>
      <c r="AU400" s="19" t="s">
        <v>82</v>
      </c>
    </row>
    <row r="401" spans="2:63" s="12" customFormat="1" ht="22.9" customHeight="1">
      <c r="B401" s="159"/>
      <c r="C401" s="160"/>
      <c r="D401" s="161" t="s">
        <v>71</v>
      </c>
      <c r="E401" s="173" t="s">
        <v>600</v>
      </c>
      <c r="F401" s="173" t="s">
        <v>601</v>
      </c>
      <c r="G401" s="160"/>
      <c r="H401" s="160"/>
      <c r="I401" s="163"/>
      <c r="J401" s="174">
        <f>BK401</f>
        <v>0</v>
      </c>
      <c r="K401" s="160"/>
      <c r="L401" s="165"/>
      <c r="M401" s="166"/>
      <c r="N401" s="167"/>
      <c r="O401" s="167"/>
      <c r="P401" s="168">
        <f>SUM(P402:P404)</f>
        <v>0</v>
      </c>
      <c r="Q401" s="167"/>
      <c r="R401" s="168">
        <f>SUM(R402:R404)</f>
        <v>0</v>
      </c>
      <c r="S401" s="167"/>
      <c r="T401" s="169">
        <f>SUM(T402:T404)</f>
        <v>0</v>
      </c>
      <c r="AR401" s="170" t="s">
        <v>82</v>
      </c>
      <c r="AT401" s="171" t="s">
        <v>71</v>
      </c>
      <c r="AU401" s="171" t="s">
        <v>80</v>
      </c>
      <c r="AY401" s="170" t="s">
        <v>127</v>
      </c>
      <c r="BK401" s="172">
        <f>SUM(BK402:BK404)</f>
        <v>0</v>
      </c>
    </row>
    <row r="402" spans="1:65" s="2" customFormat="1" ht="16.5" customHeight="1">
      <c r="A402" s="36"/>
      <c r="B402" s="37"/>
      <c r="C402" s="175" t="s">
        <v>602</v>
      </c>
      <c r="D402" s="175" t="s">
        <v>129</v>
      </c>
      <c r="E402" s="176" t="s">
        <v>603</v>
      </c>
      <c r="F402" s="177" t="s">
        <v>604</v>
      </c>
      <c r="G402" s="178" t="s">
        <v>252</v>
      </c>
      <c r="H402" s="179">
        <v>1</v>
      </c>
      <c r="I402" s="180"/>
      <c r="J402" s="181">
        <f>ROUND(I402*H402,2)</f>
        <v>0</v>
      </c>
      <c r="K402" s="177" t="s">
        <v>19</v>
      </c>
      <c r="L402" s="41"/>
      <c r="M402" s="182" t="s">
        <v>19</v>
      </c>
      <c r="N402" s="183" t="s">
        <v>43</v>
      </c>
      <c r="O402" s="66"/>
      <c r="P402" s="184">
        <f>O402*H402</f>
        <v>0</v>
      </c>
      <c r="Q402" s="184">
        <v>0</v>
      </c>
      <c r="R402" s="184">
        <f>Q402*H402</f>
        <v>0</v>
      </c>
      <c r="S402" s="184">
        <v>0</v>
      </c>
      <c r="T402" s="185">
        <f>S402*H402</f>
        <v>0</v>
      </c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R402" s="186" t="s">
        <v>245</v>
      </c>
      <c r="AT402" s="186" t="s">
        <v>129</v>
      </c>
      <c r="AU402" s="186" t="s">
        <v>82</v>
      </c>
      <c r="AY402" s="19" t="s">
        <v>127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19" t="s">
        <v>80</v>
      </c>
      <c r="BK402" s="187">
        <f>ROUND(I402*H402,2)</f>
        <v>0</v>
      </c>
      <c r="BL402" s="19" t="s">
        <v>245</v>
      </c>
      <c r="BM402" s="186" t="s">
        <v>605</v>
      </c>
    </row>
    <row r="403" spans="1:65" s="2" customFormat="1" ht="24.2" customHeight="1">
      <c r="A403" s="36"/>
      <c r="B403" s="37"/>
      <c r="C403" s="175" t="s">
        <v>606</v>
      </c>
      <c r="D403" s="175" t="s">
        <v>129</v>
      </c>
      <c r="E403" s="176" t="s">
        <v>607</v>
      </c>
      <c r="F403" s="177" t="s">
        <v>608</v>
      </c>
      <c r="G403" s="178" t="s">
        <v>597</v>
      </c>
      <c r="H403" s="247"/>
      <c r="I403" s="180"/>
      <c r="J403" s="181">
        <f>ROUND(I403*H403,2)</f>
        <v>0</v>
      </c>
      <c r="K403" s="177" t="s">
        <v>133</v>
      </c>
      <c r="L403" s="41"/>
      <c r="M403" s="182" t="s">
        <v>19</v>
      </c>
      <c r="N403" s="183" t="s">
        <v>43</v>
      </c>
      <c r="O403" s="66"/>
      <c r="P403" s="184">
        <f>O403*H403</f>
        <v>0</v>
      </c>
      <c r="Q403" s="184">
        <v>0</v>
      </c>
      <c r="R403" s="184">
        <f>Q403*H403</f>
        <v>0</v>
      </c>
      <c r="S403" s="184">
        <v>0</v>
      </c>
      <c r="T403" s="185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6" t="s">
        <v>245</v>
      </c>
      <c r="AT403" s="186" t="s">
        <v>129</v>
      </c>
      <c r="AU403" s="186" t="s">
        <v>82</v>
      </c>
      <c r="AY403" s="19" t="s">
        <v>127</v>
      </c>
      <c r="BE403" s="187">
        <f>IF(N403="základní",J403,0)</f>
        <v>0</v>
      </c>
      <c r="BF403" s="187">
        <f>IF(N403="snížená",J403,0)</f>
        <v>0</v>
      </c>
      <c r="BG403" s="187">
        <f>IF(N403="zákl. přenesená",J403,0)</f>
        <v>0</v>
      </c>
      <c r="BH403" s="187">
        <f>IF(N403="sníž. přenesená",J403,0)</f>
        <v>0</v>
      </c>
      <c r="BI403" s="187">
        <f>IF(N403="nulová",J403,0)</f>
        <v>0</v>
      </c>
      <c r="BJ403" s="19" t="s">
        <v>80</v>
      </c>
      <c r="BK403" s="187">
        <f>ROUND(I403*H403,2)</f>
        <v>0</v>
      </c>
      <c r="BL403" s="19" t="s">
        <v>245</v>
      </c>
      <c r="BM403" s="186" t="s">
        <v>609</v>
      </c>
    </row>
    <row r="404" spans="1:47" s="2" customFormat="1" ht="11.25">
      <c r="A404" s="36"/>
      <c r="B404" s="37"/>
      <c r="C404" s="38"/>
      <c r="D404" s="188" t="s">
        <v>136</v>
      </c>
      <c r="E404" s="38"/>
      <c r="F404" s="189" t="s">
        <v>610</v>
      </c>
      <c r="G404" s="38"/>
      <c r="H404" s="38"/>
      <c r="I404" s="190"/>
      <c r="J404" s="38"/>
      <c r="K404" s="38"/>
      <c r="L404" s="41"/>
      <c r="M404" s="191"/>
      <c r="N404" s="192"/>
      <c r="O404" s="66"/>
      <c r="P404" s="66"/>
      <c r="Q404" s="66"/>
      <c r="R404" s="66"/>
      <c r="S404" s="66"/>
      <c r="T404" s="67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136</v>
      </c>
      <c r="AU404" s="19" t="s">
        <v>82</v>
      </c>
    </row>
    <row r="405" spans="2:63" s="12" customFormat="1" ht="22.9" customHeight="1">
      <c r="B405" s="159"/>
      <c r="C405" s="160"/>
      <c r="D405" s="161" t="s">
        <v>71</v>
      </c>
      <c r="E405" s="173" t="s">
        <v>611</v>
      </c>
      <c r="F405" s="173" t="s">
        <v>612</v>
      </c>
      <c r="G405" s="160"/>
      <c r="H405" s="160"/>
      <c r="I405" s="163"/>
      <c r="J405" s="174">
        <f>BK405</f>
        <v>0</v>
      </c>
      <c r="K405" s="160"/>
      <c r="L405" s="165"/>
      <c r="M405" s="166"/>
      <c r="N405" s="167"/>
      <c r="O405" s="167"/>
      <c r="P405" s="168">
        <f>SUM(P406:P415)</f>
        <v>0</v>
      </c>
      <c r="Q405" s="167"/>
      <c r="R405" s="168">
        <f>SUM(R406:R415)</f>
        <v>0</v>
      </c>
      <c r="S405" s="167"/>
      <c r="T405" s="169">
        <f>SUM(T406:T415)</f>
        <v>0.608</v>
      </c>
      <c r="AR405" s="170" t="s">
        <v>82</v>
      </c>
      <c r="AT405" s="171" t="s">
        <v>71</v>
      </c>
      <c r="AU405" s="171" t="s">
        <v>80</v>
      </c>
      <c r="AY405" s="170" t="s">
        <v>127</v>
      </c>
      <c r="BK405" s="172">
        <f>SUM(BK406:BK415)</f>
        <v>0</v>
      </c>
    </row>
    <row r="406" spans="1:65" s="2" customFormat="1" ht="16.5" customHeight="1">
      <c r="A406" s="36"/>
      <c r="B406" s="37"/>
      <c r="C406" s="175" t="s">
        <v>613</v>
      </c>
      <c r="D406" s="175" t="s">
        <v>129</v>
      </c>
      <c r="E406" s="176" t="s">
        <v>614</v>
      </c>
      <c r="F406" s="177" t="s">
        <v>615</v>
      </c>
      <c r="G406" s="178" t="s">
        <v>159</v>
      </c>
      <c r="H406" s="179">
        <v>38</v>
      </c>
      <c r="I406" s="180"/>
      <c r="J406" s="181">
        <f>ROUND(I406*H406,2)</f>
        <v>0</v>
      </c>
      <c r="K406" s="177" t="s">
        <v>133</v>
      </c>
      <c r="L406" s="41"/>
      <c r="M406" s="182" t="s">
        <v>19</v>
      </c>
      <c r="N406" s="183" t="s">
        <v>43</v>
      </c>
      <c r="O406" s="66"/>
      <c r="P406" s="184">
        <f>O406*H406</f>
        <v>0</v>
      </c>
      <c r="Q406" s="184">
        <v>0</v>
      </c>
      <c r="R406" s="184">
        <f>Q406*H406</f>
        <v>0</v>
      </c>
      <c r="S406" s="184">
        <v>0.016</v>
      </c>
      <c r="T406" s="185">
        <f>S406*H406</f>
        <v>0.608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6" t="s">
        <v>245</v>
      </c>
      <c r="AT406" s="186" t="s">
        <v>129</v>
      </c>
      <c r="AU406" s="186" t="s">
        <v>82</v>
      </c>
      <c r="AY406" s="19" t="s">
        <v>127</v>
      </c>
      <c r="BE406" s="187">
        <f>IF(N406="základní",J406,0)</f>
        <v>0</v>
      </c>
      <c r="BF406" s="187">
        <f>IF(N406="snížená",J406,0)</f>
        <v>0</v>
      </c>
      <c r="BG406" s="187">
        <f>IF(N406="zákl. přenesená",J406,0)</f>
        <v>0</v>
      </c>
      <c r="BH406" s="187">
        <f>IF(N406="sníž. přenesená",J406,0)</f>
        <v>0</v>
      </c>
      <c r="BI406" s="187">
        <f>IF(N406="nulová",J406,0)</f>
        <v>0</v>
      </c>
      <c r="BJ406" s="19" t="s">
        <v>80</v>
      </c>
      <c r="BK406" s="187">
        <f>ROUND(I406*H406,2)</f>
        <v>0</v>
      </c>
      <c r="BL406" s="19" t="s">
        <v>245</v>
      </c>
      <c r="BM406" s="186" t="s">
        <v>616</v>
      </c>
    </row>
    <row r="407" spans="1:47" s="2" customFormat="1" ht="11.25">
      <c r="A407" s="36"/>
      <c r="B407" s="37"/>
      <c r="C407" s="38"/>
      <c r="D407" s="188" t="s">
        <v>136</v>
      </c>
      <c r="E407" s="38"/>
      <c r="F407" s="189" t="s">
        <v>617</v>
      </c>
      <c r="G407" s="38"/>
      <c r="H407" s="38"/>
      <c r="I407" s="190"/>
      <c r="J407" s="38"/>
      <c r="K407" s="38"/>
      <c r="L407" s="41"/>
      <c r="M407" s="191"/>
      <c r="N407" s="192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136</v>
      </c>
      <c r="AU407" s="19" t="s">
        <v>82</v>
      </c>
    </row>
    <row r="408" spans="2:51" s="14" customFormat="1" ht="11.25">
      <c r="B408" s="204"/>
      <c r="C408" s="205"/>
      <c r="D408" s="195" t="s">
        <v>138</v>
      </c>
      <c r="E408" s="206" t="s">
        <v>19</v>
      </c>
      <c r="F408" s="207" t="s">
        <v>618</v>
      </c>
      <c r="G408" s="205"/>
      <c r="H408" s="208">
        <v>38</v>
      </c>
      <c r="I408" s="209"/>
      <c r="J408" s="205"/>
      <c r="K408" s="205"/>
      <c r="L408" s="210"/>
      <c r="M408" s="211"/>
      <c r="N408" s="212"/>
      <c r="O408" s="212"/>
      <c r="P408" s="212"/>
      <c r="Q408" s="212"/>
      <c r="R408" s="212"/>
      <c r="S408" s="212"/>
      <c r="T408" s="213"/>
      <c r="AT408" s="214" t="s">
        <v>138</v>
      </c>
      <c r="AU408" s="214" t="s">
        <v>82</v>
      </c>
      <c r="AV408" s="14" t="s">
        <v>82</v>
      </c>
      <c r="AW408" s="14" t="s">
        <v>33</v>
      </c>
      <c r="AX408" s="14" t="s">
        <v>80</v>
      </c>
      <c r="AY408" s="214" t="s">
        <v>127</v>
      </c>
    </row>
    <row r="409" spans="1:65" s="2" customFormat="1" ht="33" customHeight="1">
      <c r="A409" s="36"/>
      <c r="B409" s="37"/>
      <c r="C409" s="175" t="s">
        <v>619</v>
      </c>
      <c r="D409" s="175" t="s">
        <v>129</v>
      </c>
      <c r="E409" s="176" t="s">
        <v>620</v>
      </c>
      <c r="F409" s="177" t="s">
        <v>621</v>
      </c>
      <c r="G409" s="178" t="s">
        <v>252</v>
      </c>
      <c r="H409" s="179">
        <v>1</v>
      </c>
      <c r="I409" s="180"/>
      <c r="J409" s="181">
        <f aca="true" t="shared" si="0" ref="J409:J414">ROUND(I409*H409,2)</f>
        <v>0</v>
      </c>
      <c r="K409" s="177" t="s">
        <v>19</v>
      </c>
      <c r="L409" s="41"/>
      <c r="M409" s="182" t="s">
        <v>19</v>
      </c>
      <c r="N409" s="183" t="s">
        <v>43</v>
      </c>
      <c r="O409" s="66"/>
      <c r="P409" s="184">
        <f aca="true" t="shared" si="1" ref="P409:P414">O409*H409</f>
        <v>0</v>
      </c>
      <c r="Q409" s="184">
        <v>0</v>
      </c>
      <c r="R409" s="184">
        <f aca="true" t="shared" si="2" ref="R409:R414">Q409*H409</f>
        <v>0</v>
      </c>
      <c r="S409" s="184">
        <v>0</v>
      </c>
      <c r="T409" s="185">
        <f aca="true" t="shared" si="3" ref="T409:T414"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6" t="s">
        <v>245</v>
      </c>
      <c r="AT409" s="186" t="s">
        <v>129</v>
      </c>
      <c r="AU409" s="186" t="s">
        <v>82</v>
      </c>
      <c r="AY409" s="19" t="s">
        <v>127</v>
      </c>
      <c r="BE409" s="187">
        <f aca="true" t="shared" si="4" ref="BE409:BE414">IF(N409="základní",J409,0)</f>
        <v>0</v>
      </c>
      <c r="BF409" s="187">
        <f aca="true" t="shared" si="5" ref="BF409:BF414">IF(N409="snížená",J409,0)</f>
        <v>0</v>
      </c>
      <c r="BG409" s="187">
        <f aca="true" t="shared" si="6" ref="BG409:BG414">IF(N409="zákl. přenesená",J409,0)</f>
        <v>0</v>
      </c>
      <c r="BH409" s="187">
        <f aca="true" t="shared" si="7" ref="BH409:BH414">IF(N409="sníž. přenesená",J409,0)</f>
        <v>0</v>
      </c>
      <c r="BI409" s="187">
        <f aca="true" t="shared" si="8" ref="BI409:BI414">IF(N409="nulová",J409,0)</f>
        <v>0</v>
      </c>
      <c r="BJ409" s="19" t="s">
        <v>80</v>
      </c>
      <c r="BK409" s="187">
        <f aca="true" t="shared" si="9" ref="BK409:BK414">ROUND(I409*H409,2)</f>
        <v>0</v>
      </c>
      <c r="BL409" s="19" t="s">
        <v>245</v>
      </c>
      <c r="BM409" s="186" t="s">
        <v>622</v>
      </c>
    </row>
    <row r="410" spans="1:65" s="2" customFormat="1" ht="21.75" customHeight="1">
      <c r="A410" s="36"/>
      <c r="B410" s="37"/>
      <c r="C410" s="175" t="s">
        <v>623</v>
      </c>
      <c r="D410" s="175" t="s">
        <v>129</v>
      </c>
      <c r="E410" s="176" t="s">
        <v>624</v>
      </c>
      <c r="F410" s="177" t="s">
        <v>625</v>
      </c>
      <c r="G410" s="178" t="s">
        <v>252</v>
      </c>
      <c r="H410" s="179">
        <v>1</v>
      </c>
      <c r="I410" s="180"/>
      <c r="J410" s="181">
        <f t="shared" si="0"/>
        <v>0</v>
      </c>
      <c r="K410" s="177" t="s">
        <v>19</v>
      </c>
      <c r="L410" s="41"/>
      <c r="M410" s="182" t="s">
        <v>19</v>
      </c>
      <c r="N410" s="183" t="s">
        <v>43</v>
      </c>
      <c r="O410" s="66"/>
      <c r="P410" s="184">
        <f t="shared" si="1"/>
        <v>0</v>
      </c>
      <c r="Q410" s="184">
        <v>0</v>
      </c>
      <c r="R410" s="184">
        <f t="shared" si="2"/>
        <v>0</v>
      </c>
      <c r="S410" s="184">
        <v>0</v>
      </c>
      <c r="T410" s="185">
        <f t="shared" si="3"/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245</v>
      </c>
      <c r="AT410" s="186" t="s">
        <v>129</v>
      </c>
      <c r="AU410" s="186" t="s">
        <v>82</v>
      </c>
      <c r="AY410" s="19" t="s">
        <v>127</v>
      </c>
      <c r="BE410" s="187">
        <f t="shared" si="4"/>
        <v>0</v>
      </c>
      <c r="BF410" s="187">
        <f t="shared" si="5"/>
        <v>0</v>
      </c>
      <c r="BG410" s="187">
        <f t="shared" si="6"/>
        <v>0</v>
      </c>
      <c r="BH410" s="187">
        <f t="shared" si="7"/>
        <v>0</v>
      </c>
      <c r="BI410" s="187">
        <f t="shared" si="8"/>
        <v>0</v>
      </c>
      <c r="BJ410" s="19" t="s">
        <v>80</v>
      </c>
      <c r="BK410" s="187">
        <f t="shared" si="9"/>
        <v>0</v>
      </c>
      <c r="BL410" s="19" t="s">
        <v>245</v>
      </c>
      <c r="BM410" s="186" t="s">
        <v>626</v>
      </c>
    </row>
    <row r="411" spans="1:65" s="2" customFormat="1" ht="21.75" customHeight="1">
      <c r="A411" s="36"/>
      <c r="B411" s="37"/>
      <c r="C411" s="175" t="s">
        <v>627</v>
      </c>
      <c r="D411" s="175" t="s">
        <v>129</v>
      </c>
      <c r="E411" s="176" t="s">
        <v>628</v>
      </c>
      <c r="F411" s="177" t="s">
        <v>629</v>
      </c>
      <c r="G411" s="178" t="s">
        <v>252</v>
      </c>
      <c r="H411" s="179">
        <v>1</v>
      </c>
      <c r="I411" s="180"/>
      <c r="J411" s="181">
        <f t="shared" si="0"/>
        <v>0</v>
      </c>
      <c r="K411" s="177" t="s">
        <v>19</v>
      </c>
      <c r="L411" s="41"/>
      <c r="M411" s="182" t="s">
        <v>19</v>
      </c>
      <c r="N411" s="183" t="s">
        <v>43</v>
      </c>
      <c r="O411" s="66"/>
      <c r="P411" s="184">
        <f t="shared" si="1"/>
        <v>0</v>
      </c>
      <c r="Q411" s="184">
        <v>0</v>
      </c>
      <c r="R411" s="184">
        <f t="shared" si="2"/>
        <v>0</v>
      </c>
      <c r="S411" s="184">
        <v>0</v>
      </c>
      <c r="T411" s="185">
        <f t="shared" si="3"/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6" t="s">
        <v>245</v>
      </c>
      <c r="AT411" s="186" t="s">
        <v>129</v>
      </c>
      <c r="AU411" s="186" t="s">
        <v>82</v>
      </c>
      <c r="AY411" s="19" t="s">
        <v>127</v>
      </c>
      <c r="BE411" s="187">
        <f t="shared" si="4"/>
        <v>0</v>
      </c>
      <c r="BF411" s="187">
        <f t="shared" si="5"/>
        <v>0</v>
      </c>
      <c r="BG411" s="187">
        <f t="shared" si="6"/>
        <v>0</v>
      </c>
      <c r="BH411" s="187">
        <f t="shared" si="7"/>
        <v>0</v>
      </c>
      <c r="BI411" s="187">
        <f t="shared" si="8"/>
        <v>0</v>
      </c>
      <c r="BJ411" s="19" t="s">
        <v>80</v>
      </c>
      <c r="BK411" s="187">
        <f t="shared" si="9"/>
        <v>0</v>
      </c>
      <c r="BL411" s="19" t="s">
        <v>245</v>
      </c>
      <c r="BM411" s="186" t="s">
        <v>630</v>
      </c>
    </row>
    <row r="412" spans="1:65" s="2" customFormat="1" ht="21.75" customHeight="1">
      <c r="A412" s="36"/>
      <c r="B412" s="37"/>
      <c r="C412" s="175" t="s">
        <v>631</v>
      </c>
      <c r="D412" s="175" t="s">
        <v>129</v>
      </c>
      <c r="E412" s="176" t="s">
        <v>632</v>
      </c>
      <c r="F412" s="177" t="s">
        <v>633</v>
      </c>
      <c r="G412" s="178" t="s">
        <v>252</v>
      </c>
      <c r="H412" s="179">
        <v>1</v>
      </c>
      <c r="I412" s="180"/>
      <c r="J412" s="181">
        <f t="shared" si="0"/>
        <v>0</v>
      </c>
      <c r="K412" s="177" t="s">
        <v>19</v>
      </c>
      <c r="L412" s="41"/>
      <c r="M412" s="182" t="s">
        <v>19</v>
      </c>
      <c r="N412" s="183" t="s">
        <v>43</v>
      </c>
      <c r="O412" s="66"/>
      <c r="P412" s="184">
        <f t="shared" si="1"/>
        <v>0</v>
      </c>
      <c r="Q412" s="184">
        <v>0</v>
      </c>
      <c r="R412" s="184">
        <f t="shared" si="2"/>
        <v>0</v>
      </c>
      <c r="S412" s="184">
        <v>0</v>
      </c>
      <c r="T412" s="185">
        <f t="shared" si="3"/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6" t="s">
        <v>245</v>
      </c>
      <c r="AT412" s="186" t="s">
        <v>129</v>
      </c>
      <c r="AU412" s="186" t="s">
        <v>82</v>
      </c>
      <c r="AY412" s="19" t="s">
        <v>127</v>
      </c>
      <c r="BE412" s="187">
        <f t="shared" si="4"/>
        <v>0</v>
      </c>
      <c r="BF412" s="187">
        <f t="shared" si="5"/>
        <v>0</v>
      </c>
      <c r="BG412" s="187">
        <f t="shared" si="6"/>
        <v>0</v>
      </c>
      <c r="BH412" s="187">
        <f t="shared" si="7"/>
        <v>0</v>
      </c>
      <c r="BI412" s="187">
        <f t="shared" si="8"/>
        <v>0</v>
      </c>
      <c r="BJ412" s="19" t="s">
        <v>80</v>
      </c>
      <c r="BK412" s="187">
        <f t="shared" si="9"/>
        <v>0</v>
      </c>
      <c r="BL412" s="19" t="s">
        <v>245</v>
      </c>
      <c r="BM412" s="186" t="s">
        <v>634</v>
      </c>
    </row>
    <row r="413" spans="1:65" s="2" customFormat="1" ht="21.75" customHeight="1">
      <c r="A413" s="36"/>
      <c r="B413" s="37"/>
      <c r="C413" s="175" t="s">
        <v>635</v>
      </c>
      <c r="D413" s="175" t="s">
        <v>129</v>
      </c>
      <c r="E413" s="176" t="s">
        <v>636</v>
      </c>
      <c r="F413" s="177" t="s">
        <v>637</v>
      </c>
      <c r="G413" s="178" t="s">
        <v>252</v>
      </c>
      <c r="H413" s="179">
        <v>1</v>
      </c>
      <c r="I413" s="180"/>
      <c r="J413" s="181">
        <f t="shared" si="0"/>
        <v>0</v>
      </c>
      <c r="K413" s="177" t="s">
        <v>19</v>
      </c>
      <c r="L413" s="41"/>
      <c r="M413" s="182" t="s">
        <v>19</v>
      </c>
      <c r="N413" s="183" t="s">
        <v>43</v>
      </c>
      <c r="O413" s="66"/>
      <c r="P413" s="184">
        <f t="shared" si="1"/>
        <v>0</v>
      </c>
      <c r="Q413" s="184">
        <v>0</v>
      </c>
      <c r="R413" s="184">
        <f t="shared" si="2"/>
        <v>0</v>
      </c>
      <c r="S413" s="184">
        <v>0</v>
      </c>
      <c r="T413" s="185">
        <f t="shared" si="3"/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86" t="s">
        <v>245</v>
      </c>
      <c r="AT413" s="186" t="s">
        <v>129</v>
      </c>
      <c r="AU413" s="186" t="s">
        <v>82</v>
      </c>
      <c r="AY413" s="19" t="s">
        <v>127</v>
      </c>
      <c r="BE413" s="187">
        <f t="shared" si="4"/>
        <v>0</v>
      </c>
      <c r="BF413" s="187">
        <f t="shared" si="5"/>
        <v>0</v>
      </c>
      <c r="BG413" s="187">
        <f t="shared" si="6"/>
        <v>0</v>
      </c>
      <c r="BH413" s="187">
        <f t="shared" si="7"/>
        <v>0</v>
      </c>
      <c r="BI413" s="187">
        <f t="shared" si="8"/>
        <v>0</v>
      </c>
      <c r="BJ413" s="19" t="s">
        <v>80</v>
      </c>
      <c r="BK413" s="187">
        <f t="shared" si="9"/>
        <v>0</v>
      </c>
      <c r="BL413" s="19" t="s">
        <v>245</v>
      </c>
      <c r="BM413" s="186" t="s">
        <v>638</v>
      </c>
    </row>
    <row r="414" spans="1:65" s="2" customFormat="1" ht="24.2" customHeight="1">
      <c r="A414" s="36"/>
      <c r="B414" s="37"/>
      <c r="C414" s="175" t="s">
        <v>639</v>
      </c>
      <c r="D414" s="175" t="s">
        <v>129</v>
      </c>
      <c r="E414" s="176" t="s">
        <v>640</v>
      </c>
      <c r="F414" s="177" t="s">
        <v>641</v>
      </c>
      <c r="G414" s="178" t="s">
        <v>597</v>
      </c>
      <c r="H414" s="247"/>
      <c r="I414" s="180"/>
      <c r="J414" s="181">
        <f t="shared" si="0"/>
        <v>0</v>
      </c>
      <c r="K414" s="177" t="s">
        <v>133</v>
      </c>
      <c r="L414" s="41"/>
      <c r="M414" s="182" t="s">
        <v>19</v>
      </c>
      <c r="N414" s="183" t="s">
        <v>43</v>
      </c>
      <c r="O414" s="66"/>
      <c r="P414" s="184">
        <f t="shared" si="1"/>
        <v>0</v>
      </c>
      <c r="Q414" s="184">
        <v>0</v>
      </c>
      <c r="R414" s="184">
        <f t="shared" si="2"/>
        <v>0</v>
      </c>
      <c r="S414" s="184">
        <v>0</v>
      </c>
      <c r="T414" s="185">
        <f t="shared" si="3"/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86" t="s">
        <v>245</v>
      </c>
      <c r="AT414" s="186" t="s">
        <v>129</v>
      </c>
      <c r="AU414" s="186" t="s">
        <v>82</v>
      </c>
      <c r="AY414" s="19" t="s">
        <v>127</v>
      </c>
      <c r="BE414" s="187">
        <f t="shared" si="4"/>
        <v>0</v>
      </c>
      <c r="BF414" s="187">
        <f t="shared" si="5"/>
        <v>0</v>
      </c>
      <c r="BG414" s="187">
        <f t="shared" si="6"/>
        <v>0</v>
      </c>
      <c r="BH414" s="187">
        <f t="shared" si="7"/>
        <v>0</v>
      </c>
      <c r="BI414" s="187">
        <f t="shared" si="8"/>
        <v>0</v>
      </c>
      <c r="BJ414" s="19" t="s">
        <v>80</v>
      </c>
      <c r="BK414" s="187">
        <f t="shared" si="9"/>
        <v>0</v>
      </c>
      <c r="BL414" s="19" t="s">
        <v>245</v>
      </c>
      <c r="BM414" s="186" t="s">
        <v>642</v>
      </c>
    </row>
    <row r="415" spans="1:47" s="2" customFormat="1" ht="11.25">
      <c r="A415" s="36"/>
      <c r="B415" s="37"/>
      <c r="C415" s="38"/>
      <c r="D415" s="188" t="s">
        <v>136</v>
      </c>
      <c r="E415" s="38"/>
      <c r="F415" s="189" t="s">
        <v>643</v>
      </c>
      <c r="G415" s="38"/>
      <c r="H415" s="38"/>
      <c r="I415" s="190"/>
      <c r="J415" s="38"/>
      <c r="K415" s="38"/>
      <c r="L415" s="41"/>
      <c r="M415" s="191"/>
      <c r="N415" s="192"/>
      <c r="O415" s="66"/>
      <c r="P415" s="66"/>
      <c r="Q415" s="66"/>
      <c r="R415" s="66"/>
      <c r="S415" s="66"/>
      <c r="T415" s="67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9" t="s">
        <v>136</v>
      </c>
      <c r="AU415" s="19" t="s">
        <v>82</v>
      </c>
    </row>
    <row r="416" spans="2:63" s="12" customFormat="1" ht="25.9" customHeight="1">
      <c r="B416" s="159"/>
      <c r="C416" s="160"/>
      <c r="D416" s="161" t="s">
        <v>71</v>
      </c>
      <c r="E416" s="162" t="s">
        <v>644</v>
      </c>
      <c r="F416" s="162" t="s">
        <v>645</v>
      </c>
      <c r="G416" s="160"/>
      <c r="H416" s="160"/>
      <c r="I416" s="163"/>
      <c r="J416" s="164">
        <f>BK416</f>
        <v>0</v>
      </c>
      <c r="K416" s="160"/>
      <c r="L416" s="165"/>
      <c r="M416" s="166"/>
      <c r="N416" s="167"/>
      <c r="O416" s="167"/>
      <c r="P416" s="168">
        <f>P417+P420+P426+P431</f>
        <v>0</v>
      </c>
      <c r="Q416" s="167"/>
      <c r="R416" s="168">
        <f>R417+R420+R426+R431</f>
        <v>0</v>
      </c>
      <c r="S416" s="167"/>
      <c r="T416" s="169">
        <f>T417+T420+T426+T431</f>
        <v>0</v>
      </c>
      <c r="AR416" s="170" t="s">
        <v>177</v>
      </c>
      <c r="AT416" s="171" t="s">
        <v>71</v>
      </c>
      <c r="AU416" s="171" t="s">
        <v>72</v>
      </c>
      <c r="AY416" s="170" t="s">
        <v>127</v>
      </c>
      <c r="BK416" s="172">
        <f>BK417+BK420+BK426+BK431</f>
        <v>0</v>
      </c>
    </row>
    <row r="417" spans="2:63" s="12" customFormat="1" ht="22.9" customHeight="1">
      <c r="B417" s="159"/>
      <c r="C417" s="160"/>
      <c r="D417" s="161" t="s">
        <v>71</v>
      </c>
      <c r="E417" s="173" t="s">
        <v>646</v>
      </c>
      <c r="F417" s="173" t="s">
        <v>647</v>
      </c>
      <c r="G417" s="160"/>
      <c r="H417" s="160"/>
      <c r="I417" s="163"/>
      <c r="J417" s="174">
        <f>BK417</f>
        <v>0</v>
      </c>
      <c r="K417" s="160"/>
      <c r="L417" s="165"/>
      <c r="M417" s="166"/>
      <c r="N417" s="167"/>
      <c r="O417" s="167"/>
      <c r="P417" s="168">
        <f>SUM(P418:P419)</f>
        <v>0</v>
      </c>
      <c r="Q417" s="167"/>
      <c r="R417" s="168">
        <f>SUM(R418:R419)</f>
        <v>0</v>
      </c>
      <c r="S417" s="167"/>
      <c r="T417" s="169">
        <f>SUM(T418:T419)</f>
        <v>0</v>
      </c>
      <c r="AR417" s="170" t="s">
        <v>177</v>
      </c>
      <c r="AT417" s="171" t="s">
        <v>71</v>
      </c>
      <c r="AU417" s="171" t="s">
        <v>80</v>
      </c>
      <c r="AY417" s="170" t="s">
        <v>127</v>
      </c>
      <c r="BK417" s="172">
        <f>SUM(BK418:BK419)</f>
        <v>0</v>
      </c>
    </row>
    <row r="418" spans="1:65" s="2" customFormat="1" ht="16.5" customHeight="1">
      <c r="A418" s="36"/>
      <c r="B418" s="37"/>
      <c r="C418" s="175" t="s">
        <v>648</v>
      </c>
      <c r="D418" s="175" t="s">
        <v>129</v>
      </c>
      <c r="E418" s="176" t="s">
        <v>649</v>
      </c>
      <c r="F418" s="177" t="s">
        <v>650</v>
      </c>
      <c r="G418" s="178" t="s">
        <v>651</v>
      </c>
      <c r="H418" s="179">
        <v>1</v>
      </c>
      <c r="I418" s="180"/>
      <c r="J418" s="181">
        <f>ROUND(I418*H418,2)</f>
        <v>0</v>
      </c>
      <c r="K418" s="177" t="s">
        <v>133</v>
      </c>
      <c r="L418" s="41"/>
      <c r="M418" s="182" t="s">
        <v>19</v>
      </c>
      <c r="N418" s="183" t="s">
        <v>43</v>
      </c>
      <c r="O418" s="66"/>
      <c r="P418" s="184">
        <f>O418*H418</f>
        <v>0</v>
      </c>
      <c r="Q418" s="184">
        <v>0</v>
      </c>
      <c r="R418" s="184">
        <f>Q418*H418</f>
        <v>0</v>
      </c>
      <c r="S418" s="184">
        <v>0</v>
      </c>
      <c r="T418" s="185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86" t="s">
        <v>652</v>
      </c>
      <c r="AT418" s="186" t="s">
        <v>129</v>
      </c>
      <c r="AU418" s="186" t="s">
        <v>82</v>
      </c>
      <c r="AY418" s="19" t="s">
        <v>127</v>
      </c>
      <c r="BE418" s="187">
        <f>IF(N418="základní",J418,0)</f>
        <v>0</v>
      </c>
      <c r="BF418" s="187">
        <f>IF(N418="snížená",J418,0)</f>
        <v>0</v>
      </c>
      <c r="BG418" s="187">
        <f>IF(N418="zákl. přenesená",J418,0)</f>
        <v>0</v>
      </c>
      <c r="BH418" s="187">
        <f>IF(N418="sníž. přenesená",J418,0)</f>
        <v>0</v>
      </c>
      <c r="BI418" s="187">
        <f>IF(N418="nulová",J418,0)</f>
        <v>0</v>
      </c>
      <c r="BJ418" s="19" t="s">
        <v>80</v>
      </c>
      <c r="BK418" s="187">
        <f>ROUND(I418*H418,2)</f>
        <v>0</v>
      </c>
      <c r="BL418" s="19" t="s">
        <v>652</v>
      </c>
      <c r="BM418" s="186" t="s">
        <v>653</v>
      </c>
    </row>
    <row r="419" spans="1:47" s="2" customFormat="1" ht="11.25">
      <c r="A419" s="36"/>
      <c r="B419" s="37"/>
      <c r="C419" s="38"/>
      <c r="D419" s="188" t="s">
        <v>136</v>
      </c>
      <c r="E419" s="38"/>
      <c r="F419" s="189" t="s">
        <v>654</v>
      </c>
      <c r="G419" s="38"/>
      <c r="H419" s="38"/>
      <c r="I419" s="190"/>
      <c r="J419" s="38"/>
      <c r="K419" s="38"/>
      <c r="L419" s="41"/>
      <c r="M419" s="191"/>
      <c r="N419" s="192"/>
      <c r="O419" s="66"/>
      <c r="P419" s="66"/>
      <c r="Q419" s="66"/>
      <c r="R419" s="66"/>
      <c r="S419" s="66"/>
      <c r="T419" s="67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9" t="s">
        <v>136</v>
      </c>
      <c r="AU419" s="19" t="s">
        <v>82</v>
      </c>
    </row>
    <row r="420" spans="2:63" s="12" customFormat="1" ht="22.9" customHeight="1">
      <c r="B420" s="159"/>
      <c r="C420" s="160"/>
      <c r="D420" s="161" t="s">
        <v>71</v>
      </c>
      <c r="E420" s="173" t="s">
        <v>655</v>
      </c>
      <c r="F420" s="173" t="s">
        <v>656</v>
      </c>
      <c r="G420" s="160"/>
      <c r="H420" s="160"/>
      <c r="I420" s="163"/>
      <c r="J420" s="174">
        <f>BK420</f>
        <v>0</v>
      </c>
      <c r="K420" s="160"/>
      <c r="L420" s="165"/>
      <c r="M420" s="166"/>
      <c r="N420" s="167"/>
      <c r="O420" s="167"/>
      <c r="P420" s="168">
        <f>SUM(P421:P425)</f>
        <v>0</v>
      </c>
      <c r="Q420" s="167"/>
      <c r="R420" s="168">
        <f>SUM(R421:R425)</f>
        <v>0</v>
      </c>
      <c r="S420" s="167"/>
      <c r="T420" s="169">
        <f>SUM(T421:T425)</f>
        <v>0</v>
      </c>
      <c r="AR420" s="170" t="s">
        <v>177</v>
      </c>
      <c r="AT420" s="171" t="s">
        <v>71</v>
      </c>
      <c r="AU420" s="171" t="s">
        <v>80</v>
      </c>
      <c r="AY420" s="170" t="s">
        <v>127</v>
      </c>
      <c r="BK420" s="172">
        <f>SUM(BK421:BK425)</f>
        <v>0</v>
      </c>
    </row>
    <row r="421" spans="1:65" s="2" customFormat="1" ht="16.5" customHeight="1">
      <c r="A421" s="36"/>
      <c r="B421" s="37"/>
      <c r="C421" s="175" t="s">
        <v>657</v>
      </c>
      <c r="D421" s="175" t="s">
        <v>129</v>
      </c>
      <c r="E421" s="176" t="s">
        <v>658</v>
      </c>
      <c r="F421" s="177" t="s">
        <v>656</v>
      </c>
      <c r="G421" s="178" t="s">
        <v>651</v>
      </c>
      <c r="H421" s="179">
        <v>1</v>
      </c>
      <c r="I421" s="180"/>
      <c r="J421" s="181">
        <f>ROUND(I421*H421,2)</f>
        <v>0</v>
      </c>
      <c r="K421" s="177" t="s">
        <v>133</v>
      </c>
      <c r="L421" s="41"/>
      <c r="M421" s="182" t="s">
        <v>19</v>
      </c>
      <c r="N421" s="183" t="s">
        <v>43</v>
      </c>
      <c r="O421" s="66"/>
      <c r="P421" s="184">
        <f>O421*H421</f>
        <v>0</v>
      </c>
      <c r="Q421" s="184">
        <v>0</v>
      </c>
      <c r="R421" s="184">
        <f>Q421*H421</f>
        <v>0</v>
      </c>
      <c r="S421" s="184">
        <v>0</v>
      </c>
      <c r="T421" s="185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6" t="s">
        <v>652</v>
      </c>
      <c r="AT421" s="186" t="s">
        <v>129</v>
      </c>
      <c r="AU421" s="186" t="s">
        <v>82</v>
      </c>
      <c r="AY421" s="19" t="s">
        <v>127</v>
      </c>
      <c r="BE421" s="187">
        <f>IF(N421="základní",J421,0)</f>
        <v>0</v>
      </c>
      <c r="BF421" s="187">
        <f>IF(N421="snížená",J421,0)</f>
        <v>0</v>
      </c>
      <c r="BG421" s="187">
        <f>IF(N421="zákl. přenesená",J421,0)</f>
        <v>0</v>
      </c>
      <c r="BH421" s="187">
        <f>IF(N421="sníž. přenesená",J421,0)</f>
        <v>0</v>
      </c>
      <c r="BI421" s="187">
        <f>IF(N421="nulová",J421,0)</f>
        <v>0</v>
      </c>
      <c r="BJ421" s="19" t="s">
        <v>80</v>
      </c>
      <c r="BK421" s="187">
        <f>ROUND(I421*H421,2)</f>
        <v>0</v>
      </c>
      <c r="BL421" s="19" t="s">
        <v>652</v>
      </c>
      <c r="BM421" s="186" t="s">
        <v>659</v>
      </c>
    </row>
    <row r="422" spans="1:47" s="2" customFormat="1" ht="11.25">
      <c r="A422" s="36"/>
      <c r="B422" s="37"/>
      <c r="C422" s="38"/>
      <c r="D422" s="188" t="s">
        <v>136</v>
      </c>
      <c r="E422" s="38"/>
      <c r="F422" s="189" t="s">
        <v>660</v>
      </c>
      <c r="G422" s="38"/>
      <c r="H422" s="38"/>
      <c r="I422" s="190"/>
      <c r="J422" s="38"/>
      <c r="K422" s="38"/>
      <c r="L422" s="41"/>
      <c r="M422" s="191"/>
      <c r="N422" s="192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136</v>
      </c>
      <c r="AU422" s="19" t="s">
        <v>82</v>
      </c>
    </row>
    <row r="423" spans="1:65" s="2" customFormat="1" ht="16.5" customHeight="1">
      <c r="A423" s="36"/>
      <c r="B423" s="37"/>
      <c r="C423" s="175" t="s">
        <v>661</v>
      </c>
      <c r="D423" s="175" t="s">
        <v>129</v>
      </c>
      <c r="E423" s="176" t="s">
        <v>662</v>
      </c>
      <c r="F423" s="177" t="s">
        <v>663</v>
      </c>
      <c r="G423" s="178" t="s">
        <v>651</v>
      </c>
      <c r="H423" s="179">
        <v>1</v>
      </c>
      <c r="I423" s="180"/>
      <c r="J423" s="181">
        <f>ROUND(I423*H423,2)</f>
        <v>0</v>
      </c>
      <c r="K423" s="177" t="s">
        <v>19</v>
      </c>
      <c r="L423" s="41"/>
      <c r="M423" s="182" t="s">
        <v>19</v>
      </c>
      <c r="N423" s="183" t="s">
        <v>43</v>
      </c>
      <c r="O423" s="66"/>
      <c r="P423" s="184">
        <f>O423*H423</f>
        <v>0</v>
      </c>
      <c r="Q423" s="184">
        <v>0</v>
      </c>
      <c r="R423" s="184">
        <f>Q423*H423</f>
        <v>0</v>
      </c>
      <c r="S423" s="184">
        <v>0</v>
      </c>
      <c r="T423" s="185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86" t="s">
        <v>652</v>
      </c>
      <c r="AT423" s="186" t="s">
        <v>129</v>
      </c>
      <c r="AU423" s="186" t="s">
        <v>82</v>
      </c>
      <c r="AY423" s="19" t="s">
        <v>127</v>
      </c>
      <c r="BE423" s="187">
        <f>IF(N423="základní",J423,0)</f>
        <v>0</v>
      </c>
      <c r="BF423" s="187">
        <f>IF(N423="snížená",J423,0)</f>
        <v>0</v>
      </c>
      <c r="BG423" s="187">
        <f>IF(N423="zákl. přenesená",J423,0)</f>
        <v>0</v>
      </c>
      <c r="BH423" s="187">
        <f>IF(N423="sníž. přenesená",J423,0)</f>
        <v>0</v>
      </c>
      <c r="BI423" s="187">
        <f>IF(N423="nulová",J423,0)</f>
        <v>0</v>
      </c>
      <c r="BJ423" s="19" t="s">
        <v>80</v>
      </c>
      <c r="BK423" s="187">
        <f>ROUND(I423*H423,2)</f>
        <v>0</v>
      </c>
      <c r="BL423" s="19" t="s">
        <v>652</v>
      </c>
      <c r="BM423" s="186" t="s">
        <v>664</v>
      </c>
    </row>
    <row r="424" spans="1:65" s="2" customFormat="1" ht="16.5" customHeight="1">
      <c r="A424" s="36"/>
      <c r="B424" s="37"/>
      <c r="C424" s="175" t="s">
        <v>665</v>
      </c>
      <c r="D424" s="175" t="s">
        <v>129</v>
      </c>
      <c r="E424" s="176" t="s">
        <v>666</v>
      </c>
      <c r="F424" s="177" t="s">
        <v>667</v>
      </c>
      <c r="G424" s="178" t="s">
        <v>651</v>
      </c>
      <c r="H424" s="179">
        <v>1</v>
      </c>
      <c r="I424" s="180"/>
      <c r="J424" s="181">
        <f>ROUND(I424*H424,2)</f>
        <v>0</v>
      </c>
      <c r="K424" s="177" t="s">
        <v>133</v>
      </c>
      <c r="L424" s="41"/>
      <c r="M424" s="182" t="s">
        <v>19</v>
      </c>
      <c r="N424" s="183" t="s">
        <v>43</v>
      </c>
      <c r="O424" s="66"/>
      <c r="P424" s="184">
        <f>O424*H424</f>
        <v>0</v>
      </c>
      <c r="Q424" s="184">
        <v>0</v>
      </c>
      <c r="R424" s="184">
        <f>Q424*H424</f>
        <v>0</v>
      </c>
      <c r="S424" s="184">
        <v>0</v>
      </c>
      <c r="T424" s="185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86" t="s">
        <v>652</v>
      </c>
      <c r="AT424" s="186" t="s">
        <v>129</v>
      </c>
      <c r="AU424" s="186" t="s">
        <v>82</v>
      </c>
      <c r="AY424" s="19" t="s">
        <v>127</v>
      </c>
      <c r="BE424" s="187">
        <f>IF(N424="základní",J424,0)</f>
        <v>0</v>
      </c>
      <c r="BF424" s="187">
        <f>IF(N424="snížená",J424,0)</f>
        <v>0</v>
      </c>
      <c r="BG424" s="187">
        <f>IF(N424="zákl. přenesená",J424,0)</f>
        <v>0</v>
      </c>
      <c r="BH424" s="187">
        <f>IF(N424="sníž. přenesená",J424,0)</f>
        <v>0</v>
      </c>
      <c r="BI424" s="187">
        <f>IF(N424="nulová",J424,0)</f>
        <v>0</v>
      </c>
      <c r="BJ424" s="19" t="s">
        <v>80</v>
      </c>
      <c r="BK424" s="187">
        <f>ROUND(I424*H424,2)</f>
        <v>0</v>
      </c>
      <c r="BL424" s="19" t="s">
        <v>652</v>
      </c>
      <c r="BM424" s="186" t="s">
        <v>668</v>
      </c>
    </row>
    <row r="425" spans="1:47" s="2" customFormat="1" ht="11.25">
      <c r="A425" s="36"/>
      <c r="B425" s="37"/>
      <c r="C425" s="38"/>
      <c r="D425" s="188" t="s">
        <v>136</v>
      </c>
      <c r="E425" s="38"/>
      <c r="F425" s="189" t="s">
        <v>669</v>
      </c>
      <c r="G425" s="38"/>
      <c r="H425" s="38"/>
      <c r="I425" s="190"/>
      <c r="J425" s="38"/>
      <c r="K425" s="38"/>
      <c r="L425" s="41"/>
      <c r="M425" s="191"/>
      <c r="N425" s="192"/>
      <c r="O425" s="66"/>
      <c r="P425" s="66"/>
      <c r="Q425" s="66"/>
      <c r="R425" s="66"/>
      <c r="S425" s="66"/>
      <c r="T425" s="67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136</v>
      </c>
      <c r="AU425" s="19" t="s">
        <v>82</v>
      </c>
    </row>
    <row r="426" spans="2:63" s="12" customFormat="1" ht="22.9" customHeight="1">
      <c r="B426" s="159"/>
      <c r="C426" s="160"/>
      <c r="D426" s="161" t="s">
        <v>71</v>
      </c>
      <c r="E426" s="173" t="s">
        <v>670</v>
      </c>
      <c r="F426" s="173" t="s">
        <v>671</v>
      </c>
      <c r="G426" s="160"/>
      <c r="H426" s="160"/>
      <c r="I426" s="163"/>
      <c r="J426" s="174">
        <f>BK426</f>
        <v>0</v>
      </c>
      <c r="K426" s="160"/>
      <c r="L426" s="165"/>
      <c r="M426" s="166"/>
      <c r="N426" s="167"/>
      <c r="O426" s="167"/>
      <c r="P426" s="168">
        <f>SUM(P427:P430)</f>
        <v>0</v>
      </c>
      <c r="Q426" s="167"/>
      <c r="R426" s="168">
        <f>SUM(R427:R430)</f>
        <v>0</v>
      </c>
      <c r="S426" s="167"/>
      <c r="T426" s="169">
        <f>SUM(T427:T430)</f>
        <v>0</v>
      </c>
      <c r="AR426" s="170" t="s">
        <v>177</v>
      </c>
      <c r="AT426" s="171" t="s">
        <v>71</v>
      </c>
      <c r="AU426" s="171" t="s">
        <v>80</v>
      </c>
      <c r="AY426" s="170" t="s">
        <v>127</v>
      </c>
      <c r="BK426" s="172">
        <f>SUM(BK427:BK430)</f>
        <v>0</v>
      </c>
    </row>
    <row r="427" spans="1:65" s="2" customFormat="1" ht="16.5" customHeight="1">
      <c r="A427" s="36"/>
      <c r="B427" s="37"/>
      <c r="C427" s="175" t="s">
        <v>672</v>
      </c>
      <c r="D427" s="175" t="s">
        <v>129</v>
      </c>
      <c r="E427" s="176" t="s">
        <v>673</v>
      </c>
      <c r="F427" s="177" t="s">
        <v>674</v>
      </c>
      <c r="G427" s="178" t="s">
        <v>651</v>
      </c>
      <c r="H427" s="179">
        <v>1</v>
      </c>
      <c r="I427" s="180"/>
      <c r="J427" s="181">
        <f>ROUND(I427*H427,2)</f>
        <v>0</v>
      </c>
      <c r="K427" s="177" t="s">
        <v>133</v>
      </c>
      <c r="L427" s="41"/>
      <c r="M427" s="182" t="s">
        <v>19</v>
      </c>
      <c r="N427" s="183" t="s">
        <v>43</v>
      </c>
      <c r="O427" s="66"/>
      <c r="P427" s="184">
        <f>O427*H427</f>
        <v>0</v>
      </c>
      <c r="Q427" s="184">
        <v>0</v>
      </c>
      <c r="R427" s="184">
        <f>Q427*H427</f>
        <v>0</v>
      </c>
      <c r="S427" s="184">
        <v>0</v>
      </c>
      <c r="T427" s="185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6" t="s">
        <v>652</v>
      </c>
      <c r="AT427" s="186" t="s">
        <v>129</v>
      </c>
      <c r="AU427" s="186" t="s">
        <v>82</v>
      </c>
      <c r="AY427" s="19" t="s">
        <v>127</v>
      </c>
      <c r="BE427" s="187">
        <f>IF(N427="základní",J427,0)</f>
        <v>0</v>
      </c>
      <c r="BF427" s="187">
        <f>IF(N427="snížená",J427,0)</f>
        <v>0</v>
      </c>
      <c r="BG427" s="187">
        <f>IF(N427="zákl. přenesená",J427,0)</f>
        <v>0</v>
      </c>
      <c r="BH427" s="187">
        <f>IF(N427="sníž. přenesená",J427,0)</f>
        <v>0</v>
      </c>
      <c r="BI427" s="187">
        <f>IF(N427="nulová",J427,0)</f>
        <v>0</v>
      </c>
      <c r="BJ427" s="19" t="s">
        <v>80</v>
      </c>
      <c r="BK427" s="187">
        <f>ROUND(I427*H427,2)</f>
        <v>0</v>
      </c>
      <c r="BL427" s="19" t="s">
        <v>652</v>
      </c>
      <c r="BM427" s="186" t="s">
        <v>675</v>
      </c>
    </row>
    <row r="428" spans="1:47" s="2" customFormat="1" ht="11.25">
      <c r="A428" s="36"/>
      <c r="B428" s="37"/>
      <c r="C428" s="38"/>
      <c r="D428" s="188" t="s">
        <v>136</v>
      </c>
      <c r="E428" s="38"/>
      <c r="F428" s="189" t="s">
        <v>676</v>
      </c>
      <c r="G428" s="38"/>
      <c r="H428" s="38"/>
      <c r="I428" s="190"/>
      <c r="J428" s="38"/>
      <c r="K428" s="38"/>
      <c r="L428" s="41"/>
      <c r="M428" s="191"/>
      <c r="N428" s="192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136</v>
      </c>
      <c r="AU428" s="19" t="s">
        <v>82</v>
      </c>
    </row>
    <row r="429" spans="1:65" s="2" customFormat="1" ht="16.5" customHeight="1">
      <c r="A429" s="36"/>
      <c r="B429" s="37"/>
      <c r="C429" s="175" t="s">
        <v>677</v>
      </c>
      <c r="D429" s="175" t="s">
        <v>129</v>
      </c>
      <c r="E429" s="176" t="s">
        <v>678</v>
      </c>
      <c r="F429" s="177" t="s">
        <v>679</v>
      </c>
      <c r="G429" s="178" t="s">
        <v>651</v>
      </c>
      <c r="H429" s="179">
        <v>1</v>
      </c>
      <c r="I429" s="180"/>
      <c r="J429" s="181">
        <f>ROUND(I429*H429,2)</f>
        <v>0</v>
      </c>
      <c r="K429" s="177" t="s">
        <v>133</v>
      </c>
      <c r="L429" s="41"/>
      <c r="M429" s="182" t="s">
        <v>19</v>
      </c>
      <c r="N429" s="183" t="s">
        <v>43</v>
      </c>
      <c r="O429" s="66"/>
      <c r="P429" s="184">
        <f>O429*H429</f>
        <v>0</v>
      </c>
      <c r="Q429" s="184">
        <v>0</v>
      </c>
      <c r="R429" s="184">
        <f>Q429*H429</f>
        <v>0</v>
      </c>
      <c r="S429" s="184">
        <v>0</v>
      </c>
      <c r="T429" s="185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86" t="s">
        <v>652</v>
      </c>
      <c r="AT429" s="186" t="s">
        <v>129</v>
      </c>
      <c r="AU429" s="186" t="s">
        <v>82</v>
      </c>
      <c r="AY429" s="19" t="s">
        <v>127</v>
      </c>
      <c r="BE429" s="187">
        <f>IF(N429="základní",J429,0)</f>
        <v>0</v>
      </c>
      <c r="BF429" s="187">
        <f>IF(N429="snížená",J429,0)</f>
        <v>0</v>
      </c>
      <c r="BG429" s="187">
        <f>IF(N429="zákl. přenesená",J429,0)</f>
        <v>0</v>
      </c>
      <c r="BH429" s="187">
        <f>IF(N429="sníž. přenesená",J429,0)</f>
        <v>0</v>
      </c>
      <c r="BI429" s="187">
        <f>IF(N429="nulová",J429,0)</f>
        <v>0</v>
      </c>
      <c r="BJ429" s="19" t="s">
        <v>80</v>
      </c>
      <c r="BK429" s="187">
        <f>ROUND(I429*H429,2)</f>
        <v>0</v>
      </c>
      <c r="BL429" s="19" t="s">
        <v>652</v>
      </c>
      <c r="BM429" s="186" t="s">
        <v>680</v>
      </c>
    </row>
    <row r="430" spans="1:47" s="2" customFormat="1" ht="11.25">
      <c r="A430" s="36"/>
      <c r="B430" s="37"/>
      <c r="C430" s="38"/>
      <c r="D430" s="188" t="s">
        <v>136</v>
      </c>
      <c r="E430" s="38"/>
      <c r="F430" s="189" t="s">
        <v>681</v>
      </c>
      <c r="G430" s="38"/>
      <c r="H430" s="38"/>
      <c r="I430" s="190"/>
      <c r="J430" s="38"/>
      <c r="K430" s="38"/>
      <c r="L430" s="41"/>
      <c r="M430" s="191"/>
      <c r="N430" s="192"/>
      <c r="O430" s="66"/>
      <c r="P430" s="66"/>
      <c r="Q430" s="66"/>
      <c r="R430" s="66"/>
      <c r="S430" s="66"/>
      <c r="T430" s="67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136</v>
      </c>
      <c r="AU430" s="19" t="s">
        <v>82</v>
      </c>
    </row>
    <row r="431" spans="2:63" s="12" customFormat="1" ht="22.9" customHeight="1">
      <c r="B431" s="159"/>
      <c r="C431" s="160"/>
      <c r="D431" s="161" t="s">
        <v>71</v>
      </c>
      <c r="E431" s="173" t="s">
        <v>682</v>
      </c>
      <c r="F431" s="173" t="s">
        <v>683</v>
      </c>
      <c r="G431" s="160"/>
      <c r="H431" s="160"/>
      <c r="I431" s="163"/>
      <c r="J431" s="174">
        <f>BK431</f>
        <v>0</v>
      </c>
      <c r="K431" s="160"/>
      <c r="L431" s="165"/>
      <c r="M431" s="166"/>
      <c r="N431" s="167"/>
      <c r="O431" s="167"/>
      <c r="P431" s="168">
        <f>SUM(P432:P433)</f>
        <v>0</v>
      </c>
      <c r="Q431" s="167"/>
      <c r="R431" s="168">
        <f>SUM(R432:R433)</f>
        <v>0</v>
      </c>
      <c r="S431" s="167"/>
      <c r="T431" s="169">
        <f>SUM(T432:T433)</f>
        <v>0</v>
      </c>
      <c r="AR431" s="170" t="s">
        <v>177</v>
      </c>
      <c r="AT431" s="171" t="s">
        <v>71</v>
      </c>
      <c r="AU431" s="171" t="s">
        <v>80</v>
      </c>
      <c r="AY431" s="170" t="s">
        <v>127</v>
      </c>
      <c r="BK431" s="172">
        <f>SUM(BK432:BK433)</f>
        <v>0</v>
      </c>
    </row>
    <row r="432" spans="1:65" s="2" customFormat="1" ht="16.5" customHeight="1">
      <c r="A432" s="36"/>
      <c r="B432" s="37"/>
      <c r="C432" s="175" t="s">
        <v>684</v>
      </c>
      <c r="D432" s="175" t="s">
        <v>129</v>
      </c>
      <c r="E432" s="176" t="s">
        <v>685</v>
      </c>
      <c r="F432" s="177" t="s">
        <v>686</v>
      </c>
      <c r="G432" s="178" t="s">
        <v>651</v>
      </c>
      <c r="H432" s="179">
        <v>1</v>
      </c>
      <c r="I432" s="180"/>
      <c r="J432" s="181">
        <f>ROUND(I432*H432,2)</f>
        <v>0</v>
      </c>
      <c r="K432" s="177" t="s">
        <v>133</v>
      </c>
      <c r="L432" s="41"/>
      <c r="M432" s="182" t="s">
        <v>19</v>
      </c>
      <c r="N432" s="183" t="s">
        <v>43</v>
      </c>
      <c r="O432" s="66"/>
      <c r="P432" s="184">
        <f>O432*H432</f>
        <v>0</v>
      </c>
      <c r="Q432" s="184">
        <v>0</v>
      </c>
      <c r="R432" s="184">
        <f>Q432*H432</f>
        <v>0</v>
      </c>
      <c r="S432" s="184">
        <v>0</v>
      </c>
      <c r="T432" s="185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86" t="s">
        <v>652</v>
      </c>
      <c r="AT432" s="186" t="s">
        <v>129</v>
      </c>
      <c r="AU432" s="186" t="s">
        <v>82</v>
      </c>
      <c r="AY432" s="19" t="s">
        <v>127</v>
      </c>
      <c r="BE432" s="187">
        <f>IF(N432="základní",J432,0)</f>
        <v>0</v>
      </c>
      <c r="BF432" s="187">
        <f>IF(N432="snížená",J432,0)</f>
        <v>0</v>
      </c>
      <c r="BG432" s="187">
        <f>IF(N432="zákl. přenesená",J432,0)</f>
        <v>0</v>
      </c>
      <c r="BH432" s="187">
        <f>IF(N432="sníž. přenesená",J432,0)</f>
        <v>0</v>
      </c>
      <c r="BI432" s="187">
        <f>IF(N432="nulová",J432,0)</f>
        <v>0</v>
      </c>
      <c r="BJ432" s="19" t="s">
        <v>80</v>
      </c>
      <c r="BK432" s="187">
        <f>ROUND(I432*H432,2)</f>
        <v>0</v>
      </c>
      <c r="BL432" s="19" t="s">
        <v>652</v>
      </c>
      <c r="BM432" s="186" t="s">
        <v>687</v>
      </c>
    </row>
    <row r="433" spans="1:47" s="2" customFormat="1" ht="11.25">
      <c r="A433" s="36"/>
      <c r="B433" s="37"/>
      <c r="C433" s="38"/>
      <c r="D433" s="188" t="s">
        <v>136</v>
      </c>
      <c r="E433" s="38"/>
      <c r="F433" s="189" t="s">
        <v>688</v>
      </c>
      <c r="G433" s="38"/>
      <c r="H433" s="38"/>
      <c r="I433" s="190"/>
      <c r="J433" s="38"/>
      <c r="K433" s="38"/>
      <c r="L433" s="41"/>
      <c r="M433" s="248"/>
      <c r="N433" s="249"/>
      <c r="O433" s="250"/>
      <c r="P433" s="250"/>
      <c r="Q433" s="250"/>
      <c r="R433" s="250"/>
      <c r="S433" s="250"/>
      <c r="T433" s="251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9" t="s">
        <v>136</v>
      </c>
      <c r="AU433" s="19" t="s">
        <v>82</v>
      </c>
    </row>
    <row r="434" spans="1:31" s="2" customFormat="1" ht="6.95" customHeight="1">
      <c r="A434" s="36"/>
      <c r="B434" s="49"/>
      <c r="C434" s="50"/>
      <c r="D434" s="50"/>
      <c r="E434" s="50"/>
      <c r="F434" s="50"/>
      <c r="G434" s="50"/>
      <c r="H434" s="50"/>
      <c r="I434" s="50"/>
      <c r="J434" s="50"/>
      <c r="K434" s="50"/>
      <c r="L434" s="41"/>
      <c r="M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</row>
  </sheetData>
  <sheetProtection algorithmName="SHA-512" hashValue="gi8PyBzi81lZEU6awp7SqbDLpFbu3o2AMJh3rxEIkKjsXGpnZTO7xRZLq7SZ0iDXBwGn+BUs9VSG+bJSZkGWhA==" saltValue="LFsxog/Twa+onXoO6Q9BRaaUGCJ10sKCZccO7Yxof7RgcpvDMxnR8FSA0GaKd+Gq+LZUeCJy6G+ZqfFvX41n1g==" spinCount="100000" sheet="1" objects="1" scenarios="1" formatColumns="0" formatRows="0" autoFilter="0"/>
  <autoFilter ref="C97:K433"/>
  <mergeCells count="9">
    <mergeCell ref="E50:H50"/>
    <mergeCell ref="E88:H88"/>
    <mergeCell ref="E90:H90"/>
    <mergeCell ref="L2:V2"/>
    <mergeCell ref="E7:H7"/>
    <mergeCell ref="E9:H9"/>
    <mergeCell ref="E18:H18"/>
    <mergeCell ref="E27:H27"/>
    <mergeCell ref="E48:H48"/>
  </mergeCells>
  <hyperlinks>
    <hyperlink ref="F102" r:id="rId1" display="https://podminky.urs.cz/item/CS_URS_2022_02/113106123"/>
    <hyperlink ref="F109" r:id="rId2" display="https://podminky.urs.cz/item/CS_URS_2022_02/113107121"/>
    <hyperlink ref="F123" r:id="rId3" display="https://podminky.urs.cz/item/CS_URS_2022_02/113202111"/>
    <hyperlink ref="F126" r:id="rId4" display="https://podminky.urs.cz/item/CS_URS_2022_02/122211101"/>
    <hyperlink ref="F142" r:id="rId5" display="https://podminky.urs.cz/item/CS_URS_2022_02/162211311"/>
    <hyperlink ref="F144" r:id="rId6" display="https://podminky.urs.cz/item/CS_URS_2022_02/162211319"/>
    <hyperlink ref="F147" r:id="rId7" display="https://podminky.urs.cz/item/CS_URS_2022_02/167111101"/>
    <hyperlink ref="F149" r:id="rId8" display="https://podminky.urs.cz/item/CS_URS_2022_02/162751117"/>
    <hyperlink ref="F151" r:id="rId9" display="https://podminky.urs.cz/item/CS_URS_2022_02/162751119"/>
    <hyperlink ref="F155" r:id="rId10" display="https://podminky.urs.cz/item/CS_URS_2022_02/171251201"/>
    <hyperlink ref="F157" r:id="rId11" display="https://podminky.urs.cz/item/CS_URS_2022_02/171201231"/>
    <hyperlink ref="F160" r:id="rId12" display="https://podminky.urs.cz/item/CS_URS_2022_02/181912112"/>
    <hyperlink ref="F176" r:id="rId13" display="https://podminky.urs.cz/item/CS_URS_2022_02/182311123"/>
    <hyperlink ref="F182" r:id="rId14" display="https://podminky.urs.cz/item/CS_URS_2022_02/183403253"/>
    <hyperlink ref="F187" r:id="rId15" display="https://podminky.urs.cz/item/CS_URS_2022_02/271532212"/>
    <hyperlink ref="F196" r:id="rId16" display="https://podminky.urs.cz/item/CS_URS_2022_02/431351121"/>
    <hyperlink ref="F210" r:id="rId17" display="https://podminky.urs.cz/item/CS_URS_2022_02/431351122"/>
    <hyperlink ref="F212" r:id="rId18" display="https://podminky.urs.cz/item/CS_URS_2022_02/430362021"/>
    <hyperlink ref="F222" r:id="rId19" display="https://podminky.urs.cz/item/CS_URS_2022_02/430321515"/>
    <hyperlink ref="F231" r:id="rId20" display="https://podminky.urs.cz/item/CS_URS_2022_02/434313115"/>
    <hyperlink ref="F236" r:id="rId21" display="https://podminky.urs.cz/item/CS_URS_2022_02/564750104"/>
    <hyperlink ref="F240" r:id="rId22" display="https://podminky.urs.cz/item/CS_URS_2022_02/564760101"/>
    <hyperlink ref="F250" r:id="rId23" display="https://podminky.urs.cz/item/CS_URS_2022_02/596811222"/>
    <hyperlink ref="F265" r:id="rId24" display="https://podminky.urs.cz/item/CS_URS_2022_02/631311125"/>
    <hyperlink ref="F269" r:id="rId25" display="https://podminky.urs.cz/item/CS_URS_2022_02/631311224"/>
    <hyperlink ref="F273" r:id="rId26" display="https://podminky.urs.cz/item/CS_URS_2022_02/631319012"/>
    <hyperlink ref="F276" r:id="rId27" display="https://podminky.urs.cz/item/CS_URS_2022_02/631319173"/>
    <hyperlink ref="F278" r:id="rId28" display="https://podminky.urs.cz/item/CS_URS_2022_02/631362021"/>
    <hyperlink ref="F288" r:id="rId29" display="https://podminky.urs.cz/item/CS_URS_2022_02/965081223"/>
    <hyperlink ref="F298" r:id="rId30" display="https://podminky.urs.cz/item/CS_URS_2022_02/978057351"/>
    <hyperlink ref="F302" r:id="rId31" display="https://podminky.urs.cz/item/CS_URS_2022_02/978057361"/>
    <hyperlink ref="F309" r:id="rId32" display="https://podminky.urs.cz/item/CS_URS_2022_02/965042241"/>
    <hyperlink ref="F316" r:id="rId33" display="https://podminky.urs.cz/item/CS_URS_2022_02/965049112"/>
    <hyperlink ref="F320" r:id="rId34" display="https://podminky.urs.cz/item/CS_URS_2022_02/916331112"/>
    <hyperlink ref="F326" r:id="rId35" display="https://podminky.urs.cz/item/CS_URS_2022_02/997002611"/>
    <hyperlink ref="F328" r:id="rId36" display="https://podminky.urs.cz/item/CS_URS_2022_02/997013211"/>
    <hyperlink ref="F330" r:id="rId37" display="https://podminky.urs.cz/item/CS_URS_2022_02/997013501"/>
    <hyperlink ref="F332" r:id="rId38" display="https://podminky.urs.cz/item/CS_URS_2022_02/997013509"/>
    <hyperlink ref="F339" r:id="rId39" display="https://podminky.urs.cz/item/CS_URS_2022_02/997013645"/>
    <hyperlink ref="F341" r:id="rId40" display="https://podminky.urs.cz/item/CS_URS_2022_02/997013861"/>
    <hyperlink ref="F343" r:id="rId41" display="https://podminky.urs.cz/item/CS_URS_2022_02/997013862"/>
    <hyperlink ref="F345" r:id="rId42" display="https://podminky.urs.cz/item/CS_URS_2022_02/997013867"/>
    <hyperlink ref="F347" r:id="rId43" display="https://podminky.urs.cz/item/CS_URS_2022_02/997013873"/>
    <hyperlink ref="F350" r:id="rId44" display="https://podminky.urs.cz/item/CS_URS_2022_02/998018001"/>
    <hyperlink ref="F354" r:id="rId45" display="https://podminky.urs.cz/item/CS_URS_2022_02/711131811"/>
    <hyperlink ref="F358" r:id="rId46" display="https://podminky.urs.cz/item/CS_URS_2022_02/711161222"/>
    <hyperlink ref="F361" r:id="rId47" display="https://podminky.urs.cz/item/CS_URS_2022_02/711161383"/>
    <hyperlink ref="F364" r:id="rId48" display="https://podminky.urs.cz/item/CS_URS_2022_02/711471051"/>
    <hyperlink ref="F366" r:id="rId49" display="https://podminky.urs.cz/item/CS_URS_2022_02/711472051"/>
    <hyperlink ref="F372" r:id="rId50" display="https://podminky.urs.cz/item/CS_URS_2022_02/711491171"/>
    <hyperlink ref="F376" r:id="rId51" display="https://podminky.urs.cz/item/CS_URS_2022_02/711491172"/>
    <hyperlink ref="F378" r:id="rId52" display="https://podminky.urs.cz/item/CS_URS_2022_02/711491271"/>
    <hyperlink ref="F384" r:id="rId53" display="https://podminky.urs.cz/item/CS_URS_2022_02/711491272"/>
    <hyperlink ref="F389" r:id="rId54" display="https://podminky.urs.cz/item/CS_URS_2022_02/711491383"/>
    <hyperlink ref="F393" r:id="rId55" display="https://podminky.urs.cz/item/CS_URS_2022_02/711492383"/>
    <hyperlink ref="F400" r:id="rId56" display="https://podminky.urs.cz/item/CS_URS_2022_02/998711201"/>
    <hyperlink ref="F404" r:id="rId57" display="https://podminky.urs.cz/item/CS_URS_2022_02/998762201"/>
    <hyperlink ref="F407" r:id="rId58" display="https://podminky.urs.cz/item/CS_URS_2022_02/767161823"/>
    <hyperlink ref="F415" r:id="rId59" display="https://podminky.urs.cz/item/CS_URS_2022_02/998767201"/>
    <hyperlink ref="F419" r:id="rId60" display="https://podminky.urs.cz/item/CS_URS_2022_02/013254000"/>
    <hyperlink ref="F422" r:id="rId61" display="https://podminky.urs.cz/item/CS_URS_2022_02/030001000"/>
    <hyperlink ref="F425" r:id="rId62" display="https://podminky.urs.cz/item/CS_URS_2022_02/034002000"/>
    <hyperlink ref="F428" r:id="rId63" display="https://podminky.urs.cz/item/CS_URS_2022_02/062002000"/>
    <hyperlink ref="F430" r:id="rId64" display="https://podminky.urs.cz/item/CS_URS_2022_02/062503000"/>
    <hyperlink ref="F433" r:id="rId65" display="https://podminky.urs.cz/item/CS_URS_2022_02/09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4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9" t="s">
        <v>85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86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78" t="str">
        <f>'Rekapitulace stavby'!K6</f>
        <v>Dětské centrum Karlovy Vary, p.o. - Snížení vlivu srážkových vod na obvodové zdivo, výměna kanalizace a terénní úpravy</v>
      </c>
      <c r="F7" s="379"/>
      <c r="G7" s="379"/>
      <c r="H7" s="379"/>
      <c r="L7" s="22"/>
    </row>
    <row r="8" spans="1:31" s="2" customFormat="1" ht="12" customHeight="1">
      <c r="A8" s="36"/>
      <c r="B8" s="41"/>
      <c r="C8" s="36"/>
      <c r="D8" s="107" t="s">
        <v>87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0" t="s">
        <v>689</v>
      </c>
      <c r="F9" s="381"/>
      <c r="G9" s="381"/>
      <c r="H9" s="38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17. 10. 2022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2" t="str">
        <f>'Rekapitulace stavby'!E14</f>
        <v>Vyplň údaj</v>
      </c>
      <c r="F18" s="383"/>
      <c r="G18" s="383"/>
      <c r="H18" s="38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35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4" t="s">
        <v>19</v>
      </c>
      <c r="F27" s="384"/>
      <c r="G27" s="384"/>
      <c r="H27" s="38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ROUND(J91,2)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ROUND((SUM(BE91:BE445)),2)</f>
        <v>0</v>
      </c>
      <c r="G33" s="36"/>
      <c r="H33" s="36"/>
      <c r="I33" s="120">
        <v>0.21</v>
      </c>
      <c r="J33" s="119">
        <f>ROUND(((SUM(BE91:BE445))*I33),2)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ROUND((SUM(BF91:BF445)),2)</f>
        <v>0</v>
      </c>
      <c r="G34" s="36"/>
      <c r="H34" s="36"/>
      <c r="I34" s="120">
        <v>0.15</v>
      </c>
      <c r="J34" s="119">
        <f>ROUND(((SUM(BF91:BF445))*I34),2)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ROUND((SUM(BG91:BG445)),2)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ROUND((SUM(BH91:BH445)),2)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ROUND((SUM(BI91:BI445)),2)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89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5" t="str">
        <f>E7</f>
        <v>Dětské centrum Karlovy Vary, p.o. - Snížení vlivu srážkových vod na obvodové zdivo, výměna kanalizace a terénní úpravy</v>
      </c>
      <c r="F48" s="386"/>
      <c r="G48" s="386"/>
      <c r="H48" s="38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7" t="str">
        <f>E9</f>
        <v>SO 02 - Dešťová kanalizace</v>
      </c>
      <c r="F50" s="387"/>
      <c r="G50" s="387"/>
      <c r="H50" s="38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Karlovy Vary, Zítkova 1267/4</v>
      </c>
      <c r="G52" s="38"/>
      <c r="H52" s="38"/>
      <c r="I52" s="31" t="s">
        <v>23</v>
      </c>
      <c r="J52" s="61" t="str">
        <f>IF(J12="","",J12)</f>
        <v>17. 10. 2022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25</v>
      </c>
      <c r="D54" s="38"/>
      <c r="E54" s="38"/>
      <c r="F54" s="29" t="str">
        <f>E15</f>
        <v>Dětské centrum Karlovy Vary, p.o.</v>
      </c>
      <c r="G54" s="38"/>
      <c r="H54" s="38"/>
      <c r="I54" s="31" t="s">
        <v>31</v>
      </c>
      <c r="J54" s="34" t="str">
        <f>E21</f>
        <v>KV Engineering, s.r.o.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Michal Kubelka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90</v>
      </c>
      <c r="D57" s="133"/>
      <c r="E57" s="133"/>
      <c r="F57" s="133"/>
      <c r="G57" s="133"/>
      <c r="H57" s="133"/>
      <c r="I57" s="133"/>
      <c r="J57" s="134" t="s">
        <v>91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J91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92</v>
      </c>
    </row>
    <row r="60" spans="2:12" s="9" customFormat="1" ht="24.95" customHeight="1">
      <c r="B60" s="136"/>
      <c r="C60" s="137"/>
      <c r="D60" s="138" t="s">
        <v>93</v>
      </c>
      <c r="E60" s="139"/>
      <c r="F60" s="139"/>
      <c r="G60" s="139"/>
      <c r="H60" s="139"/>
      <c r="I60" s="139"/>
      <c r="J60" s="140">
        <f>J92</f>
        <v>0</v>
      </c>
      <c r="K60" s="137"/>
      <c r="L60" s="141"/>
    </row>
    <row r="61" spans="2:12" s="10" customFormat="1" ht="19.9" customHeight="1">
      <c r="B61" s="142"/>
      <c r="C61" s="143"/>
      <c r="D61" s="144" t="s">
        <v>94</v>
      </c>
      <c r="E61" s="145"/>
      <c r="F61" s="145"/>
      <c r="G61" s="145"/>
      <c r="H61" s="145"/>
      <c r="I61" s="145"/>
      <c r="J61" s="146">
        <f>J93</f>
        <v>0</v>
      </c>
      <c r="K61" s="143"/>
      <c r="L61" s="147"/>
    </row>
    <row r="62" spans="2:12" s="10" customFormat="1" ht="19.9" customHeight="1">
      <c r="B62" s="142"/>
      <c r="C62" s="143"/>
      <c r="D62" s="144" t="s">
        <v>690</v>
      </c>
      <c r="E62" s="145"/>
      <c r="F62" s="145"/>
      <c r="G62" s="145"/>
      <c r="H62" s="145"/>
      <c r="I62" s="145"/>
      <c r="J62" s="146">
        <f>J242</f>
        <v>0</v>
      </c>
      <c r="K62" s="143"/>
      <c r="L62" s="147"/>
    </row>
    <row r="63" spans="2:12" s="10" customFormat="1" ht="19.9" customHeight="1">
      <c r="B63" s="142"/>
      <c r="C63" s="143"/>
      <c r="D63" s="144" t="s">
        <v>691</v>
      </c>
      <c r="E63" s="145"/>
      <c r="F63" s="145"/>
      <c r="G63" s="145"/>
      <c r="H63" s="145"/>
      <c r="I63" s="145"/>
      <c r="J63" s="146">
        <f>J272</f>
        <v>0</v>
      </c>
      <c r="K63" s="143"/>
      <c r="L63" s="147"/>
    </row>
    <row r="64" spans="2:12" s="10" customFormat="1" ht="19.9" customHeight="1">
      <c r="B64" s="142"/>
      <c r="C64" s="143"/>
      <c r="D64" s="144" t="s">
        <v>692</v>
      </c>
      <c r="E64" s="145"/>
      <c r="F64" s="145"/>
      <c r="G64" s="145"/>
      <c r="H64" s="145"/>
      <c r="I64" s="145"/>
      <c r="J64" s="146">
        <f>J293</f>
        <v>0</v>
      </c>
      <c r="K64" s="143"/>
      <c r="L64" s="147"/>
    </row>
    <row r="65" spans="2:12" s="10" customFormat="1" ht="19.9" customHeight="1">
      <c r="B65" s="142"/>
      <c r="C65" s="143"/>
      <c r="D65" s="144" t="s">
        <v>693</v>
      </c>
      <c r="E65" s="145"/>
      <c r="F65" s="145"/>
      <c r="G65" s="145"/>
      <c r="H65" s="145"/>
      <c r="I65" s="145"/>
      <c r="J65" s="146">
        <f>J332</f>
        <v>0</v>
      </c>
      <c r="K65" s="143"/>
      <c r="L65" s="147"/>
    </row>
    <row r="66" spans="2:12" s="10" customFormat="1" ht="19.9" customHeight="1">
      <c r="B66" s="142"/>
      <c r="C66" s="143"/>
      <c r="D66" s="144" t="s">
        <v>694</v>
      </c>
      <c r="E66" s="145"/>
      <c r="F66" s="145"/>
      <c r="G66" s="145"/>
      <c r="H66" s="145"/>
      <c r="I66" s="145"/>
      <c r="J66" s="146">
        <f>J397</f>
        <v>0</v>
      </c>
      <c r="K66" s="143"/>
      <c r="L66" s="147"/>
    </row>
    <row r="67" spans="2:12" s="10" customFormat="1" ht="19.9" customHeight="1">
      <c r="B67" s="142"/>
      <c r="C67" s="143"/>
      <c r="D67" s="144" t="s">
        <v>102</v>
      </c>
      <c r="E67" s="145"/>
      <c r="F67" s="145"/>
      <c r="G67" s="145"/>
      <c r="H67" s="145"/>
      <c r="I67" s="145"/>
      <c r="J67" s="146">
        <f>J400</f>
        <v>0</v>
      </c>
      <c r="K67" s="143"/>
      <c r="L67" s="147"/>
    </row>
    <row r="68" spans="2:12" s="9" customFormat="1" ht="24.95" customHeight="1">
      <c r="B68" s="136"/>
      <c r="C68" s="137"/>
      <c r="D68" s="138" t="s">
        <v>103</v>
      </c>
      <c r="E68" s="139"/>
      <c r="F68" s="139"/>
      <c r="G68" s="139"/>
      <c r="H68" s="139"/>
      <c r="I68" s="139"/>
      <c r="J68" s="140">
        <f>J402</f>
        <v>0</v>
      </c>
      <c r="K68" s="137"/>
      <c r="L68" s="141"/>
    </row>
    <row r="69" spans="2:12" s="10" customFormat="1" ht="19.9" customHeight="1">
      <c r="B69" s="142"/>
      <c r="C69" s="143"/>
      <c r="D69" s="144" t="s">
        <v>695</v>
      </c>
      <c r="E69" s="145"/>
      <c r="F69" s="145"/>
      <c r="G69" s="145"/>
      <c r="H69" s="145"/>
      <c r="I69" s="145"/>
      <c r="J69" s="146">
        <f>J403</f>
        <v>0</v>
      </c>
      <c r="K69" s="143"/>
      <c r="L69" s="147"/>
    </row>
    <row r="70" spans="2:12" s="10" customFormat="1" ht="19.9" customHeight="1">
      <c r="B70" s="142"/>
      <c r="C70" s="143"/>
      <c r="D70" s="144" t="s">
        <v>696</v>
      </c>
      <c r="E70" s="145"/>
      <c r="F70" s="145"/>
      <c r="G70" s="145"/>
      <c r="H70" s="145"/>
      <c r="I70" s="145"/>
      <c r="J70" s="146">
        <f>J432</f>
        <v>0</v>
      </c>
      <c r="K70" s="143"/>
      <c r="L70" s="147"/>
    </row>
    <row r="71" spans="2:12" s="9" customFormat="1" ht="24.95" customHeight="1">
      <c r="B71" s="136"/>
      <c r="C71" s="137"/>
      <c r="D71" s="138" t="s">
        <v>107</v>
      </c>
      <c r="E71" s="139"/>
      <c r="F71" s="139"/>
      <c r="G71" s="139"/>
      <c r="H71" s="139"/>
      <c r="I71" s="139"/>
      <c r="J71" s="140">
        <f>J439</f>
        <v>0</v>
      </c>
      <c r="K71" s="137"/>
      <c r="L71" s="141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112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6.25" customHeight="1">
      <c r="A81" s="36"/>
      <c r="B81" s="37"/>
      <c r="C81" s="38"/>
      <c r="D81" s="38"/>
      <c r="E81" s="385" t="str">
        <f>E7</f>
        <v>Dětské centrum Karlovy Vary, p.o. - Snížení vlivu srážkových vod na obvodové zdivo, výměna kanalizace a terénní úpravy</v>
      </c>
      <c r="F81" s="386"/>
      <c r="G81" s="386"/>
      <c r="H81" s="386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87</v>
      </c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57" t="str">
        <f>E9</f>
        <v>SO 02 - Dešťová kanalizace</v>
      </c>
      <c r="F83" s="387"/>
      <c r="G83" s="387"/>
      <c r="H83" s="387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21</v>
      </c>
      <c r="D85" s="38"/>
      <c r="E85" s="38"/>
      <c r="F85" s="29" t="str">
        <f>F12</f>
        <v>Karlovy Vary, Zítkova 1267/4</v>
      </c>
      <c r="G85" s="38"/>
      <c r="H85" s="38"/>
      <c r="I85" s="31" t="s">
        <v>23</v>
      </c>
      <c r="J85" s="61" t="str">
        <f>IF(J12="","",J12)</f>
        <v>17. 10. 2022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25</v>
      </c>
      <c r="D87" s="38"/>
      <c r="E87" s="38"/>
      <c r="F87" s="29" t="str">
        <f>E15</f>
        <v>Dětské centrum Karlovy Vary, p.o.</v>
      </c>
      <c r="G87" s="38"/>
      <c r="H87" s="38"/>
      <c r="I87" s="31" t="s">
        <v>31</v>
      </c>
      <c r="J87" s="34" t="str">
        <f>E21</f>
        <v>KV Engineering, s.r.o.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29</v>
      </c>
      <c r="D88" s="38"/>
      <c r="E88" s="38"/>
      <c r="F88" s="29" t="str">
        <f>IF(E18="","",E18)</f>
        <v>Vyplň údaj</v>
      </c>
      <c r="G88" s="38"/>
      <c r="H88" s="38"/>
      <c r="I88" s="31" t="s">
        <v>34</v>
      </c>
      <c r="J88" s="34" t="str">
        <f>E24</f>
        <v>Michal Kubelka</v>
      </c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48"/>
      <c r="B90" s="149"/>
      <c r="C90" s="150" t="s">
        <v>113</v>
      </c>
      <c r="D90" s="151" t="s">
        <v>57</v>
      </c>
      <c r="E90" s="151" t="s">
        <v>53</v>
      </c>
      <c r="F90" s="151" t="s">
        <v>54</v>
      </c>
      <c r="G90" s="151" t="s">
        <v>114</v>
      </c>
      <c r="H90" s="151" t="s">
        <v>115</v>
      </c>
      <c r="I90" s="151" t="s">
        <v>116</v>
      </c>
      <c r="J90" s="151" t="s">
        <v>91</v>
      </c>
      <c r="K90" s="152" t="s">
        <v>117</v>
      </c>
      <c r="L90" s="153"/>
      <c r="M90" s="70" t="s">
        <v>19</v>
      </c>
      <c r="N90" s="71" t="s">
        <v>42</v>
      </c>
      <c r="O90" s="71" t="s">
        <v>118</v>
      </c>
      <c r="P90" s="71" t="s">
        <v>119</v>
      </c>
      <c r="Q90" s="71" t="s">
        <v>120</v>
      </c>
      <c r="R90" s="71" t="s">
        <v>121</v>
      </c>
      <c r="S90" s="71" t="s">
        <v>122</v>
      </c>
      <c r="T90" s="72" t="s">
        <v>123</v>
      </c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</row>
    <row r="91" spans="1:63" s="2" customFormat="1" ht="22.9" customHeight="1">
      <c r="A91" s="36"/>
      <c r="B91" s="37"/>
      <c r="C91" s="77" t="s">
        <v>124</v>
      </c>
      <c r="D91" s="38"/>
      <c r="E91" s="38"/>
      <c r="F91" s="38"/>
      <c r="G91" s="38"/>
      <c r="H91" s="38"/>
      <c r="I91" s="38"/>
      <c r="J91" s="154">
        <f>BK91</f>
        <v>0</v>
      </c>
      <c r="K91" s="38"/>
      <c r="L91" s="41"/>
      <c r="M91" s="73"/>
      <c r="N91" s="155"/>
      <c r="O91" s="74"/>
      <c r="P91" s="156">
        <f>P92+P402+P439</f>
        <v>0</v>
      </c>
      <c r="Q91" s="74"/>
      <c r="R91" s="156">
        <f>R92+R402+R439</f>
        <v>3.5272094000000007</v>
      </c>
      <c r="S91" s="74"/>
      <c r="T91" s="157">
        <f>T92+T402+T439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71</v>
      </c>
      <c r="AU91" s="19" t="s">
        <v>92</v>
      </c>
      <c r="BK91" s="158">
        <f>BK92+BK402+BK439</f>
        <v>0</v>
      </c>
    </row>
    <row r="92" spans="2:63" s="12" customFormat="1" ht="25.9" customHeight="1">
      <c r="B92" s="159"/>
      <c r="C92" s="160"/>
      <c r="D92" s="161" t="s">
        <v>71</v>
      </c>
      <c r="E92" s="162" t="s">
        <v>125</v>
      </c>
      <c r="F92" s="162" t="s">
        <v>126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P93+P242+P272+P293+P332+P397+P400</f>
        <v>0</v>
      </c>
      <c r="Q92" s="167"/>
      <c r="R92" s="168">
        <f>R93+R242+R272+R293+R332+R397+R400</f>
        <v>3.4787094000000005</v>
      </c>
      <c r="S92" s="167"/>
      <c r="T92" s="169">
        <f>T93+T242+T272+T293+T332+T397+T400</f>
        <v>0</v>
      </c>
      <c r="AR92" s="170" t="s">
        <v>80</v>
      </c>
      <c r="AT92" s="171" t="s">
        <v>71</v>
      </c>
      <c r="AU92" s="171" t="s">
        <v>72</v>
      </c>
      <c r="AY92" s="170" t="s">
        <v>127</v>
      </c>
      <c r="BK92" s="172">
        <f>BK93+BK242+BK272+BK293+BK332+BK397+BK400</f>
        <v>0</v>
      </c>
    </row>
    <row r="93" spans="2:63" s="12" customFormat="1" ht="22.9" customHeight="1">
      <c r="B93" s="159"/>
      <c r="C93" s="160"/>
      <c r="D93" s="161" t="s">
        <v>71</v>
      </c>
      <c r="E93" s="173" t="s">
        <v>80</v>
      </c>
      <c r="F93" s="173" t="s">
        <v>128</v>
      </c>
      <c r="G93" s="160"/>
      <c r="H93" s="160"/>
      <c r="I93" s="163"/>
      <c r="J93" s="174">
        <f>BK93</f>
        <v>0</v>
      </c>
      <c r="K93" s="160"/>
      <c r="L93" s="165"/>
      <c r="M93" s="166"/>
      <c r="N93" s="167"/>
      <c r="O93" s="167"/>
      <c r="P93" s="168">
        <f>SUM(P94:P241)</f>
        <v>0</v>
      </c>
      <c r="Q93" s="167"/>
      <c r="R93" s="168">
        <f>SUM(R94:R241)</f>
        <v>0.234576</v>
      </c>
      <c r="S93" s="167"/>
      <c r="T93" s="169">
        <f>SUM(T94:T241)</f>
        <v>0</v>
      </c>
      <c r="AR93" s="170" t="s">
        <v>80</v>
      </c>
      <c r="AT93" s="171" t="s">
        <v>71</v>
      </c>
      <c r="AU93" s="171" t="s">
        <v>80</v>
      </c>
      <c r="AY93" s="170" t="s">
        <v>127</v>
      </c>
      <c r="BK93" s="172">
        <f>SUM(BK94:BK241)</f>
        <v>0</v>
      </c>
    </row>
    <row r="94" spans="1:65" s="2" customFormat="1" ht="16.5" customHeight="1">
      <c r="A94" s="36"/>
      <c r="B94" s="37"/>
      <c r="C94" s="175" t="s">
        <v>80</v>
      </c>
      <c r="D94" s="175" t="s">
        <v>129</v>
      </c>
      <c r="E94" s="176" t="s">
        <v>697</v>
      </c>
      <c r="F94" s="177" t="s">
        <v>698</v>
      </c>
      <c r="G94" s="178" t="s">
        <v>159</v>
      </c>
      <c r="H94" s="179">
        <v>2</v>
      </c>
      <c r="I94" s="180"/>
      <c r="J94" s="181">
        <f>ROUND(I94*H94,2)</f>
        <v>0</v>
      </c>
      <c r="K94" s="177" t="s">
        <v>19</v>
      </c>
      <c r="L94" s="41"/>
      <c r="M94" s="182" t="s">
        <v>19</v>
      </c>
      <c r="N94" s="183" t="s">
        <v>43</v>
      </c>
      <c r="O94" s="66"/>
      <c r="P94" s="184">
        <f>O94*H94</f>
        <v>0</v>
      </c>
      <c r="Q94" s="184">
        <v>0.0369</v>
      </c>
      <c r="R94" s="184">
        <f>Q94*H94</f>
        <v>0.0738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134</v>
      </c>
      <c r="AT94" s="186" t="s">
        <v>129</v>
      </c>
      <c r="AU94" s="186" t="s">
        <v>82</v>
      </c>
      <c r="AY94" s="19" t="s">
        <v>127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80</v>
      </c>
      <c r="BK94" s="187">
        <f>ROUND(I94*H94,2)</f>
        <v>0</v>
      </c>
      <c r="BL94" s="19" t="s">
        <v>134</v>
      </c>
      <c r="BM94" s="186" t="s">
        <v>699</v>
      </c>
    </row>
    <row r="95" spans="2:51" s="13" customFormat="1" ht="11.25">
      <c r="B95" s="193"/>
      <c r="C95" s="194"/>
      <c r="D95" s="195" t="s">
        <v>138</v>
      </c>
      <c r="E95" s="196" t="s">
        <v>19</v>
      </c>
      <c r="F95" s="197" t="s">
        <v>700</v>
      </c>
      <c r="G95" s="194"/>
      <c r="H95" s="196" t="s">
        <v>19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138</v>
      </c>
      <c r="AU95" s="203" t="s">
        <v>82</v>
      </c>
      <c r="AV95" s="13" t="s">
        <v>80</v>
      </c>
      <c r="AW95" s="13" t="s">
        <v>33</v>
      </c>
      <c r="AX95" s="13" t="s">
        <v>72</v>
      </c>
      <c r="AY95" s="203" t="s">
        <v>127</v>
      </c>
    </row>
    <row r="96" spans="2:51" s="14" customFormat="1" ht="11.25">
      <c r="B96" s="204"/>
      <c r="C96" s="205"/>
      <c r="D96" s="195" t="s">
        <v>138</v>
      </c>
      <c r="E96" s="206" t="s">
        <v>19</v>
      </c>
      <c r="F96" s="207" t="s">
        <v>701</v>
      </c>
      <c r="G96" s="205"/>
      <c r="H96" s="208">
        <v>2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138</v>
      </c>
      <c r="AU96" s="214" t="s">
        <v>82</v>
      </c>
      <c r="AV96" s="14" t="s">
        <v>82</v>
      </c>
      <c r="AW96" s="14" t="s">
        <v>33</v>
      </c>
      <c r="AX96" s="14" t="s">
        <v>80</v>
      </c>
      <c r="AY96" s="214" t="s">
        <v>127</v>
      </c>
    </row>
    <row r="97" spans="1:65" s="2" customFormat="1" ht="21.75" customHeight="1">
      <c r="A97" s="36"/>
      <c r="B97" s="37"/>
      <c r="C97" s="175" t="s">
        <v>82</v>
      </c>
      <c r="D97" s="175" t="s">
        <v>129</v>
      </c>
      <c r="E97" s="176" t="s">
        <v>702</v>
      </c>
      <c r="F97" s="177" t="s">
        <v>703</v>
      </c>
      <c r="G97" s="178" t="s">
        <v>165</v>
      </c>
      <c r="H97" s="179">
        <v>27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43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134</v>
      </c>
      <c r="AT97" s="186" t="s">
        <v>129</v>
      </c>
      <c r="AU97" s="186" t="s">
        <v>82</v>
      </c>
      <c r="AY97" s="19" t="s">
        <v>127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80</v>
      </c>
      <c r="BK97" s="187">
        <f>ROUND(I97*H97,2)</f>
        <v>0</v>
      </c>
      <c r="BL97" s="19" t="s">
        <v>134</v>
      </c>
      <c r="BM97" s="186" t="s">
        <v>704</v>
      </c>
    </row>
    <row r="98" spans="2:51" s="13" customFormat="1" ht="11.25">
      <c r="B98" s="193"/>
      <c r="C98" s="194"/>
      <c r="D98" s="195" t="s">
        <v>138</v>
      </c>
      <c r="E98" s="196" t="s">
        <v>19</v>
      </c>
      <c r="F98" s="197" t="s">
        <v>705</v>
      </c>
      <c r="G98" s="194"/>
      <c r="H98" s="196" t="s">
        <v>19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138</v>
      </c>
      <c r="AU98" s="203" t="s">
        <v>82</v>
      </c>
      <c r="AV98" s="13" t="s">
        <v>80</v>
      </c>
      <c r="AW98" s="13" t="s">
        <v>33</v>
      </c>
      <c r="AX98" s="13" t="s">
        <v>72</v>
      </c>
      <c r="AY98" s="203" t="s">
        <v>127</v>
      </c>
    </row>
    <row r="99" spans="2:51" s="13" customFormat="1" ht="11.25">
      <c r="B99" s="193"/>
      <c r="C99" s="194"/>
      <c r="D99" s="195" t="s">
        <v>138</v>
      </c>
      <c r="E99" s="196" t="s">
        <v>19</v>
      </c>
      <c r="F99" s="197" t="s">
        <v>706</v>
      </c>
      <c r="G99" s="194"/>
      <c r="H99" s="196" t="s">
        <v>19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138</v>
      </c>
      <c r="AU99" s="203" t="s">
        <v>82</v>
      </c>
      <c r="AV99" s="13" t="s">
        <v>80</v>
      </c>
      <c r="AW99" s="13" t="s">
        <v>33</v>
      </c>
      <c r="AX99" s="13" t="s">
        <v>72</v>
      </c>
      <c r="AY99" s="203" t="s">
        <v>127</v>
      </c>
    </row>
    <row r="100" spans="2:51" s="13" customFormat="1" ht="11.25">
      <c r="B100" s="193"/>
      <c r="C100" s="194"/>
      <c r="D100" s="195" t="s">
        <v>138</v>
      </c>
      <c r="E100" s="196" t="s">
        <v>19</v>
      </c>
      <c r="F100" s="197" t="s">
        <v>707</v>
      </c>
      <c r="G100" s="194"/>
      <c r="H100" s="196" t="s">
        <v>19</v>
      </c>
      <c r="I100" s="198"/>
      <c r="J100" s="194"/>
      <c r="K100" s="194"/>
      <c r="L100" s="199"/>
      <c r="M100" s="200"/>
      <c r="N100" s="201"/>
      <c r="O100" s="201"/>
      <c r="P100" s="201"/>
      <c r="Q100" s="201"/>
      <c r="R100" s="201"/>
      <c r="S100" s="201"/>
      <c r="T100" s="202"/>
      <c r="AT100" s="203" t="s">
        <v>138</v>
      </c>
      <c r="AU100" s="203" t="s">
        <v>82</v>
      </c>
      <c r="AV100" s="13" t="s">
        <v>80</v>
      </c>
      <c r="AW100" s="13" t="s">
        <v>33</v>
      </c>
      <c r="AX100" s="13" t="s">
        <v>72</v>
      </c>
      <c r="AY100" s="203" t="s">
        <v>127</v>
      </c>
    </row>
    <row r="101" spans="2:51" s="14" customFormat="1" ht="11.25">
      <c r="B101" s="204"/>
      <c r="C101" s="205"/>
      <c r="D101" s="195" t="s">
        <v>138</v>
      </c>
      <c r="E101" s="206" t="s">
        <v>19</v>
      </c>
      <c r="F101" s="207" t="s">
        <v>708</v>
      </c>
      <c r="G101" s="205"/>
      <c r="H101" s="208">
        <v>11.25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138</v>
      </c>
      <c r="AU101" s="214" t="s">
        <v>82</v>
      </c>
      <c r="AV101" s="14" t="s">
        <v>82</v>
      </c>
      <c r="AW101" s="14" t="s">
        <v>33</v>
      </c>
      <c r="AX101" s="14" t="s">
        <v>72</v>
      </c>
      <c r="AY101" s="214" t="s">
        <v>127</v>
      </c>
    </row>
    <row r="102" spans="2:51" s="13" customFormat="1" ht="11.25">
      <c r="B102" s="193"/>
      <c r="C102" s="194"/>
      <c r="D102" s="195" t="s">
        <v>138</v>
      </c>
      <c r="E102" s="196" t="s">
        <v>19</v>
      </c>
      <c r="F102" s="197" t="s">
        <v>709</v>
      </c>
      <c r="G102" s="194"/>
      <c r="H102" s="196" t="s">
        <v>19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138</v>
      </c>
      <c r="AU102" s="203" t="s">
        <v>82</v>
      </c>
      <c r="AV102" s="13" t="s">
        <v>80</v>
      </c>
      <c r="AW102" s="13" t="s">
        <v>33</v>
      </c>
      <c r="AX102" s="13" t="s">
        <v>72</v>
      </c>
      <c r="AY102" s="203" t="s">
        <v>127</v>
      </c>
    </row>
    <row r="103" spans="2:51" s="14" customFormat="1" ht="11.25">
      <c r="B103" s="204"/>
      <c r="C103" s="205"/>
      <c r="D103" s="195" t="s">
        <v>138</v>
      </c>
      <c r="E103" s="206" t="s">
        <v>19</v>
      </c>
      <c r="F103" s="207" t="s">
        <v>710</v>
      </c>
      <c r="G103" s="205"/>
      <c r="H103" s="208">
        <v>5.4</v>
      </c>
      <c r="I103" s="209"/>
      <c r="J103" s="205"/>
      <c r="K103" s="205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138</v>
      </c>
      <c r="AU103" s="214" t="s">
        <v>82</v>
      </c>
      <c r="AV103" s="14" t="s">
        <v>82</v>
      </c>
      <c r="AW103" s="14" t="s">
        <v>33</v>
      </c>
      <c r="AX103" s="14" t="s">
        <v>72</v>
      </c>
      <c r="AY103" s="214" t="s">
        <v>127</v>
      </c>
    </row>
    <row r="104" spans="2:51" s="13" customFormat="1" ht="11.25">
      <c r="B104" s="193"/>
      <c r="C104" s="194"/>
      <c r="D104" s="195" t="s">
        <v>138</v>
      </c>
      <c r="E104" s="196" t="s">
        <v>19</v>
      </c>
      <c r="F104" s="197" t="s">
        <v>711</v>
      </c>
      <c r="G104" s="194"/>
      <c r="H104" s="196" t="s">
        <v>19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138</v>
      </c>
      <c r="AU104" s="203" t="s">
        <v>82</v>
      </c>
      <c r="AV104" s="13" t="s">
        <v>80</v>
      </c>
      <c r="AW104" s="13" t="s">
        <v>33</v>
      </c>
      <c r="AX104" s="13" t="s">
        <v>72</v>
      </c>
      <c r="AY104" s="203" t="s">
        <v>127</v>
      </c>
    </row>
    <row r="105" spans="2:51" s="14" customFormat="1" ht="11.25">
      <c r="B105" s="204"/>
      <c r="C105" s="205"/>
      <c r="D105" s="195" t="s">
        <v>138</v>
      </c>
      <c r="E105" s="206" t="s">
        <v>19</v>
      </c>
      <c r="F105" s="207" t="s">
        <v>712</v>
      </c>
      <c r="G105" s="205"/>
      <c r="H105" s="208">
        <v>10.35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138</v>
      </c>
      <c r="AU105" s="214" t="s">
        <v>82</v>
      </c>
      <c r="AV105" s="14" t="s">
        <v>82</v>
      </c>
      <c r="AW105" s="14" t="s">
        <v>33</v>
      </c>
      <c r="AX105" s="14" t="s">
        <v>72</v>
      </c>
      <c r="AY105" s="214" t="s">
        <v>127</v>
      </c>
    </row>
    <row r="106" spans="2:51" s="15" customFormat="1" ht="11.25">
      <c r="B106" s="215"/>
      <c r="C106" s="216"/>
      <c r="D106" s="195" t="s">
        <v>138</v>
      </c>
      <c r="E106" s="217" t="s">
        <v>19</v>
      </c>
      <c r="F106" s="218" t="s">
        <v>143</v>
      </c>
      <c r="G106" s="216"/>
      <c r="H106" s="219">
        <v>27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138</v>
      </c>
      <c r="AU106" s="225" t="s">
        <v>82</v>
      </c>
      <c r="AV106" s="15" t="s">
        <v>134</v>
      </c>
      <c r="AW106" s="15" t="s">
        <v>33</v>
      </c>
      <c r="AX106" s="15" t="s">
        <v>80</v>
      </c>
      <c r="AY106" s="225" t="s">
        <v>127</v>
      </c>
    </row>
    <row r="107" spans="1:65" s="2" customFormat="1" ht="21.75" customHeight="1">
      <c r="A107" s="36"/>
      <c r="B107" s="37"/>
      <c r="C107" s="175" t="s">
        <v>152</v>
      </c>
      <c r="D107" s="175" t="s">
        <v>129</v>
      </c>
      <c r="E107" s="176" t="s">
        <v>713</v>
      </c>
      <c r="F107" s="177" t="s">
        <v>714</v>
      </c>
      <c r="G107" s="178" t="s">
        <v>165</v>
      </c>
      <c r="H107" s="179">
        <v>1.5</v>
      </c>
      <c r="I107" s="180"/>
      <c r="J107" s="181">
        <f>ROUND(I107*H107,2)</f>
        <v>0</v>
      </c>
      <c r="K107" s="177" t="s">
        <v>19</v>
      </c>
      <c r="L107" s="41"/>
      <c r="M107" s="182" t="s">
        <v>19</v>
      </c>
      <c r="N107" s="183" t="s">
        <v>43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134</v>
      </c>
      <c r="AT107" s="186" t="s">
        <v>129</v>
      </c>
      <c r="AU107" s="186" t="s">
        <v>82</v>
      </c>
      <c r="AY107" s="19" t="s">
        <v>127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80</v>
      </c>
      <c r="BK107" s="187">
        <f>ROUND(I107*H107,2)</f>
        <v>0</v>
      </c>
      <c r="BL107" s="19" t="s">
        <v>134</v>
      </c>
      <c r="BM107" s="186" t="s">
        <v>715</v>
      </c>
    </row>
    <row r="108" spans="2:51" s="13" customFormat="1" ht="11.25">
      <c r="B108" s="193"/>
      <c r="C108" s="194"/>
      <c r="D108" s="195" t="s">
        <v>138</v>
      </c>
      <c r="E108" s="196" t="s">
        <v>19</v>
      </c>
      <c r="F108" s="197" t="s">
        <v>716</v>
      </c>
      <c r="G108" s="194"/>
      <c r="H108" s="196" t="s">
        <v>19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138</v>
      </c>
      <c r="AU108" s="203" t="s">
        <v>82</v>
      </c>
      <c r="AV108" s="13" t="s">
        <v>80</v>
      </c>
      <c r="AW108" s="13" t="s">
        <v>33</v>
      </c>
      <c r="AX108" s="13" t="s">
        <v>72</v>
      </c>
      <c r="AY108" s="203" t="s">
        <v>127</v>
      </c>
    </row>
    <row r="109" spans="2:51" s="14" customFormat="1" ht="11.25">
      <c r="B109" s="204"/>
      <c r="C109" s="205"/>
      <c r="D109" s="195" t="s">
        <v>138</v>
      </c>
      <c r="E109" s="206" t="s">
        <v>19</v>
      </c>
      <c r="F109" s="207" t="s">
        <v>717</v>
      </c>
      <c r="G109" s="205"/>
      <c r="H109" s="208">
        <v>1.5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138</v>
      </c>
      <c r="AU109" s="214" t="s">
        <v>82</v>
      </c>
      <c r="AV109" s="14" t="s">
        <v>82</v>
      </c>
      <c r="AW109" s="14" t="s">
        <v>33</v>
      </c>
      <c r="AX109" s="14" t="s">
        <v>80</v>
      </c>
      <c r="AY109" s="214" t="s">
        <v>127</v>
      </c>
    </row>
    <row r="110" spans="1:65" s="2" customFormat="1" ht="21.75" customHeight="1">
      <c r="A110" s="36"/>
      <c r="B110" s="37"/>
      <c r="C110" s="175" t="s">
        <v>134</v>
      </c>
      <c r="D110" s="175" t="s">
        <v>129</v>
      </c>
      <c r="E110" s="176" t="s">
        <v>718</v>
      </c>
      <c r="F110" s="177" t="s">
        <v>719</v>
      </c>
      <c r="G110" s="178" t="s">
        <v>165</v>
      </c>
      <c r="H110" s="179">
        <v>1.5</v>
      </c>
      <c r="I110" s="180"/>
      <c r="J110" s="181">
        <f>ROUND(I110*H110,2)</f>
        <v>0</v>
      </c>
      <c r="K110" s="177" t="s">
        <v>19</v>
      </c>
      <c r="L110" s="41"/>
      <c r="M110" s="182" t="s">
        <v>19</v>
      </c>
      <c r="N110" s="183" t="s">
        <v>43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134</v>
      </c>
      <c r="AT110" s="186" t="s">
        <v>129</v>
      </c>
      <c r="AU110" s="186" t="s">
        <v>82</v>
      </c>
      <c r="AY110" s="19" t="s">
        <v>127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80</v>
      </c>
      <c r="BK110" s="187">
        <f>ROUND(I110*H110,2)</f>
        <v>0</v>
      </c>
      <c r="BL110" s="19" t="s">
        <v>134</v>
      </c>
      <c r="BM110" s="186" t="s">
        <v>720</v>
      </c>
    </row>
    <row r="111" spans="2:51" s="13" customFormat="1" ht="11.25">
      <c r="B111" s="193"/>
      <c r="C111" s="194"/>
      <c r="D111" s="195" t="s">
        <v>138</v>
      </c>
      <c r="E111" s="196" t="s">
        <v>19</v>
      </c>
      <c r="F111" s="197" t="s">
        <v>716</v>
      </c>
      <c r="G111" s="194"/>
      <c r="H111" s="196" t="s">
        <v>19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138</v>
      </c>
      <c r="AU111" s="203" t="s">
        <v>82</v>
      </c>
      <c r="AV111" s="13" t="s">
        <v>80</v>
      </c>
      <c r="AW111" s="13" t="s">
        <v>33</v>
      </c>
      <c r="AX111" s="13" t="s">
        <v>72</v>
      </c>
      <c r="AY111" s="203" t="s">
        <v>127</v>
      </c>
    </row>
    <row r="112" spans="2:51" s="14" customFormat="1" ht="11.25">
      <c r="B112" s="204"/>
      <c r="C112" s="205"/>
      <c r="D112" s="195" t="s">
        <v>138</v>
      </c>
      <c r="E112" s="206" t="s">
        <v>19</v>
      </c>
      <c r="F112" s="207" t="s">
        <v>717</v>
      </c>
      <c r="G112" s="205"/>
      <c r="H112" s="208">
        <v>1.5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138</v>
      </c>
      <c r="AU112" s="214" t="s">
        <v>82</v>
      </c>
      <c r="AV112" s="14" t="s">
        <v>82</v>
      </c>
      <c r="AW112" s="14" t="s">
        <v>33</v>
      </c>
      <c r="AX112" s="14" t="s">
        <v>80</v>
      </c>
      <c r="AY112" s="214" t="s">
        <v>127</v>
      </c>
    </row>
    <row r="113" spans="1:65" s="2" customFormat="1" ht="21.75" customHeight="1">
      <c r="A113" s="36"/>
      <c r="B113" s="37"/>
      <c r="C113" s="175" t="s">
        <v>177</v>
      </c>
      <c r="D113" s="175" t="s">
        <v>129</v>
      </c>
      <c r="E113" s="176" t="s">
        <v>721</v>
      </c>
      <c r="F113" s="177" t="s">
        <v>722</v>
      </c>
      <c r="G113" s="178" t="s">
        <v>165</v>
      </c>
      <c r="H113" s="179">
        <v>72</v>
      </c>
      <c r="I113" s="180"/>
      <c r="J113" s="181">
        <f>ROUND(I113*H113,2)</f>
        <v>0</v>
      </c>
      <c r="K113" s="177" t="s">
        <v>19</v>
      </c>
      <c r="L113" s="41"/>
      <c r="M113" s="182" t="s">
        <v>19</v>
      </c>
      <c r="N113" s="183" t="s">
        <v>43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134</v>
      </c>
      <c r="AT113" s="186" t="s">
        <v>129</v>
      </c>
      <c r="AU113" s="186" t="s">
        <v>82</v>
      </c>
      <c r="AY113" s="19" t="s">
        <v>127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80</v>
      </c>
      <c r="BK113" s="187">
        <f>ROUND(I113*H113,2)</f>
        <v>0</v>
      </c>
      <c r="BL113" s="19" t="s">
        <v>134</v>
      </c>
      <c r="BM113" s="186" t="s">
        <v>723</v>
      </c>
    </row>
    <row r="114" spans="2:51" s="13" customFormat="1" ht="11.25">
      <c r="B114" s="193"/>
      <c r="C114" s="194"/>
      <c r="D114" s="195" t="s">
        <v>138</v>
      </c>
      <c r="E114" s="196" t="s">
        <v>19</v>
      </c>
      <c r="F114" s="197" t="s">
        <v>705</v>
      </c>
      <c r="G114" s="194"/>
      <c r="H114" s="196" t="s">
        <v>19</v>
      </c>
      <c r="I114" s="198"/>
      <c r="J114" s="194"/>
      <c r="K114" s="194"/>
      <c r="L114" s="199"/>
      <c r="M114" s="200"/>
      <c r="N114" s="201"/>
      <c r="O114" s="201"/>
      <c r="P114" s="201"/>
      <c r="Q114" s="201"/>
      <c r="R114" s="201"/>
      <c r="S114" s="201"/>
      <c r="T114" s="202"/>
      <c r="AT114" s="203" t="s">
        <v>138</v>
      </c>
      <c r="AU114" s="203" t="s">
        <v>82</v>
      </c>
      <c r="AV114" s="13" t="s">
        <v>80</v>
      </c>
      <c r="AW114" s="13" t="s">
        <v>33</v>
      </c>
      <c r="AX114" s="13" t="s">
        <v>72</v>
      </c>
      <c r="AY114" s="203" t="s">
        <v>127</v>
      </c>
    </row>
    <row r="115" spans="2:51" s="13" customFormat="1" ht="11.25">
      <c r="B115" s="193"/>
      <c r="C115" s="194"/>
      <c r="D115" s="195" t="s">
        <v>138</v>
      </c>
      <c r="E115" s="196" t="s">
        <v>19</v>
      </c>
      <c r="F115" s="197" t="s">
        <v>724</v>
      </c>
      <c r="G115" s="194"/>
      <c r="H115" s="196" t="s">
        <v>19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138</v>
      </c>
      <c r="AU115" s="203" t="s">
        <v>82</v>
      </c>
      <c r="AV115" s="13" t="s">
        <v>80</v>
      </c>
      <c r="AW115" s="13" t="s">
        <v>33</v>
      </c>
      <c r="AX115" s="13" t="s">
        <v>72</v>
      </c>
      <c r="AY115" s="203" t="s">
        <v>127</v>
      </c>
    </row>
    <row r="116" spans="2:51" s="13" customFormat="1" ht="11.25">
      <c r="B116" s="193"/>
      <c r="C116" s="194"/>
      <c r="D116" s="195" t="s">
        <v>138</v>
      </c>
      <c r="E116" s="196" t="s">
        <v>19</v>
      </c>
      <c r="F116" s="197" t="s">
        <v>725</v>
      </c>
      <c r="G116" s="194"/>
      <c r="H116" s="196" t="s">
        <v>19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138</v>
      </c>
      <c r="AU116" s="203" t="s">
        <v>82</v>
      </c>
      <c r="AV116" s="13" t="s">
        <v>80</v>
      </c>
      <c r="AW116" s="13" t="s">
        <v>33</v>
      </c>
      <c r="AX116" s="13" t="s">
        <v>72</v>
      </c>
      <c r="AY116" s="203" t="s">
        <v>127</v>
      </c>
    </row>
    <row r="117" spans="2:51" s="14" customFormat="1" ht="11.25">
      <c r="B117" s="204"/>
      <c r="C117" s="205"/>
      <c r="D117" s="195" t="s">
        <v>138</v>
      </c>
      <c r="E117" s="206" t="s">
        <v>19</v>
      </c>
      <c r="F117" s="207" t="s">
        <v>726</v>
      </c>
      <c r="G117" s="205"/>
      <c r="H117" s="208">
        <v>11.78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138</v>
      </c>
      <c r="AU117" s="214" t="s">
        <v>82</v>
      </c>
      <c r="AV117" s="14" t="s">
        <v>82</v>
      </c>
      <c r="AW117" s="14" t="s">
        <v>33</v>
      </c>
      <c r="AX117" s="14" t="s">
        <v>72</v>
      </c>
      <c r="AY117" s="214" t="s">
        <v>127</v>
      </c>
    </row>
    <row r="118" spans="2:51" s="13" customFormat="1" ht="11.25">
      <c r="B118" s="193"/>
      <c r="C118" s="194"/>
      <c r="D118" s="195" t="s">
        <v>138</v>
      </c>
      <c r="E118" s="196" t="s">
        <v>19</v>
      </c>
      <c r="F118" s="197" t="s">
        <v>727</v>
      </c>
      <c r="G118" s="194"/>
      <c r="H118" s="196" t="s">
        <v>19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138</v>
      </c>
      <c r="AU118" s="203" t="s">
        <v>82</v>
      </c>
      <c r="AV118" s="13" t="s">
        <v>80</v>
      </c>
      <c r="AW118" s="13" t="s">
        <v>33</v>
      </c>
      <c r="AX118" s="13" t="s">
        <v>72</v>
      </c>
      <c r="AY118" s="203" t="s">
        <v>127</v>
      </c>
    </row>
    <row r="119" spans="2:51" s="13" customFormat="1" ht="11.25">
      <c r="B119" s="193"/>
      <c r="C119" s="194"/>
      <c r="D119" s="195" t="s">
        <v>138</v>
      </c>
      <c r="E119" s="196" t="s">
        <v>19</v>
      </c>
      <c r="F119" s="197" t="s">
        <v>706</v>
      </c>
      <c r="G119" s="194"/>
      <c r="H119" s="196" t="s">
        <v>19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138</v>
      </c>
      <c r="AU119" s="203" t="s">
        <v>82</v>
      </c>
      <c r="AV119" s="13" t="s">
        <v>80</v>
      </c>
      <c r="AW119" s="13" t="s">
        <v>33</v>
      </c>
      <c r="AX119" s="13" t="s">
        <v>72</v>
      </c>
      <c r="AY119" s="203" t="s">
        <v>127</v>
      </c>
    </row>
    <row r="120" spans="2:51" s="14" customFormat="1" ht="11.25">
      <c r="B120" s="204"/>
      <c r="C120" s="205"/>
      <c r="D120" s="195" t="s">
        <v>138</v>
      </c>
      <c r="E120" s="206" t="s">
        <v>19</v>
      </c>
      <c r="F120" s="207" t="s">
        <v>728</v>
      </c>
      <c r="G120" s="205"/>
      <c r="H120" s="208">
        <v>14.61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138</v>
      </c>
      <c r="AU120" s="214" t="s">
        <v>82</v>
      </c>
      <c r="AV120" s="14" t="s">
        <v>82</v>
      </c>
      <c r="AW120" s="14" t="s">
        <v>33</v>
      </c>
      <c r="AX120" s="14" t="s">
        <v>72</v>
      </c>
      <c r="AY120" s="214" t="s">
        <v>127</v>
      </c>
    </row>
    <row r="121" spans="2:51" s="14" customFormat="1" ht="11.25">
      <c r="B121" s="204"/>
      <c r="C121" s="205"/>
      <c r="D121" s="195" t="s">
        <v>138</v>
      </c>
      <c r="E121" s="206" t="s">
        <v>19</v>
      </c>
      <c r="F121" s="207" t="s">
        <v>729</v>
      </c>
      <c r="G121" s="205"/>
      <c r="H121" s="208">
        <v>20.69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138</v>
      </c>
      <c r="AU121" s="214" t="s">
        <v>82</v>
      </c>
      <c r="AV121" s="14" t="s">
        <v>82</v>
      </c>
      <c r="AW121" s="14" t="s">
        <v>33</v>
      </c>
      <c r="AX121" s="14" t="s">
        <v>72</v>
      </c>
      <c r="AY121" s="214" t="s">
        <v>127</v>
      </c>
    </row>
    <row r="122" spans="2:51" s="13" customFormat="1" ht="11.25">
      <c r="B122" s="193"/>
      <c r="C122" s="194"/>
      <c r="D122" s="195" t="s">
        <v>138</v>
      </c>
      <c r="E122" s="196" t="s">
        <v>19</v>
      </c>
      <c r="F122" s="197" t="s">
        <v>730</v>
      </c>
      <c r="G122" s="194"/>
      <c r="H122" s="196" t="s">
        <v>19</v>
      </c>
      <c r="I122" s="198"/>
      <c r="J122" s="194"/>
      <c r="K122" s="194"/>
      <c r="L122" s="199"/>
      <c r="M122" s="200"/>
      <c r="N122" s="201"/>
      <c r="O122" s="201"/>
      <c r="P122" s="201"/>
      <c r="Q122" s="201"/>
      <c r="R122" s="201"/>
      <c r="S122" s="201"/>
      <c r="T122" s="202"/>
      <c r="AT122" s="203" t="s">
        <v>138</v>
      </c>
      <c r="AU122" s="203" t="s">
        <v>82</v>
      </c>
      <c r="AV122" s="13" t="s">
        <v>80</v>
      </c>
      <c r="AW122" s="13" t="s">
        <v>33</v>
      </c>
      <c r="AX122" s="13" t="s">
        <v>72</v>
      </c>
      <c r="AY122" s="203" t="s">
        <v>127</v>
      </c>
    </row>
    <row r="123" spans="2:51" s="13" customFormat="1" ht="11.25">
      <c r="B123" s="193"/>
      <c r="C123" s="194"/>
      <c r="D123" s="195" t="s">
        <v>138</v>
      </c>
      <c r="E123" s="196" t="s">
        <v>19</v>
      </c>
      <c r="F123" s="197" t="s">
        <v>731</v>
      </c>
      <c r="G123" s="194"/>
      <c r="H123" s="196" t="s">
        <v>19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138</v>
      </c>
      <c r="AU123" s="203" t="s">
        <v>82</v>
      </c>
      <c r="AV123" s="13" t="s">
        <v>80</v>
      </c>
      <c r="AW123" s="13" t="s">
        <v>33</v>
      </c>
      <c r="AX123" s="13" t="s">
        <v>72</v>
      </c>
      <c r="AY123" s="203" t="s">
        <v>127</v>
      </c>
    </row>
    <row r="124" spans="2:51" s="14" customFormat="1" ht="11.25">
      <c r="B124" s="204"/>
      <c r="C124" s="205"/>
      <c r="D124" s="195" t="s">
        <v>138</v>
      </c>
      <c r="E124" s="206" t="s">
        <v>19</v>
      </c>
      <c r="F124" s="207" t="s">
        <v>732</v>
      </c>
      <c r="G124" s="205"/>
      <c r="H124" s="208">
        <v>9.88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138</v>
      </c>
      <c r="AU124" s="214" t="s">
        <v>82</v>
      </c>
      <c r="AV124" s="14" t="s">
        <v>82</v>
      </c>
      <c r="AW124" s="14" t="s">
        <v>33</v>
      </c>
      <c r="AX124" s="14" t="s">
        <v>72</v>
      </c>
      <c r="AY124" s="214" t="s">
        <v>127</v>
      </c>
    </row>
    <row r="125" spans="2:51" s="13" customFormat="1" ht="11.25">
      <c r="B125" s="193"/>
      <c r="C125" s="194"/>
      <c r="D125" s="195" t="s">
        <v>138</v>
      </c>
      <c r="E125" s="196" t="s">
        <v>19</v>
      </c>
      <c r="F125" s="197" t="s">
        <v>733</v>
      </c>
      <c r="G125" s="194"/>
      <c r="H125" s="196" t="s">
        <v>19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138</v>
      </c>
      <c r="AU125" s="203" t="s">
        <v>82</v>
      </c>
      <c r="AV125" s="13" t="s">
        <v>80</v>
      </c>
      <c r="AW125" s="13" t="s">
        <v>33</v>
      </c>
      <c r="AX125" s="13" t="s">
        <v>72</v>
      </c>
      <c r="AY125" s="203" t="s">
        <v>127</v>
      </c>
    </row>
    <row r="126" spans="2:51" s="14" customFormat="1" ht="11.25">
      <c r="B126" s="204"/>
      <c r="C126" s="205"/>
      <c r="D126" s="195" t="s">
        <v>138</v>
      </c>
      <c r="E126" s="206" t="s">
        <v>19</v>
      </c>
      <c r="F126" s="207" t="s">
        <v>734</v>
      </c>
      <c r="G126" s="205"/>
      <c r="H126" s="208">
        <v>2.24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138</v>
      </c>
      <c r="AU126" s="214" t="s">
        <v>82</v>
      </c>
      <c r="AV126" s="14" t="s">
        <v>82</v>
      </c>
      <c r="AW126" s="14" t="s">
        <v>33</v>
      </c>
      <c r="AX126" s="14" t="s">
        <v>72</v>
      </c>
      <c r="AY126" s="214" t="s">
        <v>127</v>
      </c>
    </row>
    <row r="127" spans="2:51" s="14" customFormat="1" ht="11.25">
      <c r="B127" s="204"/>
      <c r="C127" s="205"/>
      <c r="D127" s="195" t="s">
        <v>138</v>
      </c>
      <c r="E127" s="206" t="s">
        <v>19</v>
      </c>
      <c r="F127" s="207" t="s">
        <v>735</v>
      </c>
      <c r="G127" s="205"/>
      <c r="H127" s="208">
        <v>7.56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138</v>
      </c>
      <c r="AU127" s="214" t="s">
        <v>82</v>
      </c>
      <c r="AV127" s="14" t="s">
        <v>82</v>
      </c>
      <c r="AW127" s="14" t="s">
        <v>33</v>
      </c>
      <c r="AX127" s="14" t="s">
        <v>72</v>
      </c>
      <c r="AY127" s="214" t="s">
        <v>127</v>
      </c>
    </row>
    <row r="128" spans="2:51" s="13" customFormat="1" ht="11.25">
      <c r="B128" s="193"/>
      <c r="C128" s="194"/>
      <c r="D128" s="195" t="s">
        <v>138</v>
      </c>
      <c r="E128" s="196" t="s">
        <v>19</v>
      </c>
      <c r="F128" s="197" t="s">
        <v>736</v>
      </c>
      <c r="G128" s="194"/>
      <c r="H128" s="196" t="s">
        <v>19</v>
      </c>
      <c r="I128" s="198"/>
      <c r="J128" s="194"/>
      <c r="K128" s="194"/>
      <c r="L128" s="199"/>
      <c r="M128" s="200"/>
      <c r="N128" s="201"/>
      <c r="O128" s="201"/>
      <c r="P128" s="201"/>
      <c r="Q128" s="201"/>
      <c r="R128" s="201"/>
      <c r="S128" s="201"/>
      <c r="T128" s="202"/>
      <c r="AT128" s="203" t="s">
        <v>138</v>
      </c>
      <c r="AU128" s="203" t="s">
        <v>82</v>
      </c>
      <c r="AV128" s="13" t="s">
        <v>80</v>
      </c>
      <c r="AW128" s="13" t="s">
        <v>33</v>
      </c>
      <c r="AX128" s="13" t="s">
        <v>72</v>
      </c>
      <c r="AY128" s="203" t="s">
        <v>127</v>
      </c>
    </row>
    <row r="129" spans="2:51" s="14" customFormat="1" ht="11.25">
      <c r="B129" s="204"/>
      <c r="C129" s="205"/>
      <c r="D129" s="195" t="s">
        <v>138</v>
      </c>
      <c r="E129" s="206" t="s">
        <v>19</v>
      </c>
      <c r="F129" s="207" t="s">
        <v>737</v>
      </c>
      <c r="G129" s="205"/>
      <c r="H129" s="208">
        <v>5.24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138</v>
      </c>
      <c r="AU129" s="214" t="s">
        <v>82</v>
      </c>
      <c r="AV129" s="14" t="s">
        <v>82</v>
      </c>
      <c r="AW129" s="14" t="s">
        <v>33</v>
      </c>
      <c r="AX129" s="14" t="s">
        <v>72</v>
      </c>
      <c r="AY129" s="214" t="s">
        <v>127</v>
      </c>
    </row>
    <row r="130" spans="2:51" s="15" customFormat="1" ht="11.25">
      <c r="B130" s="215"/>
      <c r="C130" s="216"/>
      <c r="D130" s="195" t="s">
        <v>138</v>
      </c>
      <c r="E130" s="217" t="s">
        <v>19</v>
      </c>
      <c r="F130" s="218" t="s">
        <v>143</v>
      </c>
      <c r="G130" s="216"/>
      <c r="H130" s="219">
        <v>72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138</v>
      </c>
      <c r="AU130" s="225" t="s">
        <v>82</v>
      </c>
      <c r="AV130" s="15" t="s">
        <v>134</v>
      </c>
      <c r="AW130" s="15" t="s">
        <v>33</v>
      </c>
      <c r="AX130" s="15" t="s">
        <v>80</v>
      </c>
      <c r="AY130" s="225" t="s">
        <v>127</v>
      </c>
    </row>
    <row r="131" spans="1:65" s="2" customFormat="1" ht="21.75" customHeight="1">
      <c r="A131" s="36"/>
      <c r="B131" s="37"/>
      <c r="C131" s="175" t="s">
        <v>182</v>
      </c>
      <c r="D131" s="175" t="s">
        <v>129</v>
      </c>
      <c r="E131" s="176" t="s">
        <v>738</v>
      </c>
      <c r="F131" s="177" t="s">
        <v>739</v>
      </c>
      <c r="G131" s="178" t="s">
        <v>165</v>
      </c>
      <c r="H131" s="179">
        <v>4</v>
      </c>
      <c r="I131" s="180"/>
      <c r="J131" s="181">
        <f>ROUND(I131*H131,2)</f>
        <v>0</v>
      </c>
      <c r="K131" s="177" t="s">
        <v>19</v>
      </c>
      <c r="L131" s="41"/>
      <c r="M131" s="182" t="s">
        <v>19</v>
      </c>
      <c r="N131" s="183" t="s">
        <v>43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134</v>
      </c>
      <c r="AT131" s="186" t="s">
        <v>129</v>
      </c>
      <c r="AU131" s="186" t="s">
        <v>82</v>
      </c>
      <c r="AY131" s="19" t="s">
        <v>127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80</v>
      </c>
      <c r="BK131" s="187">
        <f>ROUND(I131*H131,2)</f>
        <v>0</v>
      </c>
      <c r="BL131" s="19" t="s">
        <v>134</v>
      </c>
      <c r="BM131" s="186" t="s">
        <v>740</v>
      </c>
    </row>
    <row r="132" spans="2:51" s="13" customFormat="1" ht="11.25">
      <c r="B132" s="193"/>
      <c r="C132" s="194"/>
      <c r="D132" s="195" t="s">
        <v>138</v>
      </c>
      <c r="E132" s="196" t="s">
        <v>19</v>
      </c>
      <c r="F132" s="197" t="s">
        <v>716</v>
      </c>
      <c r="G132" s="194"/>
      <c r="H132" s="196" t="s">
        <v>19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138</v>
      </c>
      <c r="AU132" s="203" t="s">
        <v>82</v>
      </c>
      <c r="AV132" s="13" t="s">
        <v>80</v>
      </c>
      <c r="AW132" s="13" t="s">
        <v>33</v>
      </c>
      <c r="AX132" s="13" t="s">
        <v>72</v>
      </c>
      <c r="AY132" s="203" t="s">
        <v>127</v>
      </c>
    </row>
    <row r="133" spans="2:51" s="14" customFormat="1" ht="11.25">
      <c r="B133" s="204"/>
      <c r="C133" s="205"/>
      <c r="D133" s="195" t="s">
        <v>138</v>
      </c>
      <c r="E133" s="206" t="s">
        <v>19</v>
      </c>
      <c r="F133" s="207" t="s">
        <v>741</v>
      </c>
      <c r="G133" s="205"/>
      <c r="H133" s="208">
        <v>4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138</v>
      </c>
      <c r="AU133" s="214" t="s">
        <v>82</v>
      </c>
      <c r="AV133" s="14" t="s">
        <v>82</v>
      </c>
      <c r="AW133" s="14" t="s">
        <v>33</v>
      </c>
      <c r="AX133" s="14" t="s">
        <v>80</v>
      </c>
      <c r="AY133" s="214" t="s">
        <v>127</v>
      </c>
    </row>
    <row r="134" spans="1:65" s="2" customFormat="1" ht="21.75" customHeight="1">
      <c r="A134" s="36"/>
      <c r="B134" s="37"/>
      <c r="C134" s="175" t="s">
        <v>188</v>
      </c>
      <c r="D134" s="175" t="s">
        <v>129</v>
      </c>
      <c r="E134" s="176" t="s">
        <v>742</v>
      </c>
      <c r="F134" s="177" t="s">
        <v>743</v>
      </c>
      <c r="G134" s="178" t="s">
        <v>165</v>
      </c>
      <c r="H134" s="179">
        <v>4</v>
      </c>
      <c r="I134" s="180"/>
      <c r="J134" s="181">
        <f>ROUND(I134*H134,2)</f>
        <v>0</v>
      </c>
      <c r="K134" s="177" t="s">
        <v>19</v>
      </c>
      <c r="L134" s="41"/>
      <c r="M134" s="182" t="s">
        <v>19</v>
      </c>
      <c r="N134" s="183" t="s">
        <v>43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134</v>
      </c>
      <c r="AT134" s="186" t="s">
        <v>129</v>
      </c>
      <c r="AU134" s="186" t="s">
        <v>82</v>
      </c>
      <c r="AY134" s="19" t="s">
        <v>127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80</v>
      </c>
      <c r="BK134" s="187">
        <f>ROUND(I134*H134,2)</f>
        <v>0</v>
      </c>
      <c r="BL134" s="19" t="s">
        <v>134</v>
      </c>
      <c r="BM134" s="186" t="s">
        <v>744</v>
      </c>
    </row>
    <row r="135" spans="2:51" s="13" customFormat="1" ht="11.25">
      <c r="B135" s="193"/>
      <c r="C135" s="194"/>
      <c r="D135" s="195" t="s">
        <v>138</v>
      </c>
      <c r="E135" s="196" t="s">
        <v>19</v>
      </c>
      <c r="F135" s="197" t="s">
        <v>716</v>
      </c>
      <c r="G135" s="194"/>
      <c r="H135" s="196" t="s">
        <v>19</v>
      </c>
      <c r="I135" s="198"/>
      <c r="J135" s="194"/>
      <c r="K135" s="194"/>
      <c r="L135" s="199"/>
      <c r="M135" s="200"/>
      <c r="N135" s="201"/>
      <c r="O135" s="201"/>
      <c r="P135" s="201"/>
      <c r="Q135" s="201"/>
      <c r="R135" s="201"/>
      <c r="S135" s="201"/>
      <c r="T135" s="202"/>
      <c r="AT135" s="203" t="s">
        <v>138</v>
      </c>
      <c r="AU135" s="203" t="s">
        <v>82</v>
      </c>
      <c r="AV135" s="13" t="s">
        <v>80</v>
      </c>
      <c r="AW135" s="13" t="s">
        <v>33</v>
      </c>
      <c r="AX135" s="13" t="s">
        <v>72</v>
      </c>
      <c r="AY135" s="203" t="s">
        <v>127</v>
      </c>
    </row>
    <row r="136" spans="2:51" s="14" customFormat="1" ht="11.25">
      <c r="B136" s="204"/>
      <c r="C136" s="205"/>
      <c r="D136" s="195" t="s">
        <v>138</v>
      </c>
      <c r="E136" s="206" t="s">
        <v>19</v>
      </c>
      <c r="F136" s="207" t="s">
        <v>741</v>
      </c>
      <c r="G136" s="205"/>
      <c r="H136" s="208">
        <v>4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138</v>
      </c>
      <c r="AU136" s="214" t="s">
        <v>82</v>
      </c>
      <c r="AV136" s="14" t="s">
        <v>82</v>
      </c>
      <c r="AW136" s="14" t="s">
        <v>33</v>
      </c>
      <c r="AX136" s="14" t="s">
        <v>80</v>
      </c>
      <c r="AY136" s="214" t="s">
        <v>127</v>
      </c>
    </row>
    <row r="137" spans="1:65" s="2" customFormat="1" ht="16.5" customHeight="1">
      <c r="A137" s="36"/>
      <c r="B137" s="37"/>
      <c r="C137" s="175" t="s">
        <v>193</v>
      </c>
      <c r="D137" s="175" t="s">
        <v>129</v>
      </c>
      <c r="E137" s="176" t="s">
        <v>745</v>
      </c>
      <c r="F137" s="177" t="s">
        <v>746</v>
      </c>
      <c r="G137" s="178" t="s">
        <v>132</v>
      </c>
      <c r="H137" s="179">
        <v>191.4</v>
      </c>
      <c r="I137" s="180"/>
      <c r="J137" s="181">
        <f>ROUND(I137*H137,2)</f>
        <v>0</v>
      </c>
      <c r="K137" s="177" t="s">
        <v>19</v>
      </c>
      <c r="L137" s="41"/>
      <c r="M137" s="182" t="s">
        <v>19</v>
      </c>
      <c r="N137" s="183" t="s">
        <v>43</v>
      </c>
      <c r="O137" s="66"/>
      <c r="P137" s="184">
        <f>O137*H137</f>
        <v>0</v>
      </c>
      <c r="Q137" s="184">
        <v>0.00084</v>
      </c>
      <c r="R137" s="184">
        <f>Q137*H137</f>
        <v>0.160776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134</v>
      </c>
      <c r="AT137" s="186" t="s">
        <v>129</v>
      </c>
      <c r="AU137" s="186" t="s">
        <v>82</v>
      </c>
      <c r="AY137" s="19" t="s">
        <v>127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80</v>
      </c>
      <c r="BK137" s="187">
        <f>ROUND(I137*H137,2)</f>
        <v>0</v>
      </c>
      <c r="BL137" s="19" t="s">
        <v>134</v>
      </c>
      <c r="BM137" s="186" t="s">
        <v>747</v>
      </c>
    </row>
    <row r="138" spans="2:51" s="14" customFormat="1" ht="11.25">
      <c r="B138" s="204"/>
      <c r="C138" s="205"/>
      <c r="D138" s="195" t="s">
        <v>138</v>
      </c>
      <c r="E138" s="206" t="s">
        <v>19</v>
      </c>
      <c r="F138" s="207" t="s">
        <v>748</v>
      </c>
      <c r="G138" s="205"/>
      <c r="H138" s="208">
        <v>191.4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138</v>
      </c>
      <c r="AU138" s="214" t="s">
        <v>82</v>
      </c>
      <c r="AV138" s="14" t="s">
        <v>82</v>
      </c>
      <c r="AW138" s="14" t="s">
        <v>33</v>
      </c>
      <c r="AX138" s="14" t="s">
        <v>80</v>
      </c>
      <c r="AY138" s="214" t="s">
        <v>127</v>
      </c>
    </row>
    <row r="139" spans="1:65" s="2" customFormat="1" ht="16.5" customHeight="1">
      <c r="A139" s="36"/>
      <c r="B139" s="37"/>
      <c r="C139" s="175" t="s">
        <v>198</v>
      </c>
      <c r="D139" s="175" t="s">
        <v>129</v>
      </c>
      <c r="E139" s="176" t="s">
        <v>749</v>
      </c>
      <c r="F139" s="177" t="s">
        <v>750</v>
      </c>
      <c r="G139" s="178" t="s">
        <v>132</v>
      </c>
      <c r="H139" s="179">
        <v>191.4</v>
      </c>
      <c r="I139" s="180"/>
      <c r="J139" s="181">
        <f>ROUND(I139*H139,2)</f>
        <v>0</v>
      </c>
      <c r="K139" s="177" t="s">
        <v>19</v>
      </c>
      <c r="L139" s="41"/>
      <c r="M139" s="182" t="s">
        <v>19</v>
      </c>
      <c r="N139" s="183" t="s">
        <v>43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134</v>
      </c>
      <c r="AT139" s="186" t="s">
        <v>129</v>
      </c>
      <c r="AU139" s="186" t="s">
        <v>82</v>
      </c>
      <c r="AY139" s="19" t="s">
        <v>127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80</v>
      </c>
      <c r="BK139" s="187">
        <f>ROUND(I139*H139,2)</f>
        <v>0</v>
      </c>
      <c r="BL139" s="19" t="s">
        <v>134</v>
      </c>
      <c r="BM139" s="186" t="s">
        <v>751</v>
      </c>
    </row>
    <row r="140" spans="1:65" s="2" customFormat="1" ht="16.5" customHeight="1">
      <c r="A140" s="36"/>
      <c r="B140" s="37"/>
      <c r="C140" s="175" t="s">
        <v>204</v>
      </c>
      <c r="D140" s="175" t="s">
        <v>129</v>
      </c>
      <c r="E140" s="176" t="s">
        <v>752</v>
      </c>
      <c r="F140" s="177" t="s">
        <v>753</v>
      </c>
      <c r="G140" s="178" t="s">
        <v>165</v>
      </c>
      <c r="H140" s="179">
        <v>33.57</v>
      </c>
      <c r="I140" s="180"/>
      <c r="J140" s="181">
        <f>ROUND(I140*H140,2)</f>
        <v>0</v>
      </c>
      <c r="K140" s="177" t="s">
        <v>19</v>
      </c>
      <c r="L140" s="41"/>
      <c r="M140" s="182" t="s">
        <v>19</v>
      </c>
      <c r="N140" s="183" t="s">
        <v>43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134</v>
      </c>
      <c r="AT140" s="186" t="s">
        <v>129</v>
      </c>
      <c r="AU140" s="186" t="s">
        <v>82</v>
      </c>
      <c r="AY140" s="19" t="s">
        <v>127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80</v>
      </c>
      <c r="BK140" s="187">
        <f>ROUND(I140*H140,2)</f>
        <v>0</v>
      </c>
      <c r="BL140" s="19" t="s">
        <v>134</v>
      </c>
      <c r="BM140" s="186" t="s">
        <v>754</v>
      </c>
    </row>
    <row r="141" spans="2:51" s="13" customFormat="1" ht="11.25">
      <c r="B141" s="193"/>
      <c r="C141" s="194"/>
      <c r="D141" s="195" t="s">
        <v>138</v>
      </c>
      <c r="E141" s="196" t="s">
        <v>19</v>
      </c>
      <c r="F141" s="197" t="s">
        <v>755</v>
      </c>
      <c r="G141" s="194"/>
      <c r="H141" s="196" t="s">
        <v>19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138</v>
      </c>
      <c r="AU141" s="203" t="s">
        <v>82</v>
      </c>
      <c r="AV141" s="13" t="s">
        <v>80</v>
      </c>
      <c r="AW141" s="13" t="s">
        <v>33</v>
      </c>
      <c r="AX141" s="13" t="s">
        <v>72</v>
      </c>
      <c r="AY141" s="203" t="s">
        <v>127</v>
      </c>
    </row>
    <row r="142" spans="2:51" s="13" customFormat="1" ht="11.25">
      <c r="B142" s="193"/>
      <c r="C142" s="194"/>
      <c r="D142" s="195" t="s">
        <v>138</v>
      </c>
      <c r="E142" s="196" t="s">
        <v>19</v>
      </c>
      <c r="F142" s="197" t="s">
        <v>756</v>
      </c>
      <c r="G142" s="194"/>
      <c r="H142" s="196" t="s">
        <v>19</v>
      </c>
      <c r="I142" s="198"/>
      <c r="J142" s="194"/>
      <c r="K142" s="194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138</v>
      </c>
      <c r="AU142" s="203" t="s">
        <v>82</v>
      </c>
      <c r="AV142" s="13" t="s">
        <v>80</v>
      </c>
      <c r="AW142" s="13" t="s">
        <v>33</v>
      </c>
      <c r="AX142" s="13" t="s">
        <v>72</v>
      </c>
      <c r="AY142" s="203" t="s">
        <v>127</v>
      </c>
    </row>
    <row r="143" spans="2:51" s="14" customFormat="1" ht="11.25">
      <c r="B143" s="204"/>
      <c r="C143" s="205"/>
      <c r="D143" s="195" t="s">
        <v>138</v>
      </c>
      <c r="E143" s="206" t="s">
        <v>19</v>
      </c>
      <c r="F143" s="207" t="s">
        <v>757</v>
      </c>
      <c r="G143" s="205"/>
      <c r="H143" s="208">
        <v>25.03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138</v>
      </c>
      <c r="AU143" s="214" t="s">
        <v>82</v>
      </c>
      <c r="AV143" s="14" t="s">
        <v>82</v>
      </c>
      <c r="AW143" s="14" t="s">
        <v>33</v>
      </c>
      <c r="AX143" s="14" t="s">
        <v>72</v>
      </c>
      <c r="AY143" s="214" t="s">
        <v>127</v>
      </c>
    </row>
    <row r="144" spans="2:51" s="13" customFormat="1" ht="11.25">
      <c r="B144" s="193"/>
      <c r="C144" s="194"/>
      <c r="D144" s="195" t="s">
        <v>138</v>
      </c>
      <c r="E144" s="196" t="s">
        <v>19</v>
      </c>
      <c r="F144" s="197" t="s">
        <v>758</v>
      </c>
      <c r="G144" s="194"/>
      <c r="H144" s="196" t="s">
        <v>19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138</v>
      </c>
      <c r="AU144" s="203" t="s">
        <v>82</v>
      </c>
      <c r="AV144" s="13" t="s">
        <v>80</v>
      </c>
      <c r="AW144" s="13" t="s">
        <v>33</v>
      </c>
      <c r="AX144" s="13" t="s">
        <v>72</v>
      </c>
      <c r="AY144" s="203" t="s">
        <v>127</v>
      </c>
    </row>
    <row r="145" spans="2:51" s="14" customFormat="1" ht="11.25">
      <c r="B145" s="204"/>
      <c r="C145" s="205"/>
      <c r="D145" s="195" t="s">
        <v>138</v>
      </c>
      <c r="E145" s="206" t="s">
        <v>19</v>
      </c>
      <c r="F145" s="207" t="s">
        <v>759</v>
      </c>
      <c r="G145" s="205"/>
      <c r="H145" s="208">
        <v>6.75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138</v>
      </c>
      <c r="AU145" s="214" t="s">
        <v>82</v>
      </c>
      <c r="AV145" s="14" t="s">
        <v>82</v>
      </c>
      <c r="AW145" s="14" t="s">
        <v>33</v>
      </c>
      <c r="AX145" s="14" t="s">
        <v>72</v>
      </c>
      <c r="AY145" s="214" t="s">
        <v>127</v>
      </c>
    </row>
    <row r="146" spans="2:51" s="14" customFormat="1" ht="11.25">
      <c r="B146" s="204"/>
      <c r="C146" s="205"/>
      <c r="D146" s="195" t="s">
        <v>138</v>
      </c>
      <c r="E146" s="206" t="s">
        <v>19</v>
      </c>
      <c r="F146" s="207" t="s">
        <v>760</v>
      </c>
      <c r="G146" s="205"/>
      <c r="H146" s="208">
        <v>3.22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138</v>
      </c>
      <c r="AU146" s="214" t="s">
        <v>82</v>
      </c>
      <c r="AV146" s="14" t="s">
        <v>82</v>
      </c>
      <c r="AW146" s="14" t="s">
        <v>33</v>
      </c>
      <c r="AX146" s="14" t="s">
        <v>72</v>
      </c>
      <c r="AY146" s="214" t="s">
        <v>127</v>
      </c>
    </row>
    <row r="147" spans="2:51" s="16" customFormat="1" ht="11.25">
      <c r="B147" s="226"/>
      <c r="C147" s="227"/>
      <c r="D147" s="195" t="s">
        <v>138</v>
      </c>
      <c r="E147" s="228" t="s">
        <v>19</v>
      </c>
      <c r="F147" s="229" t="s">
        <v>151</v>
      </c>
      <c r="G147" s="227"/>
      <c r="H147" s="230">
        <v>35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138</v>
      </c>
      <c r="AU147" s="236" t="s">
        <v>82</v>
      </c>
      <c r="AV147" s="16" t="s">
        <v>152</v>
      </c>
      <c r="AW147" s="16" t="s">
        <v>33</v>
      </c>
      <c r="AX147" s="16" t="s">
        <v>72</v>
      </c>
      <c r="AY147" s="236" t="s">
        <v>127</v>
      </c>
    </row>
    <row r="148" spans="2:51" s="14" customFormat="1" ht="11.25">
      <c r="B148" s="204"/>
      <c r="C148" s="205"/>
      <c r="D148" s="195" t="s">
        <v>138</v>
      </c>
      <c r="E148" s="206" t="s">
        <v>19</v>
      </c>
      <c r="F148" s="207" t="s">
        <v>761</v>
      </c>
      <c r="G148" s="205"/>
      <c r="H148" s="208">
        <v>-1.43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138</v>
      </c>
      <c r="AU148" s="214" t="s">
        <v>82</v>
      </c>
      <c r="AV148" s="14" t="s">
        <v>82</v>
      </c>
      <c r="AW148" s="14" t="s">
        <v>33</v>
      </c>
      <c r="AX148" s="14" t="s">
        <v>72</v>
      </c>
      <c r="AY148" s="214" t="s">
        <v>127</v>
      </c>
    </row>
    <row r="149" spans="2:51" s="15" customFormat="1" ht="11.25">
      <c r="B149" s="215"/>
      <c r="C149" s="216"/>
      <c r="D149" s="195" t="s">
        <v>138</v>
      </c>
      <c r="E149" s="217" t="s">
        <v>19</v>
      </c>
      <c r="F149" s="218" t="s">
        <v>143</v>
      </c>
      <c r="G149" s="216"/>
      <c r="H149" s="219">
        <v>33.57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138</v>
      </c>
      <c r="AU149" s="225" t="s">
        <v>82</v>
      </c>
      <c r="AV149" s="15" t="s">
        <v>134</v>
      </c>
      <c r="AW149" s="15" t="s">
        <v>33</v>
      </c>
      <c r="AX149" s="15" t="s">
        <v>80</v>
      </c>
      <c r="AY149" s="225" t="s">
        <v>127</v>
      </c>
    </row>
    <row r="150" spans="1:65" s="2" customFormat="1" ht="16.5" customHeight="1">
      <c r="A150" s="36"/>
      <c r="B150" s="37"/>
      <c r="C150" s="237" t="s">
        <v>209</v>
      </c>
      <c r="D150" s="237" t="s">
        <v>236</v>
      </c>
      <c r="E150" s="238" t="s">
        <v>762</v>
      </c>
      <c r="F150" s="239" t="s">
        <v>763</v>
      </c>
      <c r="G150" s="240" t="s">
        <v>212</v>
      </c>
      <c r="H150" s="241">
        <v>67.14</v>
      </c>
      <c r="I150" s="242"/>
      <c r="J150" s="243">
        <f>ROUND(I150*H150,2)</f>
        <v>0</v>
      </c>
      <c r="K150" s="239" t="s">
        <v>19</v>
      </c>
      <c r="L150" s="244"/>
      <c r="M150" s="245" t="s">
        <v>19</v>
      </c>
      <c r="N150" s="246" t="s">
        <v>43</v>
      </c>
      <c r="O150" s="66"/>
      <c r="P150" s="184">
        <f>O150*H150</f>
        <v>0</v>
      </c>
      <c r="Q150" s="184">
        <v>0</v>
      </c>
      <c r="R150" s="184">
        <f>Q150*H150</f>
        <v>0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193</v>
      </c>
      <c r="AT150" s="186" t="s">
        <v>236</v>
      </c>
      <c r="AU150" s="186" t="s">
        <v>82</v>
      </c>
      <c r="AY150" s="19" t="s">
        <v>127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80</v>
      </c>
      <c r="BK150" s="187">
        <f>ROUND(I150*H150,2)</f>
        <v>0</v>
      </c>
      <c r="BL150" s="19" t="s">
        <v>134</v>
      </c>
      <c r="BM150" s="186" t="s">
        <v>764</v>
      </c>
    </row>
    <row r="151" spans="2:51" s="14" customFormat="1" ht="11.25">
      <c r="B151" s="204"/>
      <c r="C151" s="205"/>
      <c r="D151" s="195" t="s">
        <v>138</v>
      </c>
      <c r="E151" s="206" t="s">
        <v>19</v>
      </c>
      <c r="F151" s="207" t="s">
        <v>765</v>
      </c>
      <c r="G151" s="205"/>
      <c r="H151" s="208">
        <v>67.14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138</v>
      </c>
      <c r="AU151" s="214" t="s">
        <v>82</v>
      </c>
      <c r="AV151" s="14" t="s">
        <v>82</v>
      </c>
      <c r="AW151" s="14" t="s">
        <v>33</v>
      </c>
      <c r="AX151" s="14" t="s">
        <v>80</v>
      </c>
      <c r="AY151" s="214" t="s">
        <v>127</v>
      </c>
    </row>
    <row r="152" spans="1:65" s="2" customFormat="1" ht="16.5" customHeight="1">
      <c r="A152" s="36"/>
      <c r="B152" s="37"/>
      <c r="C152" s="175" t="s">
        <v>216</v>
      </c>
      <c r="D152" s="175" t="s">
        <v>129</v>
      </c>
      <c r="E152" s="176" t="s">
        <v>189</v>
      </c>
      <c r="F152" s="177" t="s">
        <v>766</v>
      </c>
      <c r="G152" s="178" t="s">
        <v>165</v>
      </c>
      <c r="H152" s="179">
        <v>72</v>
      </c>
      <c r="I152" s="180"/>
      <c r="J152" s="181">
        <f>ROUND(I152*H152,2)</f>
        <v>0</v>
      </c>
      <c r="K152" s="177" t="s">
        <v>19</v>
      </c>
      <c r="L152" s="41"/>
      <c r="M152" s="182" t="s">
        <v>19</v>
      </c>
      <c r="N152" s="183" t="s">
        <v>43</v>
      </c>
      <c r="O152" s="66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134</v>
      </c>
      <c r="AT152" s="186" t="s">
        <v>129</v>
      </c>
      <c r="AU152" s="186" t="s">
        <v>82</v>
      </c>
      <c r="AY152" s="19" t="s">
        <v>127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19" t="s">
        <v>80</v>
      </c>
      <c r="BK152" s="187">
        <f>ROUND(I152*H152,2)</f>
        <v>0</v>
      </c>
      <c r="BL152" s="19" t="s">
        <v>134</v>
      </c>
      <c r="BM152" s="186" t="s">
        <v>767</v>
      </c>
    </row>
    <row r="153" spans="2:51" s="13" customFormat="1" ht="11.25">
      <c r="B153" s="193"/>
      <c r="C153" s="194"/>
      <c r="D153" s="195" t="s">
        <v>138</v>
      </c>
      <c r="E153" s="196" t="s">
        <v>19</v>
      </c>
      <c r="F153" s="197" t="s">
        <v>768</v>
      </c>
      <c r="G153" s="194"/>
      <c r="H153" s="196" t="s">
        <v>19</v>
      </c>
      <c r="I153" s="198"/>
      <c r="J153" s="194"/>
      <c r="K153" s="194"/>
      <c r="L153" s="199"/>
      <c r="M153" s="200"/>
      <c r="N153" s="201"/>
      <c r="O153" s="201"/>
      <c r="P153" s="201"/>
      <c r="Q153" s="201"/>
      <c r="R153" s="201"/>
      <c r="S153" s="201"/>
      <c r="T153" s="202"/>
      <c r="AT153" s="203" t="s">
        <v>138</v>
      </c>
      <c r="AU153" s="203" t="s">
        <v>82</v>
      </c>
      <c r="AV153" s="13" t="s">
        <v>80</v>
      </c>
      <c r="AW153" s="13" t="s">
        <v>33</v>
      </c>
      <c r="AX153" s="13" t="s">
        <v>72</v>
      </c>
      <c r="AY153" s="203" t="s">
        <v>127</v>
      </c>
    </row>
    <row r="154" spans="2:51" s="13" customFormat="1" ht="11.25">
      <c r="B154" s="193"/>
      <c r="C154" s="194"/>
      <c r="D154" s="195" t="s">
        <v>138</v>
      </c>
      <c r="E154" s="196" t="s">
        <v>19</v>
      </c>
      <c r="F154" s="197" t="s">
        <v>769</v>
      </c>
      <c r="G154" s="194"/>
      <c r="H154" s="196" t="s">
        <v>19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138</v>
      </c>
      <c r="AU154" s="203" t="s">
        <v>82</v>
      </c>
      <c r="AV154" s="13" t="s">
        <v>80</v>
      </c>
      <c r="AW154" s="13" t="s">
        <v>33</v>
      </c>
      <c r="AX154" s="13" t="s">
        <v>72</v>
      </c>
      <c r="AY154" s="203" t="s">
        <v>127</v>
      </c>
    </row>
    <row r="155" spans="2:51" s="14" customFormat="1" ht="11.25">
      <c r="B155" s="204"/>
      <c r="C155" s="205"/>
      <c r="D155" s="195" t="s">
        <v>138</v>
      </c>
      <c r="E155" s="206" t="s">
        <v>19</v>
      </c>
      <c r="F155" s="207" t="s">
        <v>770</v>
      </c>
      <c r="G155" s="205"/>
      <c r="H155" s="208">
        <v>72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138</v>
      </c>
      <c r="AU155" s="214" t="s">
        <v>82</v>
      </c>
      <c r="AV155" s="14" t="s">
        <v>82</v>
      </c>
      <c r="AW155" s="14" t="s">
        <v>33</v>
      </c>
      <c r="AX155" s="14" t="s">
        <v>80</v>
      </c>
      <c r="AY155" s="214" t="s">
        <v>127</v>
      </c>
    </row>
    <row r="156" spans="1:65" s="2" customFormat="1" ht="16.5" customHeight="1">
      <c r="A156" s="36"/>
      <c r="B156" s="37"/>
      <c r="C156" s="175" t="s">
        <v>228</v>
      </c>
      <c r="D156" s="175" t="s">
        <v>129</v>
      </c>
      <c r="E156" s="176" t="s">
        <v>771</v>
      </c>
      <c r="F156" s="177" t="s">
        <v>772</v>
      </c>
      <c r="G156" s="178" t="s">
        <v>165</v>
      </c>
      <c r="H156" s="179">
        <v>8</v>
      </c>
      <c r="I156" s="180"/>
      <c r="J156" s="181">
        <f>ROUND(I156*H156,2)</f>
        <v>0</v>
      </c>
      <c r="K156" s="177" t="s">
        <v>19</v>
      </c>
      <c r="L156" s="41"/>
      <c r="M156" s="182" t="s">
        <v>19</v>
      </c>
      <c r="N156" s="183" t="s">
        <v>43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134</v>
      </c>
      <c r="AT156" s="186" t="s">
        <v>129</v>
      </c>
      <c r="AU156" s="186" t="s">
        <v>82</v>
      </c>
      <c r="AY156" s="19" t="s">
        <v>127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80</v>
      </c>
      <c r="BK156" s="187">
        <f>ROUND(I156*H156,2)</f>
        <v>0</v>
      </c>
      <c r="BL156" s="19" t="s">
        <v>134</v>
      </c>
      <c r="BM156" s="186" t="s">
        <v>773</v>
      </c>
    </row>
    <row r="157" spans="2:51" s="13" customFormat="1" ht="11.25">
      <c r="B157" s="193"/>
      <c r="C157" s="194"/>
      <c r="D157" s="195" t="s">
        <v>138</v>
      </c>
      <c r="E157" s="196" t="s">
        <v>19</v>
      </c>
      <c r="F157" s="197" t="s">
        <v>768</v>
      </c>
      <c r="G157" s="194"/>
      <c r="H157" s="196" t="s">
        <v>19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138</v>
      </c>
      <c r="AU157" s="203" t="s">
        <v>82</v>
      </c>
      <c r="AV157" s="13" t="s">
        <v>80</v>
      </c>
      <c r="AW157" s="13" t="s">
        <v>33</v>
      </c>
      <c r="AX157" s="13" t="s">
        <v>72</v>
      </c>
      <c r="AY157" s="203" t="s">
        <v>127</v>
      </c>
    </row>
    <row r="158" spans="2:51" s="13" customFormat="1" ht="11.25">
      <c r="B158" s="193"/>
      <c r="C158" s="194"/>
      <c r="D158" s="195" t="s">
        <v>138</v>
      </c>
      <c r="E158" s="196" t="s">
        <v>19</v>
      </c>
      <c r="F158" s="197" t="s">
        <v>774</v>
      </c>
      <c r="G158" s="194"/>
      <c r="H158" s="196" t="s">
        <v>19</v>
      </c>
      <c r="I158" s="198"/>
      <c r="J158" s="194"/>
      <c r="K158" s="194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138</v>
      </c>
      <c r="AU158" s="203" t="s">
        <v>82</v>
      </c>
      <c r="AV158" s="13" t="s">
        <v>80</v>
      </c>
      <c r="AW158" s="13" t="s">
        <v>33</v>
      </c>
      <c r="AX158" s="13" t="s">
        <v>72</v>
      </c>
      <c r="AY158" s="203" t="s">
        <v>127</v>
      </c>
    </row>
    <row r="159" spans="2:51" s="14" customFormat="1" ht="11.25">
      <c r="B159" s="204"/>
      <c r="C159" s="205"/>
      <c r="D159" s="195" t="s">
        <v>138</v>
      </c>
      <c r="E159" s="206" t="s">
        <v>19</v>
      </c>
      <c r="F159" s="207" t="s">
        <v>775</v>
      </c>
      <c r="G159" s="205"/>
      <c r="H159" s="208">
        <v>8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138</v>
      </c>
      <c r="AU159" s="214" t="s">
        <v>82</v>
      </c>
      <c r="AV159" s="14" t="s">
        <v>82</v>
      </c>
      <c r="AW159" s="14" t="s">
        <v>33</v>
      </c>
      <c r="AX159" s="14" t="s">
        <v>80</v>
      </c>
      <c r="AY159" s="214" t="s">
        <v>127</v>
      </c>
    </row>
    <row r="160" spans="1:65" s="2" customFormat="1" ht="16.5" customHeight="1">
      <c r="A160" s="36"/>
      <c r="B160" s="37"/>
      <c r="C160" s="175" t="s">
        <v>235</v>
      </c>
      <c r="D160" s="175" t="s">
        <v>129</v>
      </c>
      <c r="E160" s="176" t="s">
        <v>776</v>
      </c>
      <c r="F160" s="177" t="s">
        <v>777</v>
      </c>
      <c r="G160" s="178" t="s">
        <v>165</v>
      </c>
      <c r="H160" s="179">
        <v>35</v>
      </c>
      <c r="I160" s="180"/>
      <c r="J160" s="181">
        <f>ROUND(I160*H160,2)</f>
        <v>0</v>
      </c>
      <c r="K160" s="177" t="s">
        <v>19</v>
      </c>
      <c r="L160" s="41"/>
      <c r="M160" s="182" t="s">
        <v>19</v>
      </c>
      <c r="N160" s="183" t="s">
        <v>43</v>
      </c>
      <c r="O160" s="66"/>
      <c r="P160" s="184">
        <f>O160*H160</f>
        <v>0</v>
      </c>
      <c r="Q160" s="184">
        <v>0</v>
      </c>
      <c r="R160" s="184">
        <f>Q160*H160</f>
        <v>0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134</v>
      </c>
      <c r="AT160" s="186" t="s">
        <v>129</v>
      </c>
      <c r="AU160" s="186" t="s">
        <v>82</v>
      </c>
      <c r="AY160" s="19" t="s">
        <v>127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80</v>
      </c>
      <c r="BK160" s="187">
        <f>ROUND(I160*H160,2)</f>
        <v>0</v>
      </c>
      <c r="BL160" s="19" t="s">
        <v>134</v>
      </c>
      <c r="BM160" s="186" t="s">
        <v>778</v>
      </c>
    </row>
    <row r="161" spans="2:51" s="13" customFormat="1" ht="11.25">
      <c r="B161" s="193"/>
      <c r="C161" s="194"/>
      <c r="D161" s="195" t="s">
        <v>138</v>
      </c>
      <c r="E161" s="196" t="s">
        <v>19</v>
      </c>
      <c r="F161" s="197" t="s">
        <v>779</v>
      </c>
      <c r="G161" s="194"/>
      <c r="H161" s="196" t="s">
        <v>19</v>
      </c>
      <c r="I161" s="198"/>
      <c r="J161" s="194"/>
      <c r="K161" s="194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138</v>
      </c>
      <c r="AU161" s="203" t="s">
        <v>82</v>
      </c>
      <c r="AV161" s="13" t="s">
        <v>80</v>
      </c>
      <c r="AW161" s="13" t="s">
        <v>33</v>
      </c>
      <c r="AX161" s="13" t="s">
        <v>72</v>
      </c>
      <c r="AY161" s="203" t="s">
        <v>127</v>
      </c>
    </row>
    <row r="162" spans="2:51" s="13" customFormat="1" ht="11.25">
      <c r="B162" s="193"/>
      <c r="C162" s="194"/>
      <c r="D162" s="195" t="s">
        <v>138</v>
      </c>
      <c r="E162" s="196" t="s">
        <v>19</v>
      </c>
      <c r="F162" s="197" t="s">
        <v>780</v>
      </c>
      <c r="G162" s="194"/>
      <c r="H162" s="196" t="s">
        <v>19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138</v>
      </c>
      <c r="AU162" s="203" t="s">
        <v>82</v>
      </c>
      <c r="AV162" s="13" t="s">
        <v>80</v>
      </c>
      <c r="AW162" s="13" t="s">
        <v>33</v>
      </c>
      <c r="AX162" s="13" t="s">
        <v>72</v>
      </c>
      <c r="AY162" s="203" t="s">
        <v>127</v>
      </c>
    </row>
    <row r="163" spans="2:51" s="14" customFormat="1" ht="11.25">
      <c r="B163" s="204"/>
      <c r="C163" s="205"/>
      <c r="D163" s="195" t="s">
        <v>138</v>
      </c>
      <c r="E163" s="206" t="s">
        <v>19</v>
      </c>
      <c r="F163" s="207" t="s">
        <v>631</v>
      </c>
      <c r="G163" s="205"/>
      <c r="H163" s="208">
        <v>80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138</v>
      </c>
      <c r="AU163" s="214" t="s">
        <v>82</v>
      </c>
      <c r="AV163" s="14" t="s">
        <v>82</v>
      </c>
      <c r="AW163" s="14" t="s">
        <v>33</v>
      </c>
      <c r="AX163" s="14" t="s">
        <v>72</v>
      </c>
      <c r="AY163" s="214" t="s">
        <v>127</v>
      </c>
    </row>
    <row r="164" spans="2:51" s="13" customFormat="1" ht="11.25">
      <c r="B164" s="193"/>
      <c r="C164" s="194"/>
      <c r="D164" s="195" t="s">
        <v>138</v>
      </c>
      <c r="E164" s="196" t="s">
        <v>19</v>
      </c>
      <c r="F164" s="197" t="s">
        <v>781</v>
      </c>
      <c r="G164" s="194"/>
      <c r="H164" s="196" t="s">
        <v>19</v>
      </c>
      <c r="I164" s="198"/>
      <c r="J164" s="194"/>
      <c r="K164" s="194"/>
      <c r="L164" s="199"/>
      <c r="M164" s="200"/>
      <c r="N164" s="201"/>
      <c r="O164" s="201"/>
      <c r="P164" s="201"/>
      <c r="Q164" s="201"/>
      <c r="R164" s="201"/>
      <c r="S164" s="201"/>
      <c r="T164" s="202"/>
      <c r="AT164" s="203" t="s">
        <v>138</v>
      </c>
      <c r="AU164" s="203" t="s">
        <v>82</v>
      </c>
      <c r="AV164" s="13" t="s">
        <v>80</v>
      </c>
      <c r="AW164" s="13" t="s">
        <v>33</v>
      </c>
      <c r="AX164" s="13" t="s">
        <v>72</v>
      </c>
      <c r="AY164" s="203" t="s">
        <v>127</v>
      </c>
    </row>
    <row r="165" spans="2:51" s="14" customFormat="1" ht="11.25">
      <c r="B165" s="204"/>
      <c r="C165" s="205"/>
      <c r="D165" s="195" t="s">
        <v>138</v>
      </c>
      <c r="E165" s="206" t="s">
        <v>19</v>
      </c>
      <c r="F165" s="207" t="s">
        <v>782</v>
      </c>
      <c r="G165" s="205"/>
      <c r="H165" s="208">
        <v>-45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138</v>
      </c>
      <c r="AU165" s="214" t="s">
        <v>82</v>
      </c>
      <c r="AV165" s="14" t="s">
        <v>82</v>
      </c>
      <c r="AW165" s="14" t="s">
        <v>33</v>
      </c>
      <c r="AX165" s="14" t="s">
        <v>72</v>
      </c>
      <c r="AY165" s="214" t="s">
        <v>127</v>
      </c>
    </row>
    <row r="166" spans="2:51" s="15" customFormat="1" ht="11.25">
      <c r="B166" s="215"/>
      <c r="C166" s="216"/>
      <c r="D166" s="195" t="s">
        <v>138</v>
      </c>
      <c r="E166" s="217" t="s">
        <v>19</v>
      </c>
      <c r="F166" s="218" t="s">
        <v>143</v>
      </c>
      <c r="G166" s="216"/>
      <c r="H166" s="219">
        <v>35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138</v>
      </c>
      <c r="AU166" s="225" t="s">
        <v>82</v>
      </c>
      <c r="AV166" s="15" t="s">
        <v>134</v>
      </c>
      <c r="AW166" s="15" t="s">
        <v>33</v>
      </c>
      <c r="AX166" s="15" t="s">
        <v>80</v>
      </c>
      <c r="AY166" s="225" t="s">
        <v>127</v>
      </c>
    </row>
    <row r="167" spans="1:65" s="2" customFormat="1" ht="21.75" customHeight="1">
      <c r="A167" s="36"/>
      <c r="B167" s="37"/>
      <c r="C167" s="175" t="s">
        <v>8</v>
      </c>
      <c r="D167" s="175" t="s">
        <v>129</v>
      </c>
      <c r="E167" s="176" t="s">
        <v>783</v>
      </c>
      <c r="F167" s="177" t="s">
        <v>784</v>
      </c>
      <c r="G167" s="178" t="s">
        <v>165</v>
      </c>
      <c r="H167" s="179">
        <v>64</v>
      </c>
      <c r="I167" s="180"/>
      <c r="J167" s="181">
        <f>ROUND(I167*H167,2)</f>
        <v>0</v>
      </c>
      <c r="K167" s="177" t="s">
        <v>19</v>
      </c>
      <c r="L167" s="41"/>
      <c r="M167" s="182" t="s">
        <v>19</v>
      </c>
      <c r="N167" s="183" t="s">
        <v>43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134</v>
      </c>
      <c r="AT167" s="186" t="s">
        <v>129</v>
      </c>
      <c r="AU167" s="186" t="s">
        <v>82</v>
      </c>
      <c r="AY167" s="19" t="s">
        <v>127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80</v>
      </c>
      <c r="BK167" s="187">
        <f>ROUND(I167*H167,2)</f>
        <v>0</v>
      </c>
      <c r="BL167" s="19" t="s">
        <v>134</v>
      </c>
      <c r="BM167" s="186" t="s">
        <v>785</v>
      </c>
    </row>
    <row r="168" spans="1:47" s="2" customFormat="1" ht="39">
      <c r="A168" s="36"/>
      <c r="B168" s="37"/>
      <c r="C168" s="38"/>
      <c r="D168" s="195" t="s">
        <v>786</v>
      </c>
      <c r="E168" s="38"/>
      <c r="F168" s="252" t="s">
        <v>787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786</v>
      </c>
      <c r="AU168" s="19" t="s">
        <v>82</v>
      </c>
    </row>
    <row r="169" spans="2:51" s="13" customFormat="1" ht="11.25">
      <c r="B169" s="193"/>
      <c r="C169" s="194"/>
      <c r="D169" s="195" t="s">
        <v>138</v>
      </c>
      <c r="E169" s="196" t="s">
        <v>19</v>
      </c>
      <c r="F169" s="197" t="s">
        <v>788</v>
      </c>
      <c r="G169" s="194"/>
      <c r="H169" s="196" t="s">
        <v>19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138</v>
      </c>
      <c r="AU169" s="203" t="s">
        <v>82</v>
      </c>
      <c r="AV169" s="13" t="s">
        <v>80</v>
      </c>
      <c r="AW169" s="13" t="s">
        <v>33</v>
      </c>
      <c r="AX169" s="13" t="s">
        <v>72</v>
      </c>
      <c r="AY169" s="203" t="s">
        <v>127</v>
      </c>
    </row>
    <row r="170" spans="2:51" s="13" customFormat="1" ht="11.25">
      <c r="B170" s="193"/>
      <c r="C170" s="194"/>
      <c r="D170" s="195" t="s">
        <v>138</v>
      </c>
      <c r="E170" s="196" t="s">
        <v>19</v>
      </c>
      <c r="F170" s="197" t="s">
        <v>789</v>
      </c>
      <c r="G170" s="194"/>
      <c r="H170" s="196" t="s">
        <v>19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138</v>
      </c>
      <c r="AU170" s="203" t="s">
        <v>82</v>
      </c>
      <c r="AV170" s="13" t="s">
        <v>80</v>
      </c>
      <c r="AW170" s="13" t="s">
        <v>33</v>
      </c>
      <c r="AX170" s="13" t="s">
        <v>72</v>
      </c>
      <c r="AY170" s="203" t="s">
        <v>127</v>
      </c>
    </row>
    <row r="171" spans="2:51" s="13" customFormat="1" ht="11.25">
      <c r="B171" s="193"/>
      <c r="C171" s="194"/>
      <c r="D171" s="195" t="s">
        <v>138</v>
      </c>
      <c r="E171" s="196" t="s">
        <v>19</v>
      </c>
      <c r="F171" s="197" t="s">
        <v>790</v>
      </c>
      <c r="G171" s="194"/>
      <c r="H171" s="196" t="s">
        <v>19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138</v>
      </c>
      <c r="AU171" s="203" t="s">
        <v>82</v>
      </c>
      <c r="AV171" s="13" t="s">
        <v>80</v>
      </c>
      <c r="AW171" s="13" t="s">
        <v>33</v>
      </c>
      <c r="AX171" s="13" t="s">
        <v>72</v>
      </c>
      <c r="AY171" s="203" t="s">
        <v>127</v>
      </c>
    </row>
    <row r="172" spans="2:51" s="14" customFormat="1" ht="11.25">
      <c r="B172" s="204"/>
      <c r="C172" s="205"/>
      <c r="D172" s="195" t="s">
        <v>138</v>
      </c>
      <c r="E172" s="206" t="s">
        <v>19</v>
      </c>
      <c r="F172" s="207" t="s">
        <v>791</v>
      </c>
      <c r="G172" s="205"/>
      <c r="H172" s="208">
        <v>27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138</v>
      </c>
      <c r="AU172" s="214" t="s">
        <v>82</v>
      </c>
      <c r="AV172" s="14" t="s">
        <v>82</v>
      </c>
      <c r="AW172" s="14" t="s">
        <v>33</v>
      </c>
      <c r="AX172" s="14" t="s">
        <v>72</v>
      </c>
      <c r="AY172" s="214" t="s">
        <v>127</v>
      </c>
    </row>
    <row r="173" spans="2:51" s="13" customFormat="1" ht="11.25">
      <c r="B173" s="193"/>
      <c r="C173" s="194"/>
      <c r="D173" s="195" t="s">
        <v>138</v>
      </c>
      <c r="E173" s="196" t="s">
        <v>19</v>
      </c>
      <c r="F173" s="197" t="s">
        <v>792</v>
      </c>
      <c r="G173" s="194"/>
      <c r="H173" s="196" t="s">
        <v>19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138</v>
      </c>
      <c r="AU173" s="203" t="s">
        <v>82</v>
      </c>
      <c r="AV173" s="13" t="s">
        <v>80</v>
      </c>
      <c r="AW173" s="13" t="s">
        <v>33</v>
      </c>
      <c r="AX173" s="13" t="s">
        <v>72</v>
      </c>
      <c r="AY173" s="203" t="s">
        <v>127</v>
      </c>
    </row>
    <row r="174" spans="2:51" s="14" customFormat="1" ht="11.25">
      <c r="B174" s="204"/>
      <c r="C174" s="205"/>
      <c r="D174" s="195" t="s">
        <v>138</v>
      </c>
      <c r="E174" s="206" t="s">
        <v>19</v>
      </c>
      <c r="F174" s="207" t="s">
        <v>793</v>
      </c>
      <c r="G174" s="205"/>
      <c r="H174" s="208">
        <v>37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138</v>
      </c>
      <c r="AU174" s="214" t="s">
        <v>82</v>
      </c>
      <c r="AV174" s="14" t="s">
        <v>82</v>
      </c>
      <c r="AW174" s="14" t="s">
        <v>33</v>
      </c>
      <c r="AX174" s="14" t="s">
        <v>72</v>
      </c>
      <c r="AY174" s="214" t="s">
        <v>127</v>
      </c>
    </row>
    <row r="175" spans="2:51" s="15" customFormat="1" ht="11.25">
      <c r="B175" s="215"/>
      <c r="C175" s="216"/>
      <c r="D175" s="195" t="s">
        <v>138</v>
      </c>
      <c r="E175" s="217" t="s">
        <v>19</v>
      </c>
      <c r="F175" s="218" t="s">
        <v>143</v>
      </c>
      <c r="G175" s="216"/>
      <c r="H175" s="219">
        <v>64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138</v>
      </c>
      <c r="AU175" s="225" t="s">
        <v>82</v>
      </c>
      <c r="AV175" s="15" t="s">
        <v>134</v>
      </c>
      <c r="AW175" s="15" t="s">
        <v>33</v>
      </c>
      <c r="AX175" s="15" t="s">
        <v>80</v>
      </c>
      <c r="AY175" s="225" t="s">
        <v>127</v>
      </c>
    </row>
    <row r="176" spans="1:65" s="2" customFormat="1" ht="21.75" customHeight="1">
      <c r="A176" s="36"/>
      <c r="B176" s="37"/>
      <c r="C176" s="175" t="s">
        <v>245</v>
      </c>
      <c r="D176" s="175" t="s">
        <v>129</v>
      </c>
      <c r="E176" s="176" t="s">
        <v>794</v>
      </c>
      <c r="F176" s="177" t="s">
        <v>795</v>
      </c>
      <c r="G176" s="178" t="s">
        <v>165</v>
      </c>
      <c r="H176" s="179">
        <v>11</v>
      </c>
      <c r="I176" s="180"/>
      <c r="J176" s="181">
        <f>ROUND(I176*H176,2)</f>
        <v>0</v>
      </c>
      <c r="K176" s="177" t="s">
        <v>19</v>
      </c>
      <c r="L176" s="41"/>
      <c r="M176" s="182" t="s">
        <v>19</v>
      </c>
      <c r="N176" s="183" t="s">
        <v>43</v>
      </c>
      <c r="O176" s="66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134</v>
      </c>
      <c r="AT176" s="186" t="s">
        <v>129</v>
      </c>
      <c r="AU176" s="186" t="s">
        <v>82</v>
      </c>
      <c r="AY176" s="19" t="s">
        <v>127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80</v>
      </c>
      <c r="BK176" s="187">
        <f>ROUND(I176*H176,2)</f>
        <v>0</v>
      </c>
      <c r="BL176" s="19" t="s">
        <v>134</v>
      </c>
      <c r="BM176" s="186" t="s">
        <v>796</v>
      </c>
    </row>
    <row r="177" spans="1:47" s="2" customFormat="1" ht="39">
      <c r="A177" s="36"/>
      <c r="B177" s="37"/>
      <c r="C177" s="38"/>
      <c r="D177" s="195" t="s">
        <v>786</v>
      </c>
      <c r="E177" s="38"/>
      <c r="F177" s="252" t="s">
        <v>787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786</v>
      </c>
      <c r="AU177" s="19" t="s">
        <v>82</v>
      </c>
    </row>
    <row r="178" spans="2:51" s="13" customFormat="1" ht="11.25">
      <c r="B178" s="193"/>
      <c r="C178" s="194"/>
      <c r="D178" s="195" t="s">
        <v>138</v>
      </c>
      <c r="E178" s="196" t="s">
        <v>19</v>
      </c>
      <c r="F178" s="197" t="s">
        <v>788</v>
      </c>
      <c r="G178" s="194"/>
      <c r="H178" s="196" t="s">
        <v>19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138</v>
      </c>
      <c r="AU178" s="203" t="s">
        <v>82</v>
      </c>
      <c r="AV178" s="13" t="s">
        <v>80</v>
      </c>
      <c r="AW178" s="13" t="s">
        <v>33</v>
      </c>
      <c r="AX178" s="13" t="s">
        <v>72</v>
      </c>
      <c r="AY178" s="203" t="s">
        <v>127</v>
      </c>
    </row>
    <row r="179" spans="2:51" s="13" customFormat="1" ht="11.25">
      <c r="B179" s="193"/>
      <c r="C179" s="194"/>
      <c r="D179" s="195" t="s">
        <v>138</v>
      </c>
      <c r="E179" s="196" t="s">
        <v>19</v>
      </c>
      <c r="F179" s="197" t="s">
        <v>789</v>
      </c>
      <c r="G179" s="194"/>
      <c r="H179" s="196" t="s">
        <v>19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138</v>
      </c>
      <c r="AU179" s="203" t="s">
        <v>82</v>
      </c>
      <c r="AV179" s="13" t="s">
        <v>80</v>
      </c>
      <c r="AW179" s="13" t="s">
        <v>33</v>
      </c>
      <c r="AX179" s="13" t="s">
        <v>72</v>
      </c>
      <c r="AY179" s="203" t="s">
        <v>127</v>
      </c>
    </row>
    <row r="180" spans="2:51" s="13" customFormat="1" ht="11.25">
      <c r="B180" s="193"/>
      <c r="C180" s="194"/>
      <c r="D180" s="195" t="s">
        <v>138</v>
      </c>
      <c r="E180" s="196" t="s">
        <v>19</v>
      </c>
      <c r="F180" s="197" t="s">
        <v>797</v>
      </c>
      <c r="G180" s="194"/>
      <c r="H180" s="196" t="s">
        <v>19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138</v>
      </c>
      <c r="AU180" s="203" t="s">
        <v>82</v>
      </c>
      <c r="AV180" s="13" t="s">
        <v>80</v>
      </c>
      <c r="AW180" s="13" t="s">
        <v>33</v>
      </c>
      <c r="AX180" s="13" t="s">
        <v>72</v>
      </c>
      <c r="AY180" s="203" t="s">
        <v>127</v>
      </c>
    </row>
    <row r="181" spans="2:51" s="14" customFormat="1" ht="11.25">
      <c r="B181" s="204"/>
      <c r="C181" s="205"/>
      <c r="D181" s="195" t="s">
        <v>138</v>
      </c>
      <c r="E181" s="206" t="s">
        <v>19</v>
      </c>
      <c r="F181" s="207" t="s">
        <v>798</v>
      </c>
      <c r="G181" s="205"/>
      <c r="H181" s="208">
        <v>3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138</v>
      </c>
      <c r="AU181" s="214" t="s">
        <v>82</v>
      </c>
      <c r="AV181" s="14" t="s">
        <v>82</v>
      </c>
      <c r="AW181" s="14" t="s">
        <v>33</v>
      </c>
      <c r="AX181" s="14" t="s">
        <v>72</v>
      </c>
      <c r="AY181" s="214" t="s">
        <v>127</v>
      </c>
    </row>
    <row r="182" spans="2:51" s="13" customFormat="1" ht="11.25">
      <c r="B182" s="193"/>
      <c r="C182" s="194"/>
      <c r="D182" s="195" t="s">
        <v>138</v>
      </c>
      <c r="E182" s="196" t="s">
        <v>19</v>
      </c>
      <c r="F182" s="197" t="s">
        <v>792</v>
      </c>
      <c r="G182" s="194"/>
      <c r="H182" s="196" t="s">
        <v>19</v>
      </c>
      <c r="I182" s="198"/>
      <c r="J182" s="194"/>
      <c r="K182" s="194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138</v>
      </c>
      <c r="AU182" s="203" t="s">
        <v>82</v>
      </c>
      <c r="AV182" s="13" t="s">
        <v>80</v>
      </c>
      <c r="AW182" s="13" t="s">
        <v>33</v>
      </c>
      <c r="AX182" s="13" t="s">
        <v>72</v>
      </c>
      <c r="AY182" s="203" t="s">
        <v>127</v>
      </c>
    </row>
    <row r="183" spans="2:51" s="14" customFormat="1" ht="11.25">
      <c r="B183" s="204"/>
      <c r="C183" s="205"/>
      <c r="D183" s="195" t="s">
        <v>138</v>
      </c>
      <c r="E183" s="206" t="s">
        <v>19</v>
      </c>
      <c r="F183" s="207" t="s">
        <v>775</v>
      </c>
      <c r="G183" s="205"/>
      <c r="H183" s="208">
        <v>8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138</v>
      </c>
      <c r="AU183" s="214" t="s">
        <v>82</v>
      </c>
      <c r="AV183" s="14" t="s">
        <v>82</v>
      </c>
      <c r="AW183" s="14" t="s">
        <v>33</v>
      </c>
      <c r="AX183" s="14" t="s">
        <v>72</v>
      </c>
      <c r="AY183" s="214" t="s">
        <v>127</v>
      </c>
    </row>
    <row r="184" spans="2:51" s="15" customFormat="1" ht="11.25">
      <c r="B184" s="215"/>
      <c r="C184" s="216"/>
      <c r="D184" s="195" t="s">
        <v>138</v>
      </c>
      <c r="E184" s="217" t="s">
        <v>19</v>
      </c>
      <c r="F184" s="218" t="s">
        <v>143</v>
      </c>
      <c r="G184" s="216"/>
      <c r="H184" s="219">
        <v>11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138</v>
      </c>
      <c r="AU184" s="225" t="s">
        <v>82</v>
      </c>
      <c r="AV184" s="15" t="s">
        <v>134</v>
      </c>
      <c r="AW184" s="15" t="s">
        <v>33</v>
      </c>
      <c r="AX184" s="15" t="s">
        <v>80</v>
      </c>
      <c r="AY184" s="225" t="s">
        <v>127</v>
      </c>
    </row>
    <row r="185" spans="1:65" s="2" customFormat="1" ht="21.75" customHeight="1">
      <c r="A185" s="36"/>
      <c r="B185" s="37"/>
      <c r="C185" s="175" t="s">
        <v>249</v>
      </c>
      <c r="D185" s="175" t="s">
        <v>129</v>
      </c>
      <c r="E185" s="176" t="s">
        <v>178</v>
      </c>
      <c r="F185" s="177" t="s">
        <v>799</v>
      </c>
      <c r="G185" s="178" t="s">
        <v>165</v>
      </c>
      <c r="H185" s="179">
        <v>64</v>
      </c>
      <c r="I185" s="180"/>
      <c r="J185" s="181">
        <f>ROUND(I185*H185,2)</f>
        <v>0</v>
      </c>
      <c r="K185" s="177" t="s">
        <v>19</v>
      </c>
      <c r="L185" s="41"/>
      <c r="M185" s="182" t="s">
        <v>19</v>
      </c>
      <c r="N185" s="183" t="s">
        <v>43</v>
      </c>
      <c r="O185" s="66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134</v>
      </c>
      <c r="AT185" s="186" t="s">
        <v>129</v>
      </c>
      <c r="AU185" s="186" t="s">
        <v>82</v>
      </c>
      <c r="AY185" s="19" t="s">
        <v>127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80</v>
      </c>
      <c r="BK185" s="187">
        <f>ROUND(I185*H185,2)</f>
        <v>0</v>
      </c>
      <c r="BL185" s="19" t="s">
        <v>134</v>
      </c>
      <c r="BM185" s="186" t="s">
        <v>800</v>
      </c>
    </row>
    <row r="186" spans="2:51" s="13" customFormat="1" ht="11.25">
      <c r="B186" s="193"/>
      <c r="C186" s="194"/>
      <c r="D186" s="195" t="s">
        <v>138</v>
      </c>
      <c r="E186" s="196" t="s">
        <v>19</v>
      </c>
      <c r="F186" s="197" t="s">
        <v>801</v>
      </c>
      <c r="G186" s="194"/>
      <c r="H186" s="196" t="s">
        <v>19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138</v>
      </c>
      <c r="AU186" s="203" t="s">
        <v>82</v>
      </c>
      <c r="AV186" s="13" t="s">
        <v>80</v>
      </c>
      <c r="AW186" s="13" t="s">
        <v>33</v>
      </c>
      <c r="AX186" s="13" t="s">
        <v>72</v>
      </c>
      <c r="AY186" s="203" t="s">
        <v>127</v>
      </c>
    </row>
    <row r="187" spans="2:51" s="13" customFormat="1" ht="11.25">
      <c r="B187" s="193"/>
      <c r="C187" s="194"/>
      <c r="D187" s="195" t="s">
        <v>138</v>
      </c>
      <c r="E187" s="196" t="s">
        <v>19</v>
      </c>
      <c r="F187" s="197" t="s">
        <v>802</v>
      </c>
      <c r="G187" s="194"/>
      <c r="H187" s="196" t="s">
        <v>19</v>
      </c>
      <c r="I187" s="198"/>
      <c r="J187" s="194"/>
      <c r="K187" s="194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138</v>
      </c>
      <c r="AU187" s="203" t="s">
        <v>82</v>
      </c>
      <c r="AV187" s="13" t="s">
        <v>80</v>
      </c>
      <c r="AW187" s="13" t="s">
        <v>33</v>
      </c>
      <c r="AX187" s="13" t="s">
        <v>72</v>
      </c>
      <c r="AY187" s="203" t="s">
        <v>127</v>
      </c>
    </row>
    <row r="188" spans="2:51" s="13" customFormat="1" ht="11.25">
      <c r="B188" s="193"/>
      <c r="C188" s="194"/>
      <c r="D188" s="195" t="s">
        <v>138</v>
      </c>
      <c r="E188" s="196" t="s">
        <v>19</v>
      </c>
      <c r="F188" s="197" t="s">
        <v>789</v>
      </c>
      <c r="G188" s="194"/>
      <c r="H188" s="196" t="s">
        <v>19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138</v>
      </c>
      <c r="AU188" s="203" t="s">
        <v>82</v>
      </c>
      <c r="AV188" s="13" t="s">
        <v>80</v>
      </c>
      <c r="AW188" s="13" t="s">
        <v>33</v>
      </c>
      <c r="AX188" s="13" t="s">
        <v>72</v>
      </c>
      <c r="AY188" s="203" t="s">
        <v>127</v>
      </c>
    </row>
    <row r="189" spans="2:51" s="13" customFormat="1" ht="11.25">
      <c r="B189" s="193"/>
      <c r="C189" s="194"/>
      <c r="D189" s="195" t="s">
        <v>138</v>
      </c>
      <c r="E189" s="196" t="s">
        <v>19</v>
      </c>
      <c r="F189" s="197" t="s">
        <v>790</v>
      </c>
      <c r="G189" s="194"/>
      <c r="H189" s="196" t="s">
        <v>19</v>
      </c>
      <c r="I189" s="198"/>
      <c r="J189" s="194"/>
      <c r="K189" s="194"/>
      <c r="L189" s="199"/>
      <c r="M189" s="200"/>
      <c r="N189" s="201"/>
      <c r="O189" s="201"/>
      <c r="P189" s="201"/>
      <c r="Q189" s="201"/>
      <c r="R189" s="201"/>
      <c r="S189" s="201"/>
      <c r="T189" s="202"/>
      <c r="AT189" s="203" t="s">
        <v>138</v>
      </c>
      <c r="AU189" s="203" t="s">
        <v>82</v>
      </c>
      <c r="AV189" s="13" t="s">
        <v>80</v>
      </c>
      <c r="AW189" s="13" t="s">
        <v>33</v>
      </c>
      <c r="AX189" s="13" t="s">
        <v>72</v>
      </c>
      <c r="AY189" s="203" t="s">
        <v>127</v>
      </c>
    </row>
    <row r="190" spans="2:51" s="14" customFormat="1" ht="11.25">
      <c r="B190" s="204"/>
      <c r="C190" s="205"/>
      <c r="D190" s="195" t="s">
        <v>138</v>
      </c>
      <c r="E190" s="206" t="s">
        <v>19</v>
      </c>
      <c r="F190" s="207" t="s">
        <v>791</v>
      </c>
      <c r="G190" s="205"/>
      <c r="H190" s="208">
        <v>27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138</v>
      </c>
      <c r="AU190" s="214" t="s">
        <v>82</v>
      </c>
      <c r="AV190" s="14" t="s">
        <v>82</v>
      </c>
      <c r="AW190" s="14" t="s">
        <v>33</v>
      </c>
      <c r="AX190" s="14" t="s">
        <v>72</v>
      </c>
      <c r="AY190" s="214" t="s">
        <v>127</v>
      </c>
    </row>
    <row r="191" spans="2:51" s="13" customFormat="1" ht="11.25">
      <c r="B191" s="193"/>
      <c r="C191" s="194"/>
      <c r="D191" s="195" t="s">
        <v>138</v>
      </c>
      <c r="E191" s="196" t="s">
        <v>19</v>
      </c>
      <c r="F191" s="197" t="s">
        <v>792</v>
      </c>
      <c r="G191" s="194"/>
      <c r="H191" s="196" t="s">
        <v>19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138</v>
      </c>
      <c r="AU191" s="203" t="s">
        <v>82</v>
      </c>
      <c r="AV191" s="13" t="s">
        <v>80</v>
      </c>
      <c r="AW191" s="13" t="s">
        <v>33</v>
      </c>
      <c r="AX191" s="13" t="s">
        <v>72</v>
      </c>
      <c r="AY191" s="203" t="s">
        <v>127</v>
      </c>
    </row>
    <row r="192" spans="2:51" s="14" customFormat="1" ht="11.25">
      <c r="B192" s="204"/>
      <c r="C192" s="205"/>
      <c r="D192" s="195" t="s">
        <v>138</v>
      </c>
      <c r="E192" s="206" t="s">
        <v>19</v>
      </c>
      <c r="F192" s="207" t="s">
        <v>793</v>
      </c>
      <c r="G192" s="205"/>
      <c r="H192" s="208">
        <v>37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138</v>
      </c>
      <c r="AU192" s="214" t="s">
        <v>82</v>
      </c>
      <c r="AV192" s="14" t="s">
        <v>82</v>
      </c>
      <c r="AW192" s="14" t="s">
        <v>33</v>
      </c>
      <c r="AX192" s="14" t="s">
        <v>72</v>
      </c>
      <c r="AY192" s="214" t="s">
        <v>127</v>
      </c>
    </row>
    <row r="193" spans="2:51" s="15" customFormat="1" ht="11.25">
      <c r="B193" s="215"/>
      <c r="C193" s="216"/>
      <c r="D193" s="195" t="s">
        <v>138</v>
      </c>
      <c r="E193" s="217" t="s">
        <v>19</v>
      </c>
      <c r="F193" s="218" t="s">
        <v>143</v>
      </c>
      <c r="G193" s="216"/>
      <c r="H193" s="219">
        <v>64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138</v>
      </c>
      <c r="AU193" s="225" t="s">
        <v>82</v>
      </c>
      <c r="AV193" s="15" t="s">
        <v>134</v>
      </c>
      <c r="AW193" s="15" t="s">
        <v>33</v>
      </c>
      <c r="AX193" s="15" t="s">
        <v>80</v>
      </c>
      <c r="AY193" s="225" t="s">
        <v>127</v>
      </c>
    </row>
    <row r="194" spans="1:65" s="2" customFormat="1" ht="24.2" customHeight="1">
      <c r="A194" s="36"/>
      <c r="B194" s="37"/>
      <c r="C194" s="175" t="s">
        <v>255</v>
      </c>
      <c r="D194" s="175" t="s">
        <v>129</v>
      </c>
      <c r="E194" s="176" t="s">
        <v>183</v>
      </c>
      <c r="F194" s="177" t="s">
        <v>803</v>
      </c>
      <c r="G194" s="178" t="s">
        <v>165</v>
      </c>
      <c r="H194" s="179">
        <v>128</v>
      </c>
      <c r="I194" s="180"/>
      <c r="J194" s="181">
        <f>ROUND(I194*H194,2)</f>
        <v>0</v>
      </c>
      <c r="K194" s="177" t="s">
        <v>19</v>
      </c>
      <c r="L194" s="41"/>
      <c r="M194" s="182" t="s">
        <v>19</v>
      </c>
      <c r="N194" s="183" t="s">
        <v>43</v>
      </c>
      <c r="O194" s="66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134</v>
      </c>
      <c r="AT194" s="186" t="s">
        <v>129</v>
      </c>
      <c r="AU194" s="186" t="s">
        <v>82</v>
      </c>
      <c r="AY194" s="19" t="s">
        <v>127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80</v>
      </c>
      <c r="BK194" s="187">
        <f>ROUND(I194*H194,2)</f>
        <v>0</v>
      </c>
      <c r="BL194" s="19" t="s">
        <v>134</v>
      </c>
      <c r="BM194" s="186" t="s">
        <v>804</v>
      </c>
    </row>
    <row r="195" spans="2:51" s="13" customFormat="1" ht="11.25">
      <c r="B195" s="193"/>
      <c r="C195" s="194"/>
      <c r="D195" s="195" t="s">
        <v>138</v>
      </c>
      <c r="E195" s="196" t="s">
        <v>19</v>
      </c>
      <c r="F195" s="197" t="s">
        <v>805</v>
      </c>
      <c r="G195" s="194"/>
      <c r="H195" s="196" t="s">
        <v>19</v>
      </c>
      <c r="I195" s="198"/>
      <c r="J195" s="194"/>
      <c r="K195" s="194"/>
      <c r="L195" s="199"/>
      <c r="M195" s="200"/>
      <c r="N195" s="201"/>
      <c r="O195" s="201"/>
      <c r="P195" s="201"/>
      <c r="Q195" s="201"/>
      <c r="R195" s="201"/>
      <c r="S195" s="201"/>
      <c r="T195" s="202"/>
      <c r="AT195" s="203" t="s">
        <v>138</v>
      </c>
      <c r="AU195" s="203" t="s">
        <v>82</v>
      </c>
      <c r="AV195" s="13" t="s">
        <v>80</v>
      </c>
      <c r="AW195" s="13" t="s">
        <v>33</v>
      </c>
      <c r="AX195" s="13" t="s">
        <v>72</v>
      </c>
      <c r="AY195" s="203" t="s">
        <v>127</v>
      </c>
    </row>
    <row r="196" spans="2:51" s="14" customFormat="1" ht="11.25">
      <c r="B196" s="204"/>
      <c r="C196" s="205"/>
      <c r="D196" s="195" t="s">
        <v>138</v>
      </c>
      <c r="E196" s="206" t="s">
        <v>19</v>
      </c>
      <c r="F196" s="207" t="s">
        <v>806</v>
      </c>
      <c r="G196" s="205"/>
      <c r="H196" s="208">
        <v>128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138</v>
      </c>
      <c r="AU196" s="214" t="s">
        <v>82</v>
      </c>
      <c r="AV196" s="14" t="s">
        <v>82</v>
      </c>
      <c r="AW196" s="14" t="s">
        <v>33</v>
      </c>
      <c r="AX196" s="14" t="s">
        <v>80</v>
      </c>
      <c r="AY196" s="214" t="s">
        <v>127</v>
      </c>
    </row>
    <row r="197" spans="1:65" s="2" customFormat="1" ht="21.75" customHeight="1">
      <c r="A197" s="36"/>
      <c r="B197" s="37"/>
      <c r="C197" s="175" t="s">
        <v>263</v>
      </c>
      <c r="D197" s="175" t="s">
        <v>129</v>
      </c>
      <c r="E197" s="176" t="s">
        <v>807</v>
      </c>
      <c r="F197" s="177" t="s">
        <v>808</v>
      </c>
      <c r="G197" s="178" t="s">
        <v>165</v>
      </c>
      <c r="H197" s="179">
        <v>11</v>
      </c>
      <c r="I197" s="180"/>
      <c r="J197" s="181">
        <f>ROUND(I197*H197,2)</f>
        <v>0</v>
      </c>
      <c r="K197" s="177" t="s">
        <v>19</v>
      </c>
      <c r="L197" s="41"/>
      <c r="M197" s="182" t="s">
        <v>19</v>
      </c>
      <c r="N197" s="183" t="s">
        <v>43</v>
      </c>
      <c r="O197" s="66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134</v>
      </c>
      <c r="AT197" s="186" t="s">
        <v>129</v>
      </c>
      <c r="AU197" s="186" t="s">
        <v>82</v>
      </c>
      <c r="AY197" s="19" t="s">
        <v>127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80</v>
      </c>
      <c r="BK197" s="187">
        <f>ROUND(I197*H197,2)</f>
        <v>0</v>
      </c>
      <c r="BL197" s="19" t="s">
        <v>134</v>
      </c>
      <c r="BM197" s="186" t="s">
        <v>809</v>
      </c>
    </row>
    <row r="198" spans="2:51" s="13" customFormat="1" ht="11.25">
      <c r="B198" s="193"/>
      <c r="C198" s="194"/>
      <c r="D198" s="195" t="s">
        <v>138</v>
      </c>
      <c r="E198" s="196" t="s">
        <v>19</v>
      </c>
      <c r="F198" s="197" t="s">
        <v>810</v>
      </c>
      <c r="G198" s="194"/>
      <c r="H198" s="196" t="s">
        <v>19</v>
      </c>
      <c r="I198" s="198"/>
      <c r="J198" s="194"/>
      <c r="K198" s="194"/>
      <c r="L198" s="199"/>
      <c r="M198" s="200"/>
      <c r="N198" s="201"/>
      <c r="O198" s="201"/>
      <c r="P198" s="201"/>
      <c r="Q198" s="201"/>
      <c r="R198" s="201"/>
      <c r="S198" s="201"/>
      <c r="T198" s="202"/>
      <c r="AT198" s="203" t="s">
        <v>138</v>
      </c>
      <c r="AU198" s="203" t="s">
        <v>82</v>
      </c>
      <c r="AV198" s="13" t="s">
        <v>80</v>
      </c>
      <c r="AW198" s="13" t="s">
        <v>33</v>
      </c>
      <c r="AX198" s="13" t="s">
        <v>72</v>
      </c>
      <c r="AY198" s="203" t="s">
        <v>127</v>
      </c>
    </row>
    <row r="199" spans="2:51" s="13" customFormat="1" ht="11.25">
      <c r="B199" s="193"/>
      <c r="C199" s="194"/>
      <c r="D199" s="195" t="s">
        <v>138</v>
      </c>
      <c r="E199" s="196" t="s">
        <v>19</v>
      </c>
      <c r="F199" s="197" t="s">
        <v>789</v>
      </c>
      <c r="G199" s="194"/>
      <c r="H199" s="196" t="s">
        <v>19</v>
      </c>
      <c r="I199" s="198"/>
      <c r="J199" s="194"/>
      <c r="K199" s="194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138</v>
      </c>
      <c r="AU199" s="203" t="s">
        <v>82</v>
      </c>
      <c r="AV199" s="13" t="s">
        <v>80</v>
      </c>
      <c r="AW199" s="13" t="s">
        <v>33</v>
      </c>
      <c r="AX199" s="13" t="s">
        <v>72</v>
      </c>
      <c r="AY199" s="203" t="s">
        <v>127</v>
      </c>
    </row>
    <row r="200" spans="2:51" s="13" customFormat="1" ht="11.25">
      <c r="B200" s="193"/>
      <c r="C200" s="194"/>
      <c r="D200" s="195" t="s">
        <v>138</v>
      </c>
      <c r="E200" s="196" t="s">
        <v>19</v>
      </c>
      <c r="F200" s="197" t="s">
        <v>797</v>
      </c>
      <c r="G200" s="194"/>
      <c r="H200" s="196" t="s">
        <v>19</v>
      </c>
      <c r="I200" s="198"/>
      <c r="J200" s="194"/>
      <c r="K200" s="194"/>
      <c r="L200" s="199"/>
      <c r="M200" s="200"/>
      <c r="N200" s="201"/>
      <c r="O200" s="201"/>
      <c r="P200" s="201"/>
      <c r="Q200" s="201"/>
      <c r="R200" s="201"/>
      <c r="S200" s="201"/>
      <c r="T200" s="202"/>
      <c r="AT200" s="203" t="s">
        <v>138</v>
      </c>
      <c r="AU200" s="203" t="s">
        <v>82</v>
      </c>
      <c r="AV200" s="13" t="s">
        <v>80</v>
      </c>
      <c r="AW200" s="13" t="s">
        <v>33</v>
      </c>
      <c r="AX200" s="13" t="s">
        <v>72</v>
      </c>
      <c r="AY200" s="203" t="s">
        <v>127</v>
      </c>
    </row>
    <row r="201" spans="2:51" s="14" customFormat="1" ht="11.25">
      <c r="B201" s="204"/>
      <c r="C201" s="205"/>
      <c r="D201" s="195" t="s">
        <v>138</v>
      </c>
      <c r="E201" s="206" t="s">
        <v>19</v>
      </c>
      <c r="F201" s="207" t="s">
        <v>798</v>
      </c>
      <c r="G201" s="205"/>
      <c r="H201" s="208">
        <v>3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138</v>
      </c>
      <c r="AU201" s="214" t="s">
        <v>82</v>
      </c>
      <c r="AV201" s="14" t="s">
        <v>82</v>
      </c>
      <c r="AW201" s="14" t="s">
        <v>33</v>
      </c>
      <c r="AX201" s="14" t="s">
        <v>72</v>
      </c>
      <c r="AY201" s="214" t="s">
        <v>127</v>
      </c>
    </row>
    <row r="202" spans="2:51" s="13" customFormat="1" ht="11.25">
      <c r="B202" s="193"/>
      <c r="C202" s="194"/>
      <c r="D202" s="195" t="s">
        <v>138</v>
      </c>
      <c r="E202" s="196" t="s">
        <v>19</v>
      </c>
      <c r="F202" s="197" t="s">
        <v>792</v>
      </c>
      <c r="G202" s="194"/>
      <c r="H202" s="196" t="s">
        <v>19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138</v>
      </c>
      <c r="AU202" s="203" t="s">
        <v>82</v>
      </c>
      <c r="AV202" s="13" t="s">
        <v>80</v>
      </c>
      <c r="AW202" s="13" t="s">
        <v>33</v>
      </c>
      <c r="AX202" s="13" t="s">
        <v>72</v>
      </c>
      <c r="AY202" s="203" t="s">
        <v>127</v>
      </c>
    </row>
    <row r="203" spans="2:51" s="14" customFormat="1" ht="11.25">
      <c r="B203" s="204"/>
      <c r="C203" s="205"/>
      <c r="D203" s="195" t="s">
        <v>138</v>
      </c>
      <c r="E203" s="206" t="s">
        <v>19</v>
      </c>
      <c r="F203" s="207" t="s">
        <v>775</v>
      </c>
      <c r="G203" s="205"/>
      <c r="H203" s="208">
        <v>8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138</v>
      </c>
      <c r="AU203" s="214" t="s">
        <v>82</v>
      </c>
      <c r="AV203" s="14" t="s">
        <v>82</v>
      </c>
      <c r="AW203" s="14" t="s">
        <v>33</v>
      </c>
      <c r="AX203" s="14" t="s">
        <v>72</v>
      </c>
      <c r="AY203" s="214" t="s">
        <v>127</v>
      </c>
    </row>
    <row r="204" spans="2:51" s="15" customFormat="1" ht="11.25">
      <c r="B204" s="215"/>
      <c r="C204" s="216"/>
      <c r="D204" s="195" t="s">
        <v>138</v>
      </c>
      <c r="E204" s="217" t="s">
        <v>19</v>
      </c>
      <c r="F204" s="218" t="s">
        <v>143</v>
      </c>
      <c r="G204" s="216"/>
      <c r="H204" s="219">
        <v>11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138</v>
      </c>
      <c r="AU204" s="225" t="s">
        <v>82</v>
      </c>
      <c r="AV204" s="15" t="s">
        <v>134</v>
      </c>
      <c r="AW204" s="15" t="s">
        <v>33</v>
      </c>
      <c r="AX204" s="15" t="s">
        <v>80</v>
      </c>
      <c r="AY204" s="225" t="s">
        <v>127</v>
      </c>
    </row>
    <row r="205" spans="1:65" s="2" customFormat="1" ht="24.2" customHeight="1">
      <c r="A205" s="36"/>
      <c r="B205" s="37"/>
      <c r="C205" s="175" t="s">
        <v>267</v>
      </c>
      <c r="D205" s="175" t="s">
        <v>129</v>
      </c>
      <c r="E205" s="176" t="s">
        <v>811</v>
      </c>
      <c r="F205" s="177" t="s">
        <v>812</v>
      </c>
      <c r="G205" s="178" t="s">
        <v>165</v>
      </c>
      <c r="H205" s="179">
        <v>22</v>
      </c>
      <c r="I205" s="180"/>
      <c r="J205" s="181">
        <f>ROUND(I205*H205,2)</f>
        <v>0</v>
      </c>
      <c r="K205" s="177" t="s">
        <v>19</v>
      </c>
      <c r="L205" s="41"/>
      <c r="M205" s="182" t="s">
        <v>19</v>
      </c>
      <c r="N205" s="183" t="s">
        <v>43</v>
      </c>
      <c r="O205" s="66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134</v>
      </c>
      <c r="AT205" s="186" t="s">
        <v>129</v>
      </c>
      <c r="AU205" s="186" t="s">
        <v>82</v>
      </c>
      <c r="AY205" s="19" t="s">
        <v>127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80</v>
      </c>
      <c r="BK205" s="187">
        <f>ROUND(I205*H205,2)</f>
        <v>0</v>
      </c>
      <c r="BL205" s="19" t="s">
        <v>134</v>
      </c>
      <c r="BM205" s="186" t="s">
        <v>813</v>
      </c>
    </row>
    <row r="206" spans="2:51" s="13" customFormat="1" ht="11.25">
      <c r="B206" s="193"/>
      <c r="C206" s="194"/>
      <c r="D206" s="195" t="s">
        <v>138</v>
      </c>
      <c r="E206" s="196" t="s">
        <v>19</v>
      </c>
      <c r="F206" s="197" t="s">
        <v>805</v>
      </c>
      <c r="G206" s="194"/>
      <c r="H206" s="196" t="s">
        <v>19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138</v>
      </c>
      <c r="AU206" s="203" t="s">
        <v>82</v>
      </c>
      <c r="AV206" s="13" t="s">
        <v>80</v>
      </c>
      <c r="AW206" s="13" t="s">
        <v>33</v>
      </c>
      <c r="AX206" s="13" t="s">
        <v>72</v>
      </c>
      <c r="AY206" s="203" t="s">
        <v>127</v>
      </c>
    </row>
    <row r="207" spans="2:51" s="14" customFormat="1" ht="11.25">
      <c r="B207" s="204"/>
      <c r="C207" s="205"/>
      <c r="D207" s="195" t="s">
        <v>138</v>
      </c>
      <c r="E207" s="206" t="s">
        <v>19</v>
      </c>
      <c r="F207" s="207" t="s">
        <v>814</v>
      </c>
      <c r="G207" s="205"/>
      <c r="H207" s="208">
        <v>22</v>
      </c>
      <c r="I207" s="209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138</v>
      </c>
      <c r="AU207" s="214" t="s">
        <v>82</v>
      </c>
      <c r="AV207" s="14" t="s">
        <v>82</v>
      </c>
      <c r="AW207" s="14" t="s">
        <v>33</v>
      </c>
      <c r="AX207" s="14" t="s">
        <v>80</v>
      </c>
      <c r="AY207" s="214" t="s">
        <v>127</v>
      </c>
    </row>
    <row r="208" spans="1:65" s="2" customFormat="1" ht="21.75" customHeight="1">
      <c r="A208" s="36"/>
      <c r="B208" s="37"/>
      <c r="C208" s="175" t="s">
        <v>7</v>
      </c>
      <c r="D208" s="175" t="s">
        <v>129</v>
      </c>
      <c r="E208" s="176" t="s">
        <v>194</v>
      </c>
      <c r="F208" s="177" t="s">
        <v>815</v>
      </c>
      <c r="G208" s="178" t="s">
        <v>165</v>
      </c>
      <c r="H208" s="179">
        <v>64</v>
      </c>
      <c r="I208" s="180"/>
      <c r="J208" s="181">
        <f>ROUND(I208*H208,2)</f>
        <v>0</v>
      </c>
      <c r="K208" s="177" t="s">
        <v>19</v>
      </c>
      <c r="L208" s="41"/>
      <c r="M208" s="182" t="s">
        <v>19</v>
      </c>
      <c r="N208" s="183" t="s">
        <v>43</v>
      </c>
      <c r="O208" s="66"/>
      <c r="P208" s="184">
        <f>O208*H208</f>
        <v>0</v>
      </c>
      <c r="Q208" s="184">
        <v>0</v>
      </c>
      <c r="R208" s="184">
        <f>Q208*H208</f>
        <v>0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134</v>
      </c>
      <c r="AT208" s="186" t="s">
        <v>129</v>
      </c>
      <c r="AU208" s="186" t="s">
        <v>82</v>
      </c>
      <c r="AY208" s="19" t="s">
        <v>127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80</v>
      </c>
      <c r="BK208" s="187">
        <f>ROUND(I208*H208,2)</f>
        <v>0</v>
      </c>
      <c r="BL208" s="19" t="s">
        <v>134</v>
      </c>
      <c r="BM208" s="186" t="s">
        <v>816</v>
      </c>
    </row>
    <row r="209" spans="2:51" s="13" customFormat="1" ht="11.25">
      <c r="B209" s="193"/>
      <c r="C209" s="194"/>
      <c r="D209" s="195" t="s">
        <v>138</v>
      </c>
      <c r="E209" s="196" t="s">
        <v>19</v>
      </c>
      <c r="F209" s="197" t="s">
        <v>789</v>
      </c>
      <c r="G209" s="194"/>
      <c r="H209" s="196" t="s">
        <v>19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138</v>
      </c>
      <c r="AU209" s="203" t="s">
        <v>82</v>
      </c>
      <c r="AV209" s="13" t="s">
        <v>80</v>
      </c>
      <c r="AW209" s="13" t="s">
        <v>33</v>
      </c>
      <c r="AX209" s="13" t="s">
        <v>72</v>
      </c>
      <c r="AY209" s="203" t="s">
        <v>127</v>
      </c>
    </row>
    <row r="210" spans="2:51" s="13" customFormat="1" ht="11.25">
      <c r="B210" s="193"/>
      <c r="C210" s="194"/>
      <c r="D210" s="195" t="s">
        <v>138</v>
      </c>
      <c r="E210" s="196" t="s">
        <v>19</v>
      </c>
      <c r="F210" s="197" t="s">
        <v>790</v>
      </c>
      <c r="G210" s="194"/>
      <c r="H210" s="196" t="s">
        <v>19</v>
      </c>
      <c r="I210" s="198"/>
      <c r="J210" s="194"/>
      <c r="K210" s="194"/>
      <c r="L210" s="199"/>
      <c r="M210" s="200"/>
      <c r="N210" s="201"/>
      <c r="O210" s="201"/>
      <c r="P210" s="201"/>
      <c r="Q210" s="201"/>
      <c r="R210" s="201"/>
      <c r="S210" s="201"/>
      <c r="T210" s="202"/>
      <c r="AT210" s="203" t="s">
        <v>138</v>
      </c>
      <c r="AU210" s="203" t="s">
        <v>82</v>
      </c>
      <c r="AV210" s="13" t="s">
        <v>80</v>
      </c>
      <c r="AW210" s="13" t="s">
        <v>33</v>
      </c>
      <c r="AX210" s="13" t="s">
        <v>72</v>
      </c>
      <c r="AY210" s="203" t="s">
        <v>127</v>
      </c>
    </row>
    <row r="211" spans="2:51" s="14" customFormat="1" ht="11.25">
      <c r="B211" s="204"/>
      <c r="C211" s="205"/>
      <c r="D211" s="195" t="s">
        <v>138</v>
      </c>
      <c r="E211" s="206" t="s">
        <v>19</v>
      </c>
      <c r="F211" s="207" t="s">
        <v>791</v>
      </c>
      <c r="G211" s="205"/>
      <c r="H211" s="208">
        <v>27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138</v>
      </c>
      <c r="AU211" s="214" t="s">
        <v>82</v>
      </c>
      <c r="AV211" s="14" t="s">
        <v>82</v>
      </c>
      <c r="AW211" s="14" t="s">
        <v>33</v>
      </c>
      <c r="AX211" s="14" t="s">
        <v>72</v>
      </c>
      <c r="AY211" s="214" t="s">
        <v>127</v>
      </c>
    </row>
    <row r="212" spans="2:51" s="13" customFormat="1" ht="11.25">
      <c r="B212" s="193"/>
      <c r="C212" s="194"/>
      <c r="D212" s="195" t="s">
        <v>138</v>
      </c>
      <c r="E212" s="196" t="s">
        <v>19</v>
      </c>
      <c r="F212" s="197" t="s">
        <v>792</v>
      </c>
      <c r="G212" s="194"/>
      <c r="H212" s="196" t="s">
        <v>19</v>
      </c>
      <c r="I212" s="198"/>
      <c r="J212" s="194"/>
      <c r="K212" s="194"/>
      <c r="L212" s="199"/>
      <c r="M212" s="200"/>
      <c r="N212" s="201"/>
      <c r="O212" s="201"/>
      <c r="P212" s="201"/>
      <c r="Q212" s="201"/>
      <c r="R212" s="201"/>
      <c r="S212" s="201"/>
      <c r="T212" s="202"/>
      <c r="AT212" s="203" t="s">
        <v>138</v>
      </c>
      <c r="AU212" s="203" t="s">
        <v>82</v>
      </c>
      <c r="AV212" s="13" t="s">
        <v>80</v>
      </c>
      <c r="AW212" s="13" t="s">
        <v>33</v>
      </c>
      <c r="AX212" s="13" t="s">
        <v>72</v>
      </c>
      <c r="AY212" s="203" t="s">
        <v>127</v>
      </c>
    </row>
    <row r="213" spans="2:51" s="14" customFormat="1" ht="11.25">
      <c r="B213" s="204"/>
      <c r="C213" s="205"/>
      <c r="D213" s="195" t="s">
        <v>138</v>
      </c>
      <c r="E213" s="206" t="s">
        <v>19</v>
      </c>
      <c r="F213" s="207" t="s">
        <v>793</v>
      </c>
      <c r="G213" s="205"/>
      <c r="H213" s="208">
        <v>37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138</v>
      </c>
      <c r="AU213" s="214" t="s">
        <v>82</v>
      </c>
      <c r="AV213" s="14" t="s">
        <v>82</v>
      </c>
      <c r="AW213" s="14" t="s">
        <v>33</v>
      </c>
      <c r="AX213" s="14" t="s">
        <v>72</v>
      </c>
      <c r="AY213" s="214" t="s">
        <v>127</v>
      </c>
    </row>
    <row r="214" spans="2:51" s="15" customFormat="1" ht="11.25">
      <c r="B214" s="215"/>
      <c r="C214" s="216"/>
      <c r="D214" s="195" t="s">
        <v>138</v>
      </c>
      <c r="E214" s="217" t="s">
        <v>19</v>
      </c>
      <c r="F214" s="218" t="s">
        <v>143</v>
      </c>
      <c r="G214" s="216"/>
      <c r="H214" s="219">
        <v>64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138</v>
      </c>
      <c r="AU214" s="225" t="s">
        <v>82</v>
      </c>
      <c r="AV214" s="15" t="s">
        <v>134</v>
      </c>
      <c r="AW214" s="15" t="s">
        <v>33</v>
      </c>
      <c r="AX214" s="15" t="s">
        <v>80</v>
      </c>
      <c r="AY214" s="225" t="s">
        <v>127</v>
      </c>
    </row>
    <row r="215" spans="1:65" s="2" customFormat="1" ht="24.2" customHeight="1">
      <c r="A215" s="36"/>
      <c r="B215" s="37"/>
      <c r="C215" s="175" t="s">
        <v>286</v>
      </c>
      <c r="D215" s="175" t="s">
        <v>129</v>
      </c>
      <c r="E215" s="176" t="s">
        <v>199</v>
      </c>
      <c r="F215" s="177" t="s">
        <v>817</v>
      </c>
      <c r="G215" s="178" t="s">
        <v>165</v>
      </c>
      <c r="H215" s="179">
        <v>128</v>
      </c>
      <c r="I215" s="180"/>
      <c r="J215" s="181">
        <f>ROUND(I215*H215,2)</f>
        <v>0</v>
      </c>
      <c r="K215" s="177" t="s">
        <v>19</v>
      </c>
      <c r="L215" s="41"/>
      <c r="M215" s="182" t="s">
        <v>19</v>
      </c>
      <c r="N215" s="183" t="s">
        <v>43</v>
      </c>
      <c r="O215" s="66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134</v>
      </c>
      <c r="AT215" s="186" t="s">
        <v>129</v>
      </c>
      <c r="AU215" s="186" t="s">
        <v>82</v>
      </c>
      <c r="AY215" s="19" t="s">
        <v>127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80</v>
      </c>
      <c r="BK215" s="187">
        <f>ROUND(I215*H215,2)</f>
        <v>0</v>
      </c>
      <c r="BL215" s="19" t="s">
        <v>134</v>
      </c>
      <c r="BM215" s="186" t="s">
        <v>818</v>
      </c>
    </row>
    <row r="216" spans="2:51" s="13" customFormat="1" ht="11.25">
      <c r="B216" s="193"/>
      <c r="C216" s="194"/>
      <c r="D216" s="195" t="s">
        <v>138</v>
      </c>
      <c r="E216" s="196" t="s">
        <v>19</v>
      </c>
      <c r="F216" s="197" t="s">
        <v>819</v>
      </c>
      <c r="G216" s="194"/>
      <c r="H216" s="196" t="s">
        <v>19</v>
      </c>
      <c r="I216" s="198"/>
      <c r="J216" s="194"/>
      <c r="K216" s="194"/>
      <c r="L216" s="199"/>
      <c r="M216" s="200"/>
      <c r="N216" s="201"/>
      <c r="O216" s="201"/>
      <c r="P216" s="201"/>
      <c r="Q216" s="201"/>
      <c r="R216" s="201"/>
      <c r="S216" s="201"/>
      <c r="T216" s="202"/>
      <c r="AT216" s="203" t="s">
        <v>138</v>
      </c>
      <c r="AU216" s="203" t="s">
        <v>82</v>
      </c>
      <c r="AV216" s="13" t="s">
        <v>80</v>
      </c>
      <c r="AW216" s="13" t="s">
        <v>33</v>
      </c>
      <c r="AX216" s="13" t="s">
        <v>72</v>
      </c>
      <c r="AY216" s="203" t="s">
        <v>127</v>
      </c>
    </row>
    <row r="217" spans="2:51" s="14" customFormat="1" ht="11.25">
      <c r="B217" s="204"/>
      <c r="C217" s="205"/>
      <c r="D217" s="195" t="s">
        <v>138</v>
      </c>
      <c r="E217" s="206" t="s">
        <v>19</v>
      </c>
      <c r="F217" s="207" t="s">
        <v>806</v>
      </c>
      <c r="G217" s="205"/>
      <c r="H217" s="208">
        <v>128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138</v>
      </c>
      <c r="AU217" s="214" t="s">
        <v>82</v>
      </c>
      <c r="AV217" s="14" t="s">
        <v>82</v>
      </c>
      <c r="AW217" s="14" t="s">
        <v>33</v>
      </c>
      <c r="AX217" s="14" t="s">
        <v>80</v>
      </c>
      <c r="AY217" s="214" t="s">
        <v>127</v>
      </c>
    </row>
    <row r="218" spans="1:65" s="2" customFormat="1" ht="21.75" customHeight="1">
      <c r="A218" s="36"/>
      <c r="B218" s="37"/>
      <c r="C218" s="175" t="s">
        <v>291</v>
      </c>
      <c r="D218" s="175" t="s">
        <v>129</v>
      </c>
      <c r="E218" s="176" t="s">
        <v>820</v>
      </c>
      <c r="F218" s="177" t="s">
        <v>821</v>
      </c>
      <c r="G218" s="178" t="s">
        <v>165</v>
      </c>
      <c r="H218" s="179">
        <v>11</v>
      </c>
      <c r="I218" s="180"/>
      <c r="J218" s="181">
        <f>ROUND(I218*H218,2)</f>
        <v>0</v>
      </c>
      <c r="K218" s="177" t="s">
        <v>19</v>
      </c>
      <c r="L218" s="41"/>
      <c r="M218" s="182" t="s">
        <v>19</v>
      </c>
      <c r="N218" s="183" t="s">
        <v>43</v>
      </c>
      <c r="O218" s="66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134</v>
      </c>
      <c r="AT218" s="186" t="s">
        <v>129</v>
      </c>
      <c r="AU218" s="186" t="s">
        <v>82</v>
      </c>
      <c r="AY218" s="19" t="s">
        <v>127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80</v>
      </c>
      <c r="BK218" s="187">
        <f>ROUND(I218*H218,2)</f>
        <v>0</v>
      </c>
      <c r="BL218" s="19" t="s">
        <v>134</v>
      </c>
      <c r="BM218" s="186" t="s">
        <v>822</v>
      </c>
    </row>
    <row r="219" spans="2:51" s="13" customFormat="1" ht="11.25">
      <c r="B219" s="193"/>
      <c r="C219" s="194"/>
      <c r="D219" s="195" t="s">
        <v>138</v>
      </c>
      <c r="E219" s="196" t="s">
        <v>19</v>
      </c>
      <c r="F219" s="197" t="s">
        <v>789</v>
      </c>
      <c r="G219" s="194"/>
      <c r="H219" s="196" t="s">
        <v>19</v>
      </c>
      <c r="I219" s="198"/>
      <c r="J219" s="194"/>
      <c r="K219" s="194"/>
      <c r="L219" s="199"/>
      <c r="M219" s="200"/>
      <c r="N219" s="201"/>
      <c r="O219" s="201"/>
      <c r="P219" s="201"/>
      <c r="Q219" s="201"/>
      <c r="R219" s="201"/>
      <c r="S219" s="201"/>
      <c r="T219" s="202"/>
      <c r="AT219" s="203" t="s">
        <v>138</v>
      </c>
      <c r="AU219" s="203" t="s">
        <v>82</v>
      </c>
      <c r="AV219" s="13" t="s">
        <v>80</v>
      </c>
      <c r="AW219" s="13" t="s">
        <v>33</v>
      </c>
      <c r="AX219" s="13" t="s">
        <v>72</v>
      </c>
      <c r="AY219" s="203" t="s">
        <v>127</v>
      </c>
    </row>
    <row r="220" spans="2:51" s="13" customFormat="1" ht="11.25">
      <c r="B220" s="193"/>
      <c r="C220" s="194"/>
      <c r="D220" s="195" t="s">
        <v>138</v>
      </c>
      <c r="E220" s="196" t="s">
        <v>19</v>
      </c>
      <c r="F220" s="197" t="s">
        <v>797</v>
      </c>
      <c r="G220" s="194"/>
      <c r="H220" s="196" t="s">
        <v>19</v>
      </c>
      <c r="I220" s="198"/>
      <c r="J220" s="194"/>
      <c r="K220" s="194"/>
      <c r="L220" s="199"/>
      <c r="M220" s="200"/>
      <c r="N220" s="201"/>
      <c r="O220" s="201"/>
      <c r="P220" s="201"/>
      <c r="Q220" s="201"/>
      <c r="R220" s="201"/>
      <c r="S220" s="201"/>
      <c r="T220" s="202"/>
      <c r="AT220" s="203" t="s">
        <v>138</v>
      </c>
      <c r="AU220" s="203" t="s">
        <v>82</v>
      </c>
      <c r="AV220" s="13" t="s">
        <v>80</v>
      </c>
      <c r="AW220" s="13" t="s">
        <v>33</v>
      </c>
      <c r="AX220" s="13" t="s">
        <v>72</v>
      </c>
      <c r="AY220" s="203" t="s">
        <v>127</v>
      </c>
    </row>
    <row r="221" spans="2:51" s="14" customFormat="1" ht="11.25">
      <c r="B221" s="204"/>
      <c r="C221" s="205"/>
      <c r="D221" s="195" t="s">
        <v>138</v>
      </c>
      <c r="E221" s="206" t="s">
        <v>19</v>
      </c>
      <c r="F221" s="207" t="s">
        <v>798</v>
      </c>
      <c r="G221" s="205"/>
      <c r="H221" s="208">
        <v>3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138</v>
      </c>
      <c r="AU221" s="214" t="s">
        <v>82</v>
      </c>
      <c r="AV221" s="14" t="s">
        <v>82</v>
      </c>
      <c r="AW221" s="14" t="s">
        <v>33</v>
      </c>
      <c r="AX221" s="14" t="s">
        <v>72</v>
      </c>
      <c r="AY221" s="214" t="s">
        <v>127</v>
      </c>
    </row>
    <row r="222" spans="2:51" s="13" customFormat="1" ht="11.25">
      <c r="B222" s="193"/>
      <c r="C222" s="194"/>
      <c r="D222" s="195" t="s">
        <v>138</v>
      </c>
      <c r="E222" s="196" t="s">
        <v>19</v>
      </c>
      <c r="F222" s="197" t="s">
        <v>792</v>
      </c>
      <c r="G222" s="194"/>
      <c r="H222" s="196" t="s">
        <v>19</v>
      </c>
      <c r="I222" s="198"/>
      <c r="J222" s="194"/>
      <c r="K222" s="194"/>
      <c r="L222" s="199"/>
      <c r="M222" s="200"/>
      <c r="N222" s="201"/>
      <c r="O222" s="201"/>
      <c r="P222" s="201"/>
      <c r="Q222" s="201"/>
      <c r="R222" s="201"/>
      <c r="S222" s="201"/>
      <c r="T222" s="202"/>
      <c r="AT222" s="203" t="s">
        <v>138</v>
      </c>
      <c r="AU222" s="203" t="s">
        <v>82</v>
      </c>
      <c r="AV222" s="13" t="s">
        <v>80</v>
      </c>
      <c r="AW222" s="13" t="s">
        <v>33</v>
      </c>
      <c r="AX222" s="13" t="s">
        <v>72</v>
      </c>
      <c r="AY222" s="203" t="s">
        <v>127</v>
      </c>
    </row>
    <row r="223" spans="2:51" s="14" customFormat="1" ht="11.25">
      <c r="B223" s="204"/>
      <c r="C223" s="205"/>
      <c r="D223" s="195" t="s">
        <v>138</v>
      </c>
      <c r="E223" s="206" t="s">
        <v>19</v>
      </c>
      <c r="F223" s="207" t="s">
        <v>775</v>
      </c>
      <c r="G223" s="205"/>
      <c r="H223" s="208">
        <v>8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138</v>
      </c>
      <c r="AU223" s="214" t="s">
        <v>82</v>
      </c>
      <c r="AV223" s="14" t="s">
        <v>82</v>
      </c>
      <c r="AW223" s="14" t="s">
        <v>33</v>
      </c>
      <c r="AX223" s="14" t="s">
        <v>72</v>
      </c>
      <c r="AY223" s="214" t="s">
        <v>127</v>
      </c>
    </row>
    <row r="224" spans="2:51" s="15" customFormat="1" ht="11.25">
      <c r="B224" s="215"/>
      <c r="C224" s="216"/>
      <c r="D224" s="195" t="s">
        <v>138</v>
      </c>
      <c r="E224" s="217" t="s">
        <v>19</v>
      </c>
      <c r="F224" s="218" t="s">
        <v>143</v>
      </c>
      <c r="G224" s="216"/>
      <c r="H224" s="219">
        <v>11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138</v>
      </c>
      <c r="AU224" s="225" t="s">
        <v>82</v>
      </c>
      <c r="AV224" s="15" t="s">
        <v>134</v>
      </c>
      <c r="AW224" s="15" t="s">
        <v>33</v>
      </c>
      <c r="AX224" s="15" t="s">
        <v>80</v>
      </c>
      <c r="AY224" s="225" t="s">
        <v>127</v>
      </c>
    </row>
    <row r="225" spans="1:65" s="2" customFormat="1" ht="24.2" customHeight="1">
      <c r="A225" s="36"/>
      <c r="B225" s="37"/>
      <c r="C225" s="175" t="s">
        <v>301</v>
      </c>
      <c r="D225" s="175" t="s">
        <v>129</v>
      </c>
      <c r="E225" s="176" t="s">
        <v>823</v>
      </c>
      <c r="F225" s="177" t="s">
        <v>824</v>
      </c>
      <c r="G225" s="178" t="s">
        <v>165</v>
      </c>
      <c r="H225" s="179">
        <v>22</v>
      </c>
      <c r="I225" s="180"/>
      <c r="J225" s="181">
        <f>ROUND(I225*H225,2)</f>
        <v>0</v>
      </c>
      <c r="K225" s="177" t="s">
        <v>19</v>
      </c>
      <c r="L225" s="41"/>
      <c r="M225" s="182" t="s">
        <v>19</v>
      </c>
      <c r="N225" s="183" t="s">
        <v>43</v>
      </c>
      <c r="O225" s="66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134</v>
      </c>
      <c r="AT225" s="186" t="s">
        <v>129</v>
      </c>
      <c r="AU225" s="186" t="s">
        <v>82</v>
      </c>
      <c r="AY225" s="19" t="s">
        <v>127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80</v>
      </c>
      <c r="BK225" s="187">
        <f>ROUND(I225*H225,2)</f>
        <v>0</v>
      </c>
      <c r="BL225" s="19" t="s">
        <v>134</v>
      </c>
      <c r="BM225" s="186" t="s">
        <v>825</v>
      </c>
    </row>
    <row r="226" spans="2:51" s="13" customFormat="1" ht="11.25">
      <c r="B226" s="193"/>
      <c r="C226" s="194"/>
      <c r="D226" s="195" t="s">
        <v>138</v>
      </c>
      <c r="E226" s="196" t="s">
        <v>19</v>
      </c>
      <c r="F226" s="197" t="s">
        <v>819</v>
      </c>
      <c r="G226" s="194"/>
      <c r="H226" s="196" t="s">
        <v>19</v>
      </c>
      <c r="I226" s="198"/>
      <c r="J226" s="194"/>
      <c r="K226" s="194"/>
      <c r="L226" s="199"/>
      <c r="M226" s="200"/>
      <c r="N226" s="201"/>
      <c r="O226" s="201"/>
      <c r="P226" s="201"/>
      <c r="Q226" s="201"/>
      <c r="R226" s="201"/>
      <c r="S226" s="201"/>
      <c r="T226" s="202"/>
      <c r="AT226" s="203" t="s">
        <v>138</v>
      </c>
      <c r="AU226" s="203" t="s">
        <v>82</v>
      </c>
      <c r="AV226" s="13" t="s">
        <v>80</v>
      </c>
      <c r="AW226" s="13" t="s">
        <v>33</v>
      </c>
      <c r="AX226" s="13" t="s">
        <v>72</v>
      </c>
      <c r="AY226" s="203" t="s">
        <v>127</v>
      </c>
    </row>
    <row r="227" spans="2:51" s="14" customFormat="1" ht="11.25">
      <c r="B227" s="204"/>
      <c r="C227" s="205"/>
      <c r="D227" s="195" t="s">
        <v>138</v>
      </c>
      <c r="E227" s="206" t="s">
        <v>19</v>
      </c>
      <c r="F227" s="207" t="s">
        <v>814</v>
      </c>
      <c r="G227" s="205"/>
      <c r="H227" s="208">
        <v>22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138</v>
      </c>
      <c r="AU227" s="214" t="s">
        <v>82</v>
      </c>
      <c r="AV227" s="14" t="s">
        <v>82</v>
      </c>
      <c r="AW227" s="14" t="s">
        <v>33</v>
      </c>
      <c r="AX227" s="14" t="s">
        <v>80</v>
      </c>
      <c r="AY227" s="214" t="s">
        <v>127</v>
      </c>
    </row>
    <row r="228" spans="1:65" s="2" customFormat="1" ht="16.5" customHeight="1">
      <c r="A228" s="36"/>
      <c r="B228" s="37"/>
      <c r="C228" s="175" t="s">
        <v>308</v>
      </c>
      <c r="D228" s="175" t="s">
        <v>129</v>
      </c>
      <c r="E228" s="176" t="s">
        <v>205</v>
      </c>
      <c r="F228" s="177" t="s">
        <v>826</v>
      </c>
      <c r="G228" s="178" t="s">
        <v>165</v>
      </c>
      <c r="H228" s="179">
        <v>75</v>
      </c>
      <c r="I228" s="180"/>
      <c r="J228" s="181">
        <f>ROUND(I228*H228,2)</f>
        <v>0</v>
      </c>
      <c r="K228" s="177" t="s">
        <v>19</v>
      </c>
      <c r="L228" s="41"/>
      <c r="M228" s="182" t="s">
        <v>19</v>
      </c>
      <c r="N228" s="183" t="s">
        <v>43</v>
      </c>
      <c r="O228" s="66"/>
      <c r="P228" s="184">
        <f>O228*H228</f>
        <v>0</v>
      </c>
      <c r="Q228" s="184">
        <v>0</v>
      </c>
      <c r="R228" s="184">
        <f>Q228*H228</f>
        <v>0</v>
      </c>
      <c r="S228" s="184">
        <v>0</v>
      </c>
      <c r="T228" s="185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134</v>
      </c>
      <c r="AT228" s="186" t="s">
        <v>129</v>
      </c>
      <c r="AU228" s="186" t="s">
        <v>82</v>
      </c>
      <c r="AY228" s="19" t="s">
        <v>127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9" t="s">
        <v>80</v>
      </c>
      <c r="BK228" s="187">
        <f>ROUND(I228*H228,2)</f>
        <v>0</v>
      </c>
      <c r="BL228" s="19" t="s">
        <v>134</v>
      </c>
      <c r="BM228" s="186" t="s">
        <v>827</v>
      </c>
    </row>
    <row r="229" spans="2:51" s="14" customFormat="1" ht="11.25">
      <c r="B229" s="204"/>
      <c r="C229" s="205"/>
      <c r="D229" s="195" t="s">
        <v>138</v>
      </c>
      <c r="E229" s="206" t="s">
        <v>19</v>
      </c>
      <c r="F229" s="207" t="s">
        <v>828</v>
      </c>
      <c r="G229" s="205"/>
      <c r="H229" s="208">
        <v>75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138</v>
      </c>
      <c r="AU229" s="214" t="s">
        <v>82</v>
      </c>
      <c r="AV229" s="14" t="s">
        <v>82</v>
      </c>
      <c r="AW229" s="14" t="s">
        <v>33</v>
      </c>
      <c r="AX229" s="14" t="s">
        <v>80</v>
      </c>
      <c r="AY229" s="214" t="s">
        <v>127</v>
      </c>
    </row>
    <row r="230" spans="1:65" s="2" customFormat="1" ht="16.5" customHeight="1">
      <c r="A230" s="36"/>
      <c r="B230" s="37"/>
      <c r="C230" s="175" t="s">
        <v>315</v>
      </c>
      <c r="D230" s="175" t="s">
        <v>129</v>
      </c>
      <c r="E230" s="176" t="s">
        <v>210</v>
      </c>
      <c r="F230" s="177" t="s">
        <v>829</v>
      </c>
      <c r="G230" s="178" t="s">
        <v>212</v>
      </c>
      <c r="H230" s="179">
        <v>150</v>
      </c>
      <c r="I230" s="180"/>
      <c r="J230" s="181">
        <f>ROUND(I230*H230,2)</f>
        <v>0</v>
      </c>
      <c r="K230" s="177" t="s">
        <v>19</v>
      </c>
      <c r="L230" s="41"/>
      <c r="M230" s="182" t="s">
        <v>19</v>
      </c>
      <c r="N230" s="183" t="s">
        <v>43</v>
      </c>
      <c r="O230" s="66"/>
      <c r="P230" s="184">
        <f>O230*H230</f>
        <v>0</v>
      </c>
      <c r="Q230" s="184">
        <v>0</v>
      </c>
      <c r="R230" s="184">
        <f>Q230*H230</f>
        <v>0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134</v>
      </c>
      <c r="AT230" s="186" t="s">
        <v>129</v>
      </c>
      <c r="AU230" s="186" t="s">
        <v>82</v>
      </c>
      <c r="AY230" s="19" t="s">
        <v>127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80</v>
      </c>
      <c r="BK230" s="187">
        <f>ROUND(I230*H230,2)</f>
        <v>0</v>
      </c>
      <c r="BL230" s="19" t="s">
        <v>134</v>
      </c>
      <c r="BM230" s="186" t="s">
        <v>830</v>
      </c>
    </row>
    <row r="231" spans="1:47" s="2" customFormat="1" ht="19.5">
      <c r="A231" s="36"/>
      <c r="B231" s="37"/>
      <c r="C231" s="38"/>
      <c r="D231" s="195" t="s">
        <v>786</v>
      </c>
      <c r="E231" s="38"/>
      <c r="F231" s="252" t="s">
        <v>831</v>
      </c>
      <c r="G231" s="38"/>
      <c r="H231" s="38"/>
      <c r="I231" s="190"/>
      <c r="J231" s="38"/>
      <c r="K231" s="38"/>
      <c r="L231" s="41"/>
      <c r="M231" s="191"/>
      <c r="N231" s="192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786</v>
      </c>
      <c r="AU231" s="19" t="s">
        <v>82</v>
      </c>
    </row>
    <row r="232" spans="2:51" s="14" customFormat="1" ht="11.25">
      <c r="B232" s="204"/>
      <c r="C232" s="205"/>
      <c r="D232" s="195" t="s">
        <v>138</v>
      </c>
      <c r="E232" s="206" t="s">
        <v>19</v>
      </c>
      <c r="F232" s="207" t="s">
        <v>832</v>
      </c>
      <c r="G232" s="205"/>
      <c r="H232" s="208">
        <v>150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138</v>
      </c>
      <c r="AU232" s="214" t="s">
        <v>82</v>
      </c>
      <c r="AV232" s="14" t="s">
        <v>82</v>
      </c>
      <c r="AW232" s="14" t="s">
        <v>33</v>
      </c>
      <c r="AX232" s="14" t="s">
        <v>80</v>
      </c>
      <c r="AY232" s="214" t="s">
        <v>127</v>
      </c>
    </row>
    <row r="233" spans="1:65" s="2" customFormat="1" ht="21.75" customHeight="1">
      <c r="A233" s="36"/>
      <c r="B233" s="37"/>
      <c r="C233" s="175" t="s">
        <v>142</v>
      </c>
      <c r="D233" s="175" t="s">
        <v>129</v>
      </c>
      <c r="E233" s="176" t="s">
        <v>178</v>
      </c>
      <c r="F233" s="177" t="s">
        <v>799</v>
      </c>
      <c r="G233" s="178" t="s">
        <v>165</v>
      </c>
      <c r="H233" s="179">
        <v>64.3</v>
      </c>
      <c r="I233" s="180"/>
      <c r="J233" s="181">
        <f>ROUND(I233*H233,2)</f>
        <v>0</v>
      </c>
      <c r="K233" s="177" t="s">
        <v>19</v>
      </c>
      <c r="L233" s="41"/>
      <c r="M233" s="182" t="s">
        <v>19</v>
      </c>
      <c r="N233" s="183" t="s">
        <v>43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134</v>
      </c>
      <c r="AT233" s="186" t="s">
        <v>129</v>
      </c>
      <c r="AU233" s="186" t="s">
        <v>82</v>
      </c>
      <c r="AY233" s="19" t="s">
        <v>127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80</v>
      </c>
      <c r="BK233" s="187">
        <f>ROUND(I233*H233,2)</f>
        <v>0</v>
      </c>
      <c r="BL233" s="19" t="s">
        <v>134</v>
      </c>
      <c r="BM233" s="186" t="s">
        <v>833</v>
      </c>
    </row>
    <row r="234" spans="2:51" s="13" customFormat="1" ht="11.25">
      <c r="B234" s="193"/>
      <c r="C234" s="194"/>
      <c r="D234" s="195" t="s">
        <v>138</v>
      </c>
      <c r="E234" s="196" t="s">
        <v>19</v>
      </c>
      <c r="F234" s="197" t="s">
        <v>834</v>
      </c>
      <c r="G234" s="194"/>
      <c r="H234" s="196" t="s">
        <v>19</v>
      </c>
      <c r="I234" s="198"/>
      <c r="J234" s="194"/>
      <c r="K234" s="194"/>
      <c r="L234" s="199"/>
      <c r="M234" s="200"/>
      <c r="N234" s="201"/>
      <c r="O234" s="201"/>
      <c r="P234" s="201"/>
      <c r="Q234" s="201"/>
      <c r="R234" s="201"/>
      <c r="S234" s="201"/>
      <c r="T234" s="202"/>
      <c r="AT234" s="203" t="s">
        <v>138</v>
      </c>
      <c r="AU234" s="203" t="s">
        <v>82</v>
      </c>
      <c r="AV234" s="13" t="s">
        <v>80</v>
      </c>
      <c r="AW234" s="13" t="s">
        <v>33</v>
      </c>
      <c r="AX234" s="13" t="s">
        <v>72</v>
      </c>
      <c r="AY234" s="203" t="s">
        <v>127</v>
      </c>
    </row>
    <row r="235" spans="2:51" s="13" customFormat="1" ht="11.25">
      <c r="B235" s="193"/>
      <c r="C235" s="194"/>
      <c r="D235" s="195" t="s">
        <v>138</v>
      </c>
      <c r="E235" s="196" t="s">
        <v>19</v>
      </c>
      <c r="F235" s="197" t="s">
        <v>835</v>
      </c>
      <c r="G235" s="194"/>
      <c r="H235" s="196" t="s">
        <v>19</v>
      </c>
      <c r="I235" s="198"/>
      <c r="J235" s="194"/>
      <c r="K235" s="194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138</v>
      </c>
      <c r="AU235" s="203" t="s">
        <v>82</v>
      </c>
      <c r="AV235" s="13" t="s">
        <v>80</v>
      </c>
      <c r="AW235" s="13" t="s">
        <v>33</v>
      </c>
      <c r="AX235" s="13" t="s">
        <v>72</v>
      </c>
      <c r="AY235" s="203" t="s">
        <v>127</v>
      </c>
    </row>
    <row r="236" spans="2:51" s="13" customFormat="1" ht="11.25">
      <c r="B236" s="193"/>
      <c r="C236" s="194"/>
      <c r="D236" s="195" t="s">
        <v>138</v>
      </c>
      <c r="E236" s="196" t="s">
        <v>19</v>
      </c>
      <c r="F236" s="197" t="s">
        <v>836</v>
      </c>
      <c r="G236" s="194"/>
      <c r="H236" s="196" t="s">
        <v>19</v>
      </c>
      <c r="I236" s="198"/>
      <c r="J236" s="194"/>
      <c r="K236" s="194"/>
      <c r="L236" s="199"/>
      <c r="M236" s="200"/>
      <c r="N236" s="201"/>
      <c r="O236" s="201"/>
      <c r="P236" s="201"/>
      <c r="Q236" s="201"/>
      <c r="R236" s="201"/>
      <c r="S236" s="201"/>
      <c r="T236" s="202"/>
      <c r="AT236" s="203" t="s">
        <v>138</v>
      </c>
      <c r="AU236" s="203" t="s">
        <v>82</v>
      </c>
      <c r="AV236" s="13" t="s">
        <v>80</v>
      </c>
      <c r="AW236" s="13" t="s">
        <v>33</v>
      </c>
      <c r="AX236" s="13" t="s">
        <v>72</v>
      </c>
      <c r="AY236" s="203" t="s">
        <v>127</v>
      </c>
    </row>
    <row r="237" spans="2:51" s="13" customFormat="1" ht="11.25">
      <c r="B237" s="193"/>
      <c r="C237" s="194"/>
      <c r="D237" s="195" t="s">
        <v>138</v>
      </c>
      <c r="E237" s="196" t="s">
        <v>19</v>
      </c>
      <c r="F237" s="197" t="s">
        <v>837</v>
      </c>
      <c r="G237" s="194"/>
      <c r="H237" s="196" t="s">
        <v>19</v>
      </c>
      <c r="I237" s="198"/>
      <c r="J237" s="194"/>
      <c r="K237" s="194"/>
      <c r="L237" s="199"/>
      <c r="M237" s="200"/>
      <c r="N237" s="201"/>
      <c r="O237" s="201"/>
      <c r="P237" s="201"/>
      <c r="Q237" s="201"/>
      <c r="R237" s="201"/>
      <c r="S237" s="201"/>
      <c r="T237" s="202"/>
      <c r="AT237" s="203" t="s">
        <v>138</v>
      </c>
      <c r="AU237" s="203" t="s">
        <v>82</v>
      </c>
      <c r="AV237" s="13" t="s">
        <v>80</v>
      </c>
      <c r="AW237" s="13" t="s">
        <v>33</v>
      </c>
      <c r="AX237" s="13" t="s">
        <v>72</v>
      </c>
      <c r="AY237" s="203" t="s">
        <v>127</v>
      </c>
    </row>
    <row r="238" spans="2:51" s="14" customFormat="1" ht="11.25">
      <c r="B238" s="204"/>
      <c r="C238" s="205"/>
      <c r="D238" s="195" t="s">
        <v>138</v>
      </c>
      <c r="E238" s="206" t="s">
        <v>19</v>
      </c>
      <c r="F238" s="207" t="s">
        <v>838</v>
      </c>
      <c r="G238" s="205"/>
      <c r="H238" s="208">
        <v>64.3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138</v>
      </c>
      <c r="AU238" s="214" t="s">
        <v>82</v>
      </c>
      <c r="AV238" s="14" t="s">
        <v>82</v>
      </c>
      <c r="AW238" s="14" t="s">
        <v>33</v>
      </c>
      <c r="AX238" s="14" t="s">
        <v>80</v>
      </c>
      <c r="AY238" s="214" t="s">
        <v>127</v>
      </c>
    </row>
    <row r="239" spans="1:65" s="2" customFormat="1" ht="24.2" customHeight="1">
      <c r="A239" s="36"/>
      <c r="B239" s="37"/>
      <c r="C239" s="175" t="s">
        <v>324</v>
      </c>
      <c r="D239" s="175" t="s">
        <v>129</v>
      </c>
      <c r="E239" s="176" t="s">
        <v>183</v>
      </c>
      <c r="F239" s="177" t="s">
        <v>803</v>
      </c>
      <c r="G239" s="178" t="s">
        <v>165</v>
      </c>
      <c r="H239" s="179">
        <v>128.6</v>
      </c>
      <c r="I239" s="180"/>
      <c r="J239" s="181">
        <f>ROUND(I239*H239,2)</f>
        <v>0</v>
      </c>
      <c r="K239" s="177" t="s">
        <v>19</v>
      </c>
      <c r="L239" s="41"/>
      <c r="M239" s="182" t="s">
        <v>19</v>
      </c>
      <c r="N239" s="183" t="s">
        <v>43</v>
      </c>
      <c r="O239" s="66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134</v>
      </c>
      <c r="AT239" s="186" t="s">
        <v>129</v>
      </c>
      <c r="AU239" s="186" t="s">
        <v>82</v>
      </c>
      <c r="AY239" s="19" t="s">
        <v>127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80</v>
      </c>
      <c r="BK239" s="187">
        <f>ROUND(I239*H239,2)</f>
        <v>0</v>
      </c>
      <c r="BL239" s="19" t="s">
        <v>134</v>
      </c>
      <c r="BM239" s="186" t="s">
        <v>839</v>
      </c>
    </row>
    <row r="240" spans="2:51" s="13" customFormat="1" ht="11.25">
      <c r="B240" s="193"/>
      <c r="C240" s="194"/>
      <c r="D240" s="195" t="s">
        <v>138</v>
      </c>
      <c r="E240" s="196" t="s">
        <v>19</v>
      </c>
      <c r="F240" s="197" t="s">
        <v>840</v>
      </c>
      <c r="G240" s="194"/>
      <c r="H240" s="196" t="s">
        <v>19</v>
      </c>
      <c r="I240" s="198"/>
      <c r="J240" s="194"/>
      <c r="K240" s="194"/>
      <c r="L240" s="199"/>
      <c r="M240" s="200"/>
      <c r="N240" s="201"/>
      <c r="O240" s="201"/>
      <c r="P240" s="201"/>
      <c r="Q240" s="201"/>
      <c r="R240" s="201"/>
      <c r="S240" s="201"/>
      <c r="T240" s="202"/>
      <c r="AT240" s="203" t="s">
        <v>138</v>
      </c>
      <c r="AU240" s="203" t="s">
        <v>82</v>
      </c>
      <c r="AV240" s="13" t="s">
        <v>80</v>
      </c>
      <c r="AW240" s="13" t="s">
        <v>33</v>
      </c>
      <c r="AX240" s="13" t="s">
        <v>72</v>
      </c>
      <c r="AY240" s="203" t="s">
        <v>127</v>
      </c>
    </row>
    <row r="241" spans="2:51" s="14" customFormat="1" ht="11.25">
      <c r="B241" s="204"/>
      <c r="C241" s="205"/>
      <c r="D241" s="195" t="s">
        <v>138</v>
      </c>
      <c r="E241" s="206" t="s">
        <v>19</v>
      </c>
      <c r="F241" s="207" t="s">
        <v>841</v>
      </c>
      <c r="G241" s="205"/>
      <c r="H241" s="208">
        <v>128.6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138</v>
      </c>
      <c r="AU241" s="214" t="s">
        <v>82</v>
      </c>
      <c r="AV241" s="14" t="s">
        <v>82</v>
      </c>
      <c r="AW241" s="14" t="s">
        <v>33</v>
      </c>
      <c r="AX241" s="14" t="s">
        <v>80</v>
      </c>
      <c r="AY241" s="214" t="s">
        <v>127</v>
      </c>
    </row>
    <row r="242" spans="2:63" s="12" customFormat="1" ht="22.9" customHeight="1">
      <c r="B242" s="159"/>
      <c r="C242" s="160"/>
      <c r="D242" s="161" t="s">
        <v>71</v>
      </c>
      <c r="E242" s="173" t="s">
        <v>7</v>
      </c>
      <c r="F242" s="173" t="s">
        <v>842</v>
      </c>
      <c r="G242" s="160"/>
      <c r="H242" s="160"/>
      <c r="I242" s="163"/>
      <c r="J242" s="174">
        <f>BK242</f>
        <v>0</v>
      </c>
      <c r="K242" s="160"/>
      <c r="L242" s="165"/>
      <c r="M242" s="166"/>
      <c r="N242" s="167"/>
      <c r="O242" s="167"/>
      <c r="P242" s="168">
        <f>SUM(P243:P271)</f>
        <v>0</v>
      </c>
      <c r="Q242" s="167"/>
      <c r="R242" s="168">
        <f>SUM(R243:R271)</f>
        <v>0.17584</v>
      </c>
      <c r="S242" s="167"/>
      <c r="T242" s="169">
        <f>SUM(T243:T271)</f>
        <v>0</v>
      </c>
      <c r="AR242" s="170" t="s">
        <v>80</v>
      </c>
      <c r="AT242" s="171" t="s">
        <v>71</v>
      </c>
      <c r="AU242" s="171" t="s">
        <v>80</v>
      </c>
      <c r="AY242" s="170" t="s">
        <v>127</v>
      </c>
      <c r="BK242" s="172">
        <f>SUM(BK243:BK271)</f>
        <v>0</v>
      </c>
    </row>
    <row r="243" spans="1:65" s="2" customFormat="1" ht="16.5" customHeight="1">
      <c r="A243" s="36"/>
      <c r="B243" s="37"/>
      <c r="C243" s="175" t="s">
        <v>332</v>
      </c>
      <c r="D243" s="175" t="s">
        <v>129</v>
      </c>
      <c r="E243" s="176" t="s">
        <v>843</v>
      </c>
      <c r="F243" s="177" t="s">
        <v>844</v>
      </c>
      <c r="G243" s="178" t="s">
        <v>159</v>
      </c>
      <c r="H243" s="179">
        <v>71</v>
      </c>
      <c r="I243" s="180"/>
      <c r="J243" s="181">
        <f>ROUND(I243*H243,2)</f>
        <v>0</v>
      </c>
      <c r="K243" s="177" t="s">
        <v>19</v>
      </c>
      <c r="L243" s="41"/>
      <c r="M243" s="182" t="s">
        <v>19</v>
      </c>
      <c r="N243" s="183" t="s">
        <v>43</v>
      </c>
      <c r="O243" s="66"/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134</v>
      </c>
      <c r="AT243" s="186" t="s">
        <v>129</v>
      </c>
      <c r="AU243" s="186" t="s">
        <v>82</v>
      </c>
      <c r="AY243" s="19" t="s">
        <v>127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80</v>
      </c>
      <c r="BK243" s="187">
        <f>ROUND(I243*H243,2)</f>
        <v>0</v>
      </c>
      <c r="BL243" s="19" t="s">
        <v>134</v>
      </c>
      <c r="BM243" s="186" t="s">
        <v>845</v>
      </c>
    </row>
    <row r="244" spans="2:51" s="13" customFormat="1" ht="11.25">
      <c r="B244" s="193"/>
      <c r="C244" s="194"/>
      <c r="D244" s="195" t="s">
        <v>138</v>
      </c>
      <c r="E244" s="196" t="s">
        <v>19</v>
      </c>
      <c r="F244" s="197" t="s">
        <v>846</v>
      </c>
      <c r="G244" s="194"/>
      <c r="H244" s="196" t="s">
        <v>19</v>
      </c>
      <c r="I244" s="198"/>
      <c r="J244" s="194"/>
      <c r="K244" s="194"/>
      <c r="L244" s="199"/>
      <c r="M244" s="200"/>
      <c r="N244" s="201"/>
      <c r="O244" s="201"/>
      <c r="P244" s="201"/>
      <c r="Q244" s="201"/>
      <c r="R244" s="201"/>
      <c r="S244" s="201"/>
      <c r="T244" s="202"/>
      <c r="AT244" s="203" t="s">
        <v>138</v>
      </c>
      <c r="AU244" s="203" t="s">
        <v>82</v>
      </c>
      <c r="AV244" s="13" t="s">
        <v>80</v>
      </c>
      <c r="AW244" s="13" t="s">
        <v>33</v>
      </c>
      <c r="AX244" s="13" t="s">
        <v>72</v>
      </c>
      <c r="AY244" s="203" t="s">
        <v>127</v>
      </c>
    </row>
    <row r="245" spans="2:51" s="14" customFormat="1" ht="11.25">
      <c r="B245" s="204"/>
      <c r="C245" s="205"/>
      <c r="D245" s="195" t="s">
        <v>138</v>
      </c>
      <c r="E245" s="206" t="s">
        <v>19</v>
      </c>
      <c r="F245" s="207" t="s">
        <v>847</v>
      </c>
      <c r="G245" s="205"/>
      <c r="H245" s="208">
        <v>25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138</v>
      </c>
      <c r="AU245" s="214" t="s">
        <v>82</v>
      </c>
      <c r="AV245" s="14" t="s">
        <v>82</v>
      </c>
      <c r="AW245" s="14" t="s">
        <v>33</v>
      </c>
      <c r="AX245" s="14" t="s">
        <v>72</v>
      </c>
      <c r="AY245" s="214" t="s">
        <v>127</v>
      </c>
    </row>
    <row r="246" spans="2:51" s="13" customFormat="1" ht="11.25">
      <c r="B246" s="193"/>
      <c r="C246" s="194"/>
      <c r="D246" s="195" t="s">
        <v>138</v>
      </c>
      <c r="E246" s="196" t="s">
        <v>19</v>
      </c>
      <c r="F246" s="197" t="s">
        <v>848</v>
      </c>
      <c r="G246" s="194"/>
      <c r="H246" s="196" t="s">
        <v>19</v>
      </c>
      <c r="I246" s="198"/>
      <c r="J246" s="194"/>
      <c r="K246" s="194"/>
      <c r="L246" s="199"/>
      <c r="M246" s="200"/>
      <c r="N246" s="201"/>
      <c r="O246" s="201"/>
      <c r="P246" s="201"/>
      <c r="Q246" s="201"/>
      <c r="R246" s="201"/>
      <c r="S246" s="201"/>
      <c r="T246" s="202"/>
      <c r="AT246" s="203" t="s">
        <v>138</v>
      </c>
      <c r="AU246" s="203" t="s">
        <v>82</v>
      </c>
      <c r="AV246" s="13" t="s">
        <v>80</v>
      </c>
      <c r="AW246" s="13" t="s">
        <v>33</v>
      </c>
      <c r="AX246" s="13" t="s">
        <v>72</v>
      </c>
      <c r="AY246" s="203" t="s">
        <v>127</v>
      </c>
    </row>
    <row r="247" spans="2:51" s="14" customFormat="1" ht="11.25">
      <c r="B247" s="204"/>
      <c r="C247" s="205"/>
      <c r="D247" s="195" t="s">
        <v>138</v>
      </c>
      <c r="E247" s="206" t="s">
        <v>19</v>
      </c>
      <c r="F247" s="207" t="s">
        <v>438</v>
      </c>
      <c r="G247" s="205"/>
      <c r="H247" s="208">
        <v>46</v>
      </c>
      <c r="I247" s="209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138</v>
      </c>
      <c r="AU247" s="214" t="s">
        <v>82</v>
      </c>
      <c r="AV247" s="14" t="s">
        <v>82</v>
      </c>
      <c r="AW247" s="14" t="s">
        <v>33</v>
      </c>
      <c r="AX247" s="14" t="s">
        <v>72</v>
      </c>
      <c r="AY247" s="214" t="s">
        <v>127</v>
      </c>
    </row>
    <row r="248" spans="2:51" s="15" customFormat="1" ht="11.25">
      <c r="B248" s="215"/>
      <c r="C248" s="216"/>
      <c r="D248" s="195" t="s">
        <v>138</v>
      </c>
      <c r="E248" s="217" t="s">
        <v>19</v>
      </c>
      <c r="F248" s="218" t="s">
        <v>143</v>
      </c>
      <c r="G248" s="216"/>
      <c r="H248" s="219">
        <v>71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138</v>
      </c>
      <c r="AU248" s="225" t="s">
        <v>82</v>
      </c>
      <c r="AV248" s="15" t="s">
        <v>134</v>
      </c>
      <c r="AW248" s="15" t="s">
        <v>33</v>
      </c>
      <c r="AX248" s="15" t="s">
        <v>80</v>
      </c>
      <c r="AY248" s="225" t="s">
        <v>127</v>
      </c>
    </row>
    <row r="249" spans="1:65" s="2" customFormat="1" ht="21.75" customHeight="1">
      <c r="A249" s="36"/>
      <c r="B249" s="37"/>
      <c r="C249" s="237" t="s">
        <v>336</v>
      </c>
      <c r="D249" s="237" t="s">
        <v>236</v>
      </c>
      <c r="E249" s="238" t="s">
        <v>849</v>
      </c>
      <c r="F249" s="239" t="s">
        <v>850</v>
      </c>
      <c r="G249" s="240" t="s">
        <v>159</v>
      </c>
      <c r="H249" s="241">
        <v>26</v>
      </c>
      <c r="I249" s="242"/>
      <c r="J249" s="243">
        <f>ROUND(I249*H249,2)</f>
        <v>0</v>
      </c>
      <c r="K249" s="239" t="s">
        <v>19</v>
      </c>
      <c r="L249" s="244"/>
      <c r="M249" s="245" t="s">
        <v>19</v>
      </c>
      <c r="N249" s="246" t="s">
        <v>43</v>
      </c>
      <c r="O249" s="66"/>
      <c r="P249" s="184">
        <f>O249*H249</f>
        <v>0</v>
      </c>
      <c r="Q249" s="184">
        <v>0.00108</v>
      </c>
      <c r="R249" s="184">
        <f>Q249*H249</f>
        <v>0.02808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193</v>
      </c>
      <c r="AT249" s="186" t="s">
        <v>236</v>
      </c>
      <c r="AU249" s="186" t="s">
        <v>82</v>
      </c>
      <c r="AY249" s="19" t="s">
        <v>127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80</v>
      </c>
      <c r="BK249" s="187">
        <f>ROUND(I249*H249,2)</f>
        <v>0</v>
      </c>
      <c r="BL249" s="19" t="s">
        <v>134</v>
      </c>
      <c r="BM249" s="186" t="s">
        <v>851</v>
      </c>
    </row>
    <row r="250" spans="2:51" s="13" customFormat="1" ht="11.25">
      <c r="B250" s="193"/>
      <c r="C250" s="194"/>
      <c r="D250" s="195" t="s">
        <v>138</v>
      </c>
      <c r="E250" s="196" t="s">
        <v>19</v>
      </c>
      <c r="F250" s="197" t="s">
        <v>846</v>
      </c>
      <c r="G250" s="194"/>
      <c r="H250" s="196" t="s">
        <v>19</v>
      </c>
      <c r="I250" s="198"/>
      <c r="J250" s="194"/>
      <c r="K250" s="194"/>
      <c r="L250" s="199"/>
      <c r="M250" s="200"/>
      <c r="N250" s="201"/>
      <c r="O250" s="201"/>
      <c r="P250" s="201"/>
      <c r="Q250" s="201"/>
      <c r="R250" s="201"/>
      <c r="S250" s="201"/>
      <c r="T250" s="202"/>
      <c r="AT250" s="203" t="s">
        <v>138</v>
      </c>
      <c r="AU250" s="203" t="s">
        <v>82</v>
      </c>
      <c r="AV250" s="13" t="s">
        <v>80</v>
      </c>
      <c r="AW250" s="13" t="s">
        <v>33</v>
      </c>
      <c r="AX250" s="13" t="s">
        <v>72</v>
      </c>
      <c r="AY250" s="203" t="s">
        <v>127</v>
      </c>
    </row>
    <row r="251" spans="2:51" s="14" customFormat="1" ht="11.25">
      <c r="B251" s="204"/>
      <c r="C251" s="205"/>
      <c r="D251" s="195" t="s">
        <v>138</v>
      </c>
      <c r="E251" s="206" t="s">
        <v>19</v>
      </c>
      <c r="F251" s="207" t="s">
        <v>852</v>
      </c>
      <c r="G251" s="205"/>
      <c r="H251" s="208">
        <v>26</v>
      </c>
      <c r="I251" s="209"/>
      <c r="J251" s="205"/>
      <c r="K251" s="205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138</v>
      </c>
      <c r="AU251" s="214" t="s">
        <v>82</v>
      </c>
      <c r="AV251" s="14" t="s">
        <v>82</v>
      </c>
      <c r="AW251" s="14" t="s">
        <v>33</v>
      </c>
      <c r="AX251" s="14" t="s">
        <v>80</v>
      </c>
      <c r="AY251" s="214" t="s">
        <v>127</v>
      </c>
    </row>
    <row r="252" spans="1:65" s="2" customFormat="1" ht="21.75" customHeight="1">
      <c r="A252" s="36"/>
      <c r="B252" s="37"/>
      <c r="C252" s="237" t="s">
        <v>347</v>
      </c>
      <c r="D252" s="237" t="s">
        <v>236</v>
      </c>
      <c r="E252" s="238" t="s">
        <v>853</v>
      </c>
      <c r="F252" s="239" t="s">
        <v>854</v>
      </c>
      <c r="G252" s="240" t="s">
        <v>159</v>
      </c>
      <c r="H252" s="241">
        <v>47</v>
      </c>
      <c r="I252" s="242"/>
      <c r="J252" s="243">
        <f>ROUND(I252*H252,2)</f>
        <v>0</v>
      </c>
      <c r="K252" s="239" t="s">
        <v>19</v>
      </c>
      <c r="L252" s="244"/>
      <c r="M252" s="245" t="s">
        <v>19</v>
      </c>
      <c r="N252" s="246" t="s">
        <v>43</v>
      </c>
      <c r="O252" s="66"/>
      <c r="P252" s="184">
        <f>O252*H252</f>
        <v>0</v>
      </c>
      <c r="Q252" s="184">
        <v>0.00039</v>
      </c>
      <c r="R252" s="184">
        <f>Q252*H252</f>
        <v>0.01833</v>
      </c>
      <c r="S252" s="184">
        <v>0</v>
      </c>
      <c r="T252" s="185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193</v>
      </c>
      <c r="AT252" s="186" t="s">
        <v>236</v>
      </c>
      <c r="AU252" s="186" t="s">
        <v>82</v>
      </c>
      <c r="AY252" s="19" t="s">
        <v>127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19" t="s">
        <v>80</v>
      </c>
      <c r="BK252" s="187">
        <f>ROUND(I252*H252,2)</f>
        <v>0</v>
      </c>
      <c r="BL252" s="19" t="s">
        <v>134</v>
      </c>
      <c r="BM252" s="186" t="s">
        <v>855</v>
      </c>
    </row>
    <row r="253" spans="2:51" s="13" customFormat="1" ht="11.25">
      <c r="B253" s="193"/>
      <c r="C253" s="194"/>
      <c r="D253" s="195" t="s">
        <v>138</v>
      </c>
      <c r="E253" s="196" t="s">
        <v>19</v>
      </c>
      <c r="F253" s="197" t="s">
        <v>848</v>
      </c>
      <c r="G253" s="194"/>
      <c r="H253" s="196" t="s">
        <v>19</v>
      </c>
      <c r="I253" s="198"/>
      <c r="J253" s="194"/>
      <c r="K253" s="194"/>
      <c r="L253" s="199"/>
      <c r="M253" s="200"/>
      <c r="N253" s="201"/>
      <c r="O253" s="201"/>
      <c r="P253" s="201"/>
      <c r="Q253" s="201"/>
      <c r="R253" s="201"/>
      <c r="S253" s="201"/>
      <c r="T253" s="202"/>
      <c r="AT253" s="203" t="s">
        <v>138</v>
      </c>
      <c r="AU253" s="203" t="s">
        <v>82</v>
      </c>
      <c r="AV253" s="13" t="s">
        <v>80</v>
      </c>
      <c r="AW253" s="13" t="s">
        <v>33</v>
      </c>
      <c r="AX253" s="13" t="s">
        <v>72</v>
      </c>
      <c r="AY253" s="203" t="s">
        <v>127</v>
      </c>
    </row>
    <row r="254" spans="2:51" s="14" customFormat="1" ht="11.25">
      <c r="B254" s="204"/>
      <c r="C254" s="205"/>
      <c r="D254" s="195" t="s">
        <v>138</v>
      </c>
      <c r="E254" s="206" t="s">
        <v>19</v>
      </c>
      <c r="F254" s="207" t="s">
        <v>856</v>
      </c>
      <c r="G254" s="205"/>
      <c r="H254" s="208">
        <v>47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138</v>
      </c>
      <c r="AU254" s="214" t="s">
        <v>82</v>
      </c>
      <c r="AV254" s="14" t="s">
        <v>82</v>
      </c>
      <c r="AW254" s="14" t="s">
        <v>33</v>
      </c>
      <c r="AX254" s="14" t="s">
        <v>80</v>
      </c>
      <c r="AY254" s="214" t="s">
        <v>127</v>
      </c>
    </row>
    <row r="255" spans="1:65" s="2" customFormat="1" ht="16.5" customHeight="1">
      <c r="A255" s="36"/>
      <c r="B255" s="37"/>
      <c r="C255" s="175" t="s">
        <v>353</v>
      </c>
      <c r="D255" s="175" t="s">
        <v>129</v>
      </c>
      <c r="E255" s="176" t="s">
        <v>857</v>
      </c>
      <c r="F255" s="177" t="s">
        <v>858</v>
      </c>
      <c r="G255" s="178" t="s">
        <v>165</v>
      </c>
      <c r="H255" s="179">
        <v>23</v>
      </c>
      <c r="I255" s="180"/>
      <c r="J255" s="181">
        <f>ROUND(I255*H255,2)</f>
        <v>0</v>
      </c>
      <c r="K255" s="177" t="s">
        <v>19</v>
      </c>
      <c r="L255" s="41"/>
      <c r="M255" s="182" t="s">
        <v>19</v>
      </c>
      <c r="N255" s="183" t="s">
        <v>43</v>
      </c>
      <c r="O255" s="66"/>
      <c r="P255" s="184">
        <f>O255*H255</f>
        <v>0</v>
      </c>
      <c r="Q255" s="184">
        <v>0</v>
      </c>
      <c r="R255" s="184">
        <f>Q255*H255</f>
        <v>0</v>
      </c>
      <c r="S255" s="184">
        <v>0</v>
      </c>
      <c r="T255" s="185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134</v>
      </c>
      <c r="AT255" s="186" t="s">
        <v>129</v>
      </c>
      <c r="AU255" s="186" t="s">
        <v>82</v>
      </c>
      <c r="AY255" s="19" t="s">
        <v>127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80</v>
      </c>
      <c r="BK255" s="187">
        <f>ROUND(I255*H255,2)</f>
        <v>0</v>
      </c>
      <c r="BL255" s="19" t="s">
        <v>134</v>
      </c>
      <c r="BM255" s="186" t="s">
        <v>859</v>
      </c>
    </row>
    <row r="256" spans="1:47" s="2" customFormat="1" ht="19.5">
      <c r="A256" s="36"/>
      <c r="B256" s="37"/>
      <c r="C256" s="38"/>
      <c r="D256" s="195" t="s">
        <v>786</v>
      </c>
      <c r="E256" s="38"/>
      <c r="F256" s="252" t="s">
        <v>860</v>
      </c>
      <c r="G256" s="38"/>
      <c r="H256" s="38"/>
      <c r="I256" s="190"/>
      <c r="J256" s="38"/>
      <c r="K256" s="38"/>
      <c r="L256" s="41"/>
      <c r="M256" s="191"/>
      <c r="N256" s="192"/>
      <c r="O256" s="66"/>
      <c r="P256" s="66"/>
      <c r="Q256" s="66"/>
      <c r="R256" s="66"/>
      <c r="S256" s="66"/>
      <c r="T256" s="67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786</v>
      </c>
      <c r="AU256" s="19" t="s">
        <v>82</v>
      </c>
    </row>
    <row r="257" spans="2:51" s="13" customFormat="1" ht="11.25">
      <c r="B257" s="193"/>
      <c r="C257" s="194"/>
      <c r="D257" s="195" t="s">
        <v>138</v>
      </c>
      <c r="E257" s="196" t="s">
        <v>19</v>
      </c>
      <c r="F257" s="197" t="s">
        <v>861</v>
      </c>
      <c r="G257" s="194"/>
      <c r="H257" s="196" t="s">
        <v>19</v>
      </c>
      <c r="I257" s="198"/>
      <c r="J257" s="194"/>
      <c r="K257" s="194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138</v>
      </c>
      <c r="AU257" s="203" t="s">
        <v>82</v>
      </c>
      <c r="AV257" s="13" t="s">
        <v>80</v>
      </c>
      <c r="AW257" s="13" t="s">
        <v>33</v>
      </c>
      <c r="AX257" s="13" t="s">
        <v>72</v>
      </c>
      <c r="AY257" s="203" t="s">
        <v>127</v>
      </c>
    </row>
    <row r="258" spans="2:51" s="14" customFormat="1" ht="11.25">
      <c r="B258" s="204"/>
      <c r="C258" s="205"/>
      <c r="D258" s="195" t="s">
        <v>138</v>
      </c>
      <c r="E258" s="206" t="s">
        <v>19</v>
      </c>
      <c r="F258" s="207" t="s">
        <v>862</v>
      </c>
      <c r="G258" s="205"/>
      <c r="H258" s="208">
        <v>11.25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138</v>
      </c>
      <c r="AU258" s="214" t="s">
        <v>82</v>
      </c>
      <c r="AV258" s="14" t="s">
        <v>82</v>
      </c>
      <c r="AW258" s="14" t="s">
        <v>33</v>
      </c>
      <c r="AX258" s="14" t="s">
        <v>72</v>
      </c>
      <c r="AY258" s="214" t="s">
        <v>127</v>
      </c>
    </row>
    <row r="259" spans="2:51" s="14" customFormat="1" ht="11.25">
      <c r="B259" s="204"/>
      <c r="C259" s="205"/>
      <c r="D259" s="195" t="s">
        <v>138</v>
      </c>
      <c r="E259" s="206" t="s">
        <v>19</v>
      </c>
      <c r="F259" s="207" t="s">
        <v>863</v>
      </c>
      <c r="G259" s="205"/>
      <c r="H259" s="208">
        <v>5.25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138</v>
      </c>
      <c r="AU259" s="214" t="s">
        <v>82</v>
      </c>
      <c r="AV259" s="14" t="s">
        <v>82</v>
      </c>
      <c r="AW259" s="14" t="s">
        <v>33</v>
      </c>
      <c r="AX259" s="14" t="s">
        <v>72</v>
      </c>
      <c r="AY259" s="214" t="s">
        <v>127</v>
      </c>
    </row>
    <row r="260" spans="2:51" s="13" customFormat="1" ht="11.25">
      <c r="B260" s="193"/>
      <c r="C260" s="194"/>
      <c r="D260" s="195" t="s">
        <v>138</v>
      </c>
      <c r="E260" s="196" t="s">
        <v>19</v>
      </c>
      <c r="F260" s="197" t="s">
        <v>711</v>
      </c>
      <c r="G260" s="194"/>
      <c r="H260" s="196" t="s">
        <v>19</v>
      </c>
      <c r="I260" s="198"/>
      <c r="J260" s="194"/>
      <c r="K260" s="194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138</v>
      </c>
      <c r="AU260" s="203" t="s">
        <v>82</v>
      </c>
      <c r="AV260" s="13" t="s">
        <v>80</v>
      </c>
      <c r="AW260" s="13" t="s">
        <v>33</v>
      </c>
      <c r="AX260" s="13" t="s">
        <v>72</v>
      </c>
      <c r="AY260" s="203" t="s">
        <v>127</v>
      </c>
    </row>
    <row r="261" spans="2:51" s="14" customFormat="1" ht="11.25">
      <c r="B261" s="204"/>
      <c r="C261" s="205"/>
      <c r="D261" s="195" t="s">
        <v>138</v>
      </c>
      <c r="E261" s="206" t="s">
        <v>19</v>
      </c>
      <c r="F261" s="207" t="s">
        <v>864</v>
      </c>
      <c r="G261" s="205"/>
      <c r="H261" s="208">
        <v>6.5</v>
      </c>
      <c r="I261" s="209"/>
      <c r="J261" s="205"/>
      <c r="K261" s="205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138</v>
      </c>
      <c r="AU261" s="214" t="s">
        <v>82</v>
      </c>
      <c r="AV261" s="14" t="s">
        <v>82</v>
      </c>
      <c r="AW261" s="14" t="s">
        <v>33</v>
      </c>
      <c r="AX261" s="14" t="s">
        <v>72</v>
      </c>
      <c r="AY261" s="214" t="s">
        <v>127</v>
      </c>
    </row>
    <row r="262" spans="2:51" s="15" customFormat="1" ht="11.25">
      <c r="B262" s="215"/>
      <c r="C262" s="216"/>
      <c r="D262" s="195" t="s">
        <v>138</v>
      </c>
      <c r="E262" s="217" t="s">
        <v>19</v>
      </c>
      <c r="F262" s="218" t="s">
        <v>143</v>
      </c>
      <c r="G262" s="216"/>
      <c r="H262" s="219">
        <v>23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138</v>
      </c>
      <c r="AU262" s="225" t="s">
        <v>82</v>
      </c>
      <c r="AV262" s="15" t="s">
        <v>134</v>
      </c>
      <c r="AW262" s="15" t="s">
        <v>33</v>
      </c>
      <c r="AX262" s="15" t="s">
        <v>80</v>
      </c>
      <c r="AY262" s="225" t="s">
        <v>127</v>
      </c>
    </row>
    <row r="263" spans="1:65" s="2" customFormat="1" ht="16.5" customHeight="1">
      <c r="A263" s="36"/>
      <c r="B263" s="37"/>
      <c r="C263" s="175" t="s">
        <v>359</v>
      </c>
      <c r="D263" s="175" t="s">
        <v>129</v>
      </c>
      <c r="E263" s="176" t="s">
        <v>865</v>
      </c>
      <c r="F263" s="177" t="s">
        <v>866</v>
      </c>
      <c r="G263" s="178" t="s">
        <v>132</v>
      </c>
      <c r="H263" s="179">
        <v>193</v>
      </c>
      <c r="I263" s="180"/>
      <c r="J263" s="181">
        <f>ROUND(I263*H263,2)</f>
        <v>0</v>
      </c>
      <c r="K263" s="177" t="s">
        <v>19</v>
      </c>
      <c r="L263" s="41"/>
      <c r="M263" s="182" t="s">
        <v>19</v>
      </c>
      <c r="N263" s="183" t="s">
        <v>43</v>
      </c>
      <c r="O263" s="66"/>
      <c r="P263" s="184">
        <f>O263*H263</f>
        <v>0</v>
      </c>
      <c r="Q263" s="184">
        <v>0.00031</v>
      </c>
      <c r="R263" s="184">
        <f>Q263*H263</f>
        <v>0.05983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134</v>
      </c>
      <c r="AT263" s="186" t="s">
        <v>129</v>
      </c>
      <c r="AU263" s="186" t="s">
        <v>82</v>
      </c>
      <c r="AY263" s="19" t="s">
        <v>127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80</v>
      </c>
      <c r="BK263" s="187">
        <f>ROUND(I263*H263,2)</f>
        <v>0</v>
      </c>
      <c r="BL263" s="19" t="s">
        <v>134</v>
      </c>
      <c r="BM263" s="186" t="s">
        <v>867</v>
      </c>
    </row>
    <row r="264" spans="2:51" s="13" customFormat="1" ht="11.25">
      <c r="B264" s="193"/>
      <c r="C264" s="194"/>
      <c r="D264" s="195" t="s">
        <v>138</v>
      </c>
      <c r="E264" s="196" t="s">
        <v>19</v>
      </c>
      <c r="F264" s="197" t="s">
        <v>868</v>
      </c>
      <c r="G264" s="194"/>
      <c r="H264" s="196" t="s">
        <v>19</v>
      </c>
      <c r="I264" s="198"/>
      <c r="J264" s="194"/>
      <c r="K264" s="194"/>
      <c r="L264" s="199"/>
      <c r="M264" s="200"/>
      <c r="N264" s="201"/>
      <c r="O264" s="201"/>
      <c r="P264" s="201"/>
      <c r="Q264" s="201"/>
      <c r="R264" s="201"/>
      <c r="S264" s="201"/>
      <c r="T264" s="202"/>
      <c r="AT264" s="203" t="s">
        <v>138</v>
      </c>
      <c r="AU264" s="203" t="s">
        <v>82</v>
      </c>
      <c r="AV264" s="13" t="s">
        <v>80</v>
      </c>
      <c r="AW264" s="13" t="s">
        <v>33</v>
      </c>
      <c r="AX264" s="13" t="s">
        <v>72</v>
      </c>
      <c r="AY264" s="203" t="s">
        <v>127</v>
      </c>
    </row>
    <row r="265" spans="2:51" s="14" customFormat="1" ht="11.25">
      <c r="B265" s="204"/>
      <c r="C265" s="205"/>
      <c r="D265" s="195" t="s">
        <v>138</v>
      </c>
      <c r="E265" s="206" t="s">
        <v>19</v>
      </c>
      <c r="F265" s="207" t="s">
        <v>869</v>
      </c>
      <c r="G265" s="205"/>
      <c r="H265" s="208">
        <v>75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138</v>
      </c>
      <c r="AU265" s="214" t="s">
        <v>82</v>
      </c>
      <c r="AV265" s="14" t="s">
        <v>82</v>
      </c>
      <c r="AW265" s="14" t="s">
        <v>33</v>
      </c>
      <c r="AX265" s="14" t="s">
        <v>72</v>
      </c>
      <c r="AY265" s="214" t="s">
        <v>127</v>
      </c>
    </row>
    <row r="266" spans="2:51" s="14" customFormat="1" ht="11.25">
      <c r="B266" s="204"/>
      <c r="C266" s="205"/>
      <c r="D266" s="195" t="s">
        <v>138</v>
      </c>
      <c r="E266" s="206" t="s">
        <v>19</v>
      </c>
      <c r="F266" s="207" t="s">
        <v>870</v>
      </c>
      <c r="G266" s="205"/>
      <c r="H266" s="208">
        <v>39</v>
      </c>
      <c r="I266" s="209"/>
      <c r="J266" s="205"/>
      <c r="K266" s="205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138</v>
      </c>
      <c r="AU266" s="214" t="s">
        <v>82</v>
      </c>
      <c r="AV266" s="14" t="s">
        <v>82</v>
      </c>
      <c r="AW266" s="14" t="s">
        <v>33</v>
      </c>
      <c r="AX266" s="14" t="s">
        <v>72</v>
      </c>
      <c r="AY266" s="214" t="s">
        <v>127</v>
      </c>
    </row>
    <row r="267" spans="2:51" s="13" customFormat="1" ht="11.25">
      <c r="B267" s="193"/>
      <c r="C267" s="194"/>
      <c r="D267" s="195" t="s">
        <v>138</v>
      </c>
      <c r="E267" s="196" t="s">
        <v>19</v>
      </c>
      <c r="F267" s="197" t="s">
        <v>871</v>
      </c>
      <c r="G267" s="194"/>
      <c r="H267" s="196" t="s">
        <v>19</v>
      </c>
      <c r="I267" s="198"/>
      <c r="J267" s="194"/>
      <c r="K267" s="194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138</v>
      </c>
      <c r="AU267" s="203" t="s">
        <v>82</v>
      </c>
      <c r="AV267" s="13" t="s">
        <v>80</v>
      </c>
      <c r="AW267" s="13" t="s">
        <v>33</v>
      </c>
      <c r="AX267" s="13" t="s">
        <v>72</v>
      </c>
      <c r="AY267" s="203" t="s">
        <v>127</v>
      </c>
    </row>
    <row r="268" spans="2:51" s="14" customFormat="1" ht="11.25">
      <c r="B268" s="204"/>
      <c r="C268" s="205"/>
      <c r="D268" s="195" t="s">
        <v>138</v>
      </c>
      <c r="E268" s="206" t="s">
        <v>19</v>
      </c>
      <c r="F268" s="207" t="s">
        <v>872</v>
      </c>
      <c r="G268" s="205"/>
      <c r="H268" s="208">
        <v>79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138</v>
      </c>
      <c r="AU268" s="214" t="s">
        <v>82</v>
      </c>
      <c r="AV268" s="14" t="s">
        <v>82</v>
      </c>
      <c r="AW268" s="14" t="s">
        <v>33</v>
      </c>
      <c r="AX268" s="14" t="s">
        <v>72</v>
      </c>
      <c r="AY268" s="214" t="s">
        <v>127</v>
      </c>
    </row>
    <row r="269" spans="2:51" s="15" customFormat="1" ht="11.25">
      <c r="B269" s="215"/>
      <c r="C269" s="216"/>
      <c r="D269" s="195" t="s">
        <v>138</v>
      </c>
      <c r="E269" s="217" t="s">
        <v>19</v>
      </c>
      <c r="F269" s="218" t="s">
        <v>143</v>
      </c>
      <c r="G269" s="216"/>
      <c r="H269" s="219">
        <v>193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138</v>
      </c>
      <c r="AU269" s="225" t="s">
        <v>82</v>
      </c>
      <c r="AV269" s="15" t="s">
        <v>134</v>
      </c>
      <c r="AW269" s="15" t="s">
        <v>33</v>
      </c>
      <c r="AX269" s="15" t="s">
        <v>80</v>
      </c>
      <c r="AY269" s="225" t="s">
        <v>127</v>
      </c>
    </row>
    <row r="270" spans="1:65" s="2" customFormat="1" ht="16.5" customHeight="1">
      <c r="A270" s="36"/>
      <c r="B270" s="37"/>
      <c r="C270" s="237" t="s">
        <v>366</v>
      </c>
      <c r="D270" s="237" t="s">
        <v>236</v>
      </c>
      <c r="E270" s="238" t="s">
        <v>873</v>
      </c>
      <c r="F270" s="239" t="s">
        <v>874</v>
      </c>
      <c r="G270" s="240" t="s">
        <v>132</v>
      </c>
      <c r="H270" s="241">
        <v>232</v>
      </c>
      <c r="I270" s="242"/>
      <c r="J270" s="243">
        <f>ROUND(I270*H270,2)</f>
        <v>0</v>
      </c>
      <c r="K270" s="239" t="s">
        <v>19</v>
      </c>
      <c r="L270" s="244"/>
      <c r="M270" s="245" t="s">
        <v>19</v>
      </c>
      <c r="N270" s="246" t="s">
        <v>43</v>
      </c>
      <c r="O270" s="66"/>
      <c r="P270" s="184">
        <f>O270*H270</f>
        <v>0</v>
      </c>
      <c r="Q270" s="184">
        <v>0.0003</v>
      </c>
      <c r="R270" s="184">
        <f>Q270*H270</f>
        <v>0.0696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193</v>
      </c>
      <c r="AT270" s="186" t="s">
        <v>236</v>
      </c>
      <c r="AU270" s="186" t="s">
        <v>82</v>
      </c>
      <c r="AY270" s="19" t="s">
        <v>127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80</v>
      </c>
      <c r="BK270" s="187">
        <f>ROUND(I270*H270,2)</f>
        <v>0</v>
      </c>
      <c r="BL270" s="19" t="s">
        <v>134</v>
      </c>
      <c r="BM270" s="186" t="s">
        <v>875</v>
      </c>
    </row>
    <row r="271" spans="2:51" s="14" customFormat="1" ht="11.25">
      <c r="B271" s="204"/>
      <c r="C271" s="205"/>
      <c r="D271" s="195" t="s">
        <v>138</v>
      </c>
      <c r="E271" s="206" t="s">
        <v>19</v>
      </c>
      <c r="F271" s="207" t="s">
        <v>876</v>
      </c>
      <c r="G271" s="205"/>
      <c r="H271" s="208">
        <v>232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138</v>
      </c>
      <c r="AU271" s="214" t="s">
        <v>82</v>
      </c>
      <c r="AV271" s="14" t="s">
        <v>82</v>
      </c>
      <c r="AW271" s="14" t="s">
        <v>33</v>
      </c>
      <c r="AX271" s="14" t="s">
        <v>80</v>
      </c>
      <c r="AY271" s="214" t="s">
        <v>127</v>
      </c>
    </row>
    <row r="272" spans="2:63" s="12" customFormat="1" ht="22.9" customHeight="1">
      <c r="B272" s="159"/>
      <c r="C272" s="160"/>
      <c r="D272" s="161" t="s">
        <v>71</v>
      </c>
      <c r="E272" s="173" t="s">
        <v>431</v>
      </c>
      <c r="F272" s="173" t="s">
        <v>877</v>
      </c>
      <c r="G272" s="160"/>
      <c r="H272" s="160"/>
      <c r="I272" s="163"/>
      <c r="J272" s="174">
        <f>BK272</f>
        <v>0</v>
      </c>
      <c r="K272" s="160"/>
      <c r="L272" s="165"/>
      <c r="M272" s="166"/>
      <c r="N272" s="167"/>
      <c r="O272" s="167"/>
      <c r="P272" s="168">
        <f>SUM(P273:P292)</f>
        <v>0</v>
      </c>
      <c r="Q272" s="167"/>
      <c r="R272" s="168">
        <f>SUM(R273:R292)</f>
        <v>0.0017064</v>
      </c>
      <c r="S272" s="167"/>
      <c r="T272" s="169">
        <f>SUM(T273:T292)</f>
        <v>0</v>
      </c>
      <c r="AR272" s="170" t="s">
        <v>80</v>
      </c>
      <c r="AT272" s="171" t="s">
        <v>71</v>
      </c>
      <c r="AU272" s="171" t="s">
        <v>80</v>
      </c>
      <c r="AY272" s="170" t="s">
        <v>127</v>
      </c>
      <c r="BK272" s="172">
        <f>SUM(BK273:BK292)</f>
        <v>0</v>
      </c>
    </row>
    <row r="273" spans="1:65" s="2" customFormat="1" ht="16.5" customHeight="1">
      <c r="A273" s="36"/>
      <c r="B273" s="37"/>
      <c r="C273" s="175" t="s">
        <v>372</v>
      </c>
      <c r="D273" s="175" t="s">
        <v>129</v>
      </c>
      <c r="E273" s="176" t="s">
        <v>878</v>
      </c>
      <c r="F273" s="177" t="s">
        <v>879</v>
      </c>
      <c r="G273" s="178" t="s">
        <v>165</v>
      </c>
      <c r="H273" s="179">
        <v>7.31</v>
      </c>
      <c r="I273" s="180"/>
      <c r="J273" s="181">
        <f>ROUND(I273*H273,2)</f>
        <v>0</v>
      </c>
      <c r="K273" s="177" t="s">
        <v>19</v>
      </c>
      <c r="L273" s="41"/>
      <c r="M273" s="182" t="s">
        <v>19</v>
      </c>
      <c r="N273" s="183" t="s">
        <v>43</v>
      </c>
      <c r="O273" s="66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134</v>
      </c>
      <c r="AT273" s="186" t="s">
        <v>129</v>
      </c>
      <c r="AU273" s="186" t="s">
        <v>82</v>
      </c>
      <c r="AY273" s="19" t="s">
        <v>127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80</v>
      </c>
      <c r="BK273" s="187">
        <f>ROUND(I273*H273,2)</f>
        <v>0</v>
      </c>
      <c r="BL273" s="19" t="s">
        <v>134</v>
      </c>
      <c r="BM273" s="186" t="s">
        <v>880</v>
      </c>
    </row>
    <row r="274" spans="2:51" s="13" customFormat="1" ht="11.25">
      <c r="B274" s="193"/>
      <c r="C274" s="194"/>
      <c r="D274" s="195" t="s">
        <v>138</v>
      </c>
      <c r="E274" s="196" t="s">
        <v>19</v>
      </c>
      <c r="F274" s="197" t="s">
        <v>881</v>
      </c>
      <c r="G274" s="194"/>
      <c r="H274" s="196" t="s">
        <v>19</v>
      </c>
      <c r="I274" s="198"/>
      <c r="J274" s="194"/>
      <c r="K274" s="194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138</v>
      </c>
      <c r="AU274" s="203" t="s">
        <v>82</v>
      </c>
      <c r="AV274" s="13" t="s">
        <v>80</v>
      </c>
      <c r="AW274" s="13" t="s">
        <v>33</v>
      </c>
      <c r="AX274" s="13" t="s">
        <v>72</v>
      </c>
      <c r="AY274" s="203" t="s">
        <v>127</v>
      </c>
    </row>
    <row r="275" spans="2:51" s="13" customFormat="1" ht="11.25">
      <c r="B275" s="193"/>
      <c r="C275" s="194"/>
      <c r="D275" s="195" t="s">
        <v>138</v>
      </c>
      <c r="E275" s="196" t="s">
        <v>19</v>
      </c>
      <c r="F275" s="197" t="s">
        <v>756</v>
      </c>
      <c r="G275" s="194"/>
      <c r="H275" s="196" t="s">
        <v>19</v>
      </c>
      <c r="I275" s="198"/>
      <c r="J275" s="194"/>
      <c r="K275" s="194"/>
      <c r="L275" s="199"/>
      <c r="M275" s="200"/>
      <c r="N275" s="201"/>
      <c r="O275" s="201"/>
      <c r="P275" s="201"/>
      <c r="Q275" s="201"/>
      <c r="R275" s="201"/>
      <c r="S275" s="201"/>
      <c r="T275" s="202"/>
      <c r="AT275" s="203" t="s">
        <v>138</v>
      </c>
      <c r="AU275" s="203" t="s">
        <v>82</v>
      </c>
      <c r="AV275" s="13" t="s">
        <v>80</v>
      </c>
      <c r="AW275" s="13" t="s">
        <v>33</v>
      </c>
      <c r="AX275" s="13" t="s">
        <v>72</v>
      </c>
      <c r="AY275" s="203" t="s">
        <v>127</v>
      </c>
    </row>
    <row r="276" spans="2:51" s="14" customFormat="1" ht="11.25">
      <c r="B276" s="204"/>
      <c r="C276" s="205"/>
      <c r="D276" s="195" t="s">
        <v>138</v>
      </c>
      <c r="E276" s="206" t="s">
        <v>19</v>
      </c>
      <c r="F276" s="207" t="s">
        <v>882</v>
      </c>
      <c r="G276" s="205"/>
      <c r="H276" s="208">
        <v>5.01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138</v>
      </c>
      <c r="AU276" s="214" t="s">
        <v>82</v>
      </c>
      <c r="AV276" s="14" t="s">
        <v>82</v>
      </c>
      <c r="AW276" s="14" t="s">
        <v>33</v>
      </c>
      <c r="AX276" s="14" t="s">
        <v>72</v>
      </c>
      <c r="AY276" s="214" t="s">
        <v>127</v>
      </c>
    </row>
    <row r="277" spans="2:51" s="13" customFormat="1" ht="11.25">
      <c r="B277" s="193"/>
      <c r="C277" s="194"/>
      <c r="D277" s="195" t="s">
        <v>138</v>
      </c>
      <c r="E277" s="196" t="s">
        <v>19</v>
      </c>
      <c r="F277" s="197" t="s">
        <v>758</v>
      </c>
      <c r="G277" s="194"/>
      <c r="H277" s="196" t="s">
        <v>19</v>
      </c>
      <c r="I277" s="198"/>
      <c r="J277" s="194"/>
      <c r="K277" s="194"/>
      <c r="L277" s="199"/>
      <c r="M277" s="200"/>
      <c r="N277" s="201"/>
      <c r="O277" s="201"/>
      <c r="P277" s="201"/>
      <c r="Q277" s="201"/>
      <c r="R277" s="201"/>
      <c r="S277" s="201"/>
      <c r="T277" s="202"/>
      <c r="AT277" s="203" t="s">
        <v>138</v>
      </c>
      <c r="AU277" s="203" t="s">
        <v>82</v>
      </c>
      <c r="AV277" s="13" t="s">
        <v>80</v>
      </c>
      <c r="AW277" s="13" t="s">
        <v>33</v>
      </c>
      <c r="AX277" s="13" t="s">
        <v>72</v>
      </c>
      <c r="AY277" s="203" t="s">
        <v>127</v>
      </c>
    </row>
    <row r="278" spans="2:51" s="14" customFormat="1" ht="11.25">
      <c r="B278" s="204"/>
      <c r="C278" s="205"/>
      <c r="D278" s="195" t="s">
        <v>138</v>
      </c>
      <c r="E278" s="206" t="s">
        <v>19</v>
      </c>
      <c r="F278" s="207" t="s">
        <v>883</v>
      </c>
      <c r="G278" s="205"/>
      <c r="H278" s="208">
        <v>2.3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138</v>
      </c>
      <c r="AU278" s="214" t="s">
        <v>82</v>
      </c>
      <c r="AV278" s="14" t="s">
        <v>82</v>
      </c>
      <c r="AW278" s="14" t="s">
        <v>33</v>
      </c>
      <c r="AX278" s="14" t="s">
        <v>72</v>
      </c>
      <c r="AY278" s="214" t="s">
        <v>127</v>
      </c>
    </row>
    <row r="279" spans="2:51" s="15" customFormat="1" ht="11.25">
      <c r="B279" s="215"/>
      <c r="C279" s="216"/>
      <c r="D279" s="195" t="s">
        <v>138</v>
      </c>
      <c r="E279" s="217" t="s">
        <v>19</v>
      </c>
      <c r="F279" s="218" t="s">
        <v>143</v>
      </c>
      <c r="G279" s="216"/>
      <c r="H279" s="219">
        <v>7.31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138</v>
      </c>
      <c r="AU279" s="225" t="s">
        <v>82</v>
      </c>
      <c r="AV279" s="15" t="s">
        <v>134</v>
      </c>
      <c r="AW279" s="15" t="s">
        <v>33</v>
      </c>
      <c r="AX279" s="15" t="s">
        <v>80</v>
      </c>
      <c r="AY279" s="225" t="s">
        <v>127</v>
      </c>
    </row>
    <row r="280" spans="1:65" s="2" customFormat="1" ht="16.5" customHeight="1">
      <c r="A280" s="36"/>
      <c r="B280" s="37"/>
      <c r="C280" s="175" t="s">
        <v>377</v>
      </c>
      <c r="D280" s="175" t="s">
        <v>129</v>
      </c>
      <c r="E280" s="176" t="s">
        <v>884</v>
      </c>
      <c r="F280" s="177" t="s">
        <v>885</v>
      </c>
      <c r="G280" s="178" t="s">
        <v>165</v>
      </c>
      <c r="H280" s="179">
        <v>2.58</v>
      </c>
      <c r="I280" s="180"/>
      <c r="J280" s="181">
        <f>ROUND(I280*H280,2)</f>
        <v>0</v>
      </c>
      <c r="K280" s="177" t="s">
        <v>19</v>
      </c>
      <c r="L280" s="41"/>
      <c r="M280" s="182" t="s">
        <v>19</v>
      </c>
      <c r="N280" s="183" t="s">
        <v>43</v>
      </c>
      <c r="O280" s="66"/>
      <c r="P280" s="184">
        <f>O280*H280</f>
        <v>0</v>
      </c>
      <c r="Q280" s="184">
        <v>0</v>
      </c>
      <c r="R280" s="184">
        <f>Q280*H280</f>
        <v>0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134</v>
      </c>
      <c r="AT280" s="186" t="s">
        <v>129</v>
      </c>
      <c r="AU280" s="186" t="s">
        <v>82</v>
      </c>
      <c r="AY280" s="19" t="s">
        <v>127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80</v>
      </c>
      <c r="BK280" s="187">
        <f>ROUND(I280*H280,2)</f>
        <v>0</v>
      </c>
      <c r="BL280" s="19" t="s">
        <v>134</v>
      </c>
      <c r="BM280" s="186" t="s">
        <v>886</v>
      </c>
    </row>
    <row r="281" spans="2:51" s="13" customFormat="1" ht="11.25">
      <c r="B281" s="193"/>
      <c r="C281" s="194"/>
      <c r="D281" s="195" t="s">
        <v>138</v>
      </c>
      <c r="E281" s="196" t="s">
        <v>19</v>
      </c>
      <c r="F281" s="197" t="s">
        <v>887</v>
      </c>
      <c r="G281" s="194"/>
      <c r="H281" s="196" t="s">
        <v>19</v>
      </c>
      <c r="I281" s="198"/>
      <c r="J281" s="194"/>
      <c r="K281" s="194"/>
      <c r="L281" s="199"/>
      <c r="M281" s="200"/>
      <c r="N281" s="201"/>
      <c r="O281" s="201"/>
      <c r="P281" s="201"/>
      <c r="Q281" s="201"/>
      <c r="R281" s="201"/>
      <c r="S281" s="201"/>
      <c r="T281" s="202"/>
      <c r="AT281" s="203" t="s">
        <v>138</v>
      </c>
      <c r="AU281" s="203" t="s">
        <v>82</v>
      </c>
      <c r="AV281" s="13" t="s">
        <v>80</v>
      </c>
      <c r="AW281" s="13" t="s">
        <v>33</v>
      </c>
      <c r="AX281" s="13" t="s">
        <v>72</v>
      </c>
      <c r="AY281" s="203" t="s">
        <v>127</v>
      </c>
    </row>
    <row r="282" spans="2:51" s="13" customFormat="1" ht="11.25">
      <c r="B282" s="193"/>
      <c r="C282" s="194"/>
      <c r="D282" s="195" t="s">
        <v>138</v>
      </c>
      <c r="E282" s="196" t="s">
        <v>19</v>
      </c>
      <c r="F282" s="197" t="s">
        <v>888</v>
      </c>
      <c r="G282" s="194"/>
      <c r="H282" s="196" t="s">
        <v>19</v>
      </c>
      <c r="I282" s="198"/>
      <c r="J282" s="194"/>
      <c r="K282" s="194"/>
      <c r="L282" s="199"/>
      <c r="M282" s="200"/>
      <c r="N282" s="201"/>
      <c r="O282" s="201"/>
      <c r="P282" s="201"/>
      <c r="Q282" s="201"/>
      <c r="R282" s="201"/>
      <c r="S282" s="201"/>
      <c r="T282" s="202"/>
      <c r="AT282" s="203" t="s">
        <v>138</v>
      </c>
      <c r="AU282" s="203" t="s">
        <v>82</v>
      </c>
      <c r="AV282" s="13" t="s">
        <v>80</v>
      </c>
      <c r="AW282" s="13" t="s">
        <v>33</v>
      </c>
      <c r="AX282" s="13" t="s">
        <v>72</v>
      </c>
      <c r="AY282" s="203" t="s">
        <v>127</v>
      </c>
    </row>
    <row r="283" spans="2:51" s="14" customFormat="1" ht="11.25">
      <c r="B283" s="204"/>
      <c r="C283" s="205"/>
      <c r="D283" s="195" t="s">
        <v>138</v>
      </c>
      <c r="E283" s="206" t="s">
        <v>19</v>
      </c>
      <c r="F283" s="207" t="s">
        <v>889</v>
      </c>
      <c r="G283" s="205"/>
      <c r="H283" s="208">
        <v>0.75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138</v>
      </c>
      <c r="AU283" s="214" t="s">
        <v>82</v>
      </c>
      <c r="AV283" s="14" t="s">
        <v>82</v>
      </c>
      <c r="AW283" s="14" t="s">
        <v>33</v>
      </c>
      <c r="AX283" s="14" t="s">
        <v>72</v>
      </c>
      <c r="AY283" s="214" t="s">
        <v>127</v>
      </c>
    </row>
    <row r="284" spans="2:51" s="14" customFormat="1" ht="11.25">
      <c r="B284" s="204"/>
      <c r="C284" s="205"/>
      <c r="D284" s="195" t="s">
        <v>138</v>
      </c>
      <c r="E284" s="206" t="s">
        <v>19</v>
      </c>
      <c r="F284" s="207" t="s">
        <v>890</v>
      </c>
      <c r="G284" s="205"/>
      <c r="H284" s="208">
        <v>0.45</v>
      </c>
      <c r="I284" s="209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138</v>
      </c>
      <c r="AU284" s="214" t="s">
        <v>82</v>
      </c>
      <c r="AV284" s="14" t="s">
        <v>82</v>
      </c>
      <c r="AW284" s="14" t="s">
        <v>33</v>
      </c>
      <c r="AX284" s="14" t="s">
        <v>72</v>
      </c>
      <c r="AY284" s="214" t="s">
        <v>127</v>
      </c>
    </row>
    <row r="285" spans="2:51" s="13" customFormat="1" ht="11.25">
      <c r="B285" s="193"/>
      <c r="C285" s="194"/>
      <c r="D285" s="195" t="s">
        <v>138</v>
      </c>
      <c r="E285" s="196" t="s">
        <v>19</v>
      </c>
      <c r="F285" s="197" t="s">
        <v>711</v>
      </c>
      <c r="G285" s="194"/>
      <c r="H285" s="196" t="s">
        <v>19</v>
      </c>
      <c r="I285" s="198"/>
      <c r="J285" s="194"/>
      <c r="K285" s="194"/>
      <c r="L285" s="199"/>
      <c r="M285" s="200"/>
      <c r="N285" s="201"/>
      <c r="O285" s="201"/>
      <c r="P285" s="201"/>
      <c r="Q285" s="201"/>
      <c r="R285" s="201"/>
      <c r="S285" s="201"/>
      <c r="T285" s="202"/>
      <c r="AT285" s="203" t="s">
        <v>138</v>
      </c>
      <c r="AU285" s="203" t="s">
        <v>82</v>
      </c>
      <c r="AV285" s="13" t="s">
        <v>80</v>
      </c>
      <c r="AW285" s="13" t="s">
        <v>33</v>
      </c>
      <c r="AX285" s="13" t="s">
        <v>72</v>
      </c>
      <c r="AY285" s="203" t="s">
        <v>127</v>
      </c>
    </row>
    <row r="286" spans="2:51" s="14" customFormat="1" ht="11.25">
      <c r="B286" s="204"/>
      <c r="C286" s="205"/>
      <c r="D286" s="195" t="s">
        <v>138</v>
      </c>
      <c r="E286" s="206" t="s">
        <v>19</v>
      </c>
      <c r="F286" s="207" t="s">
        <v>891</v>
      </c>
      <c r="G286" s="205"/>
      <c r="H286" s="208">
        <v>1.38</v>
      </c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138</v>
      </c>
      <c r="AU286" s="214" t="s">
        <v>82</v>
      </c>
      <c r="AV286" s="14" t="s">
        <v>82</v>
      </c>
      <c r="AW286" s="14" t="s">
        <v>33</v>
      </c>
      <c r="AX286" s="14" t="s">
        <v>72</v>
      </c>
      <c r="AY286" s="214" t="s">
        <v>127</v>
      </c>
    </row>
    <row r="287" spans="2:51" s="15" customFormat="1" ht="11.25">
      <c r="B287" s="215"/>
      <c r="C287" s="216"/>
      <c r="D287" s="195" t="s">
        <v>138</v>
      </c>
      <c r="E287" s="217" t="s">
        <v>19</v>
      </c>
      <c r="F287" s="218" t="s">
        <v>143</v>
      </c>
      <c r="G287" s="216"/>
      <c r="H287" s="219">
        <v>2.58</v>
      </c>
      <c r="I287" s="220"/>
      <c r="J287" s="216"/>
      <c r="K287" s="216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138</v>
      </c>
      <c r="AU287" s="225" t="s">
        <v>82</v>
      </c>
      <c r="AV287" s="15" t="s">
        <v>134</v>
      </c>
      <c r="AW287" s="15" t="s">
        <v>33</v>
      </c>
      <c r="AX287" s="15" t="s">
        <v>80</v>
      </c>
      <c r="AY287" s="225" t="s">
        <v>127</v>
      </c>
    </row>
    <row r="288" spans="1:65" s="2" customFormat="1" ht="16.5" customHeight="1">
      <c r="A288" s="36"/>
      <c r="B288" s="37"/>
      <c r="C288" s="175" t="s">
        <v>383</v>
      </c>
      <c r="D288" s="175" t="s">
        <v>129</v>
      </c>
      <c r="E288" s="176" t="s">
        <v>892</v>
      </c>
      <c r="F288" s="177" t="s">
        <v>893</v>
      </c>
      <c r="G288" s="178" t="s">
        <v>165</v>
      </c>
      <c r="H288" s="179">
        <v>0.03</v>
      </c>
      <c r="I288" s="180"/>
      <c r="J288" s="181">
        <f>ROUND(I288*H288,2)</f>
        <v>0</v>
      </c>
      <c r="K288" s="177" t="s">
        <v>19</v>
      </c>
      <c r="L288" s="41"/>
      <c r="M288" s="182" t="s">
        <v>19</v>
      </c>
      <c r="N288" s="183" t="s">
        <v>43</v>
      </c>
      <c r="O288" s="66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134</v>
      </c>
      <c r="AT288" s="186" t="s">
        <v>129</v>
      </c>
      <c r="AU288" s="186" t="s">
        <v>82</v>
      </c>
      <c r="AY288" s="19" t="s">
        <v>127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80</v>
      </c>
      <c r="BK288" s="187">
        <f>ROUND(I288*H288,2)</f>
        <v>0</v>
      </c>
      <c r="BL288" s="19" t="s">
        <v>134</v>
      </c>
      <c r="BM288" s="186" t="s">
        <v>894</v>
      </c>
    </row>
    <row r="289" spans="2:51" s="13" customFormat="1" ht="11.25">
      <c r="B289" s="193"/>
      <c r="C289" s="194"/>
      <c r="D289" s="195" t="s">
        <v>138</v>
      </c>
      <c r="E289" s="196" t="s">
        <v>19</v>
      </c>
      <c r="F289" s="197" t="s">
        <v>895</v>
      </c>
      <c r="G289" s="194"/>
      <c r="H289" s="196" t="s">
        <v>19</v>
      </c>
      <c r="I289" s="198"/>
      <c r="J289" s="194"/>
      <c r="K289" s="194"/>
      <c r="L289" s="199"/>
      <c r="M289" s="200"/>
      <c r="N289" s="201"/>
      <c r="O289" s="201"/>
      <c r="P289" s="201"/>
      <c r="Q289" s="201"/>
      <c r="R289" s="201"/>
      <c r="S289" s="201"/>
      <c r="T289" s="202"/>
      <c r="AT289" s="203" t="s">
        <v>138</v>
      </c>
      <c r="AU289" s="203" t="s">
        <v>82</v>
      </c>
      <c r="AV289" s="13" t="s">
        <v>80</v>
      </c>
      <c r="AW289" s="13" t="s">
        <v>33</v>
      </c>
      <c r="AX289" s="13" t="s">
        <v>72</v>
      </c>
      <c r="AY289" s="203" t="s">
        <v>127</v>
      </c>
    </row>
    <row r="290" spans="2:51" s="14" customFormat="1" ht="11.25">
      <c r="B290" s="204"/>
      <c r="C290" s="205"/>
      <c r="D290" s="195" t="s">
        <v>138</v>
      </c>
      <c r="E290" s="206" t="s">
        <v>19</v>
      </c>
      <c r="F290" s="207" t="s">
        <v>896</v>
      </c>
      <c r="G290" s="205"/>
      <c r="H290" s="208">
        <v>0.03</v>
      </c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138</v>
      </c>
      <c r="AU290" s="214" t="s">
        <v>82</v>
      </c>
      <c r="AV290" s="14" t="s">
        <v>82</v>
      </c>
      <c r="AW290" s="14" t="s">
        <v>33</v>
      </c>
      <c r="AX290" s="14" t="s">
        <v>80</v>
      </c>
      <c r="AY290" s="214" t="s">
        <v>127</v>
      </c>
    </row>
    <row r="291" spans="1:65" s="2" customFormat="1" ht="16.5" customHeight="1">
      <c r="A291" s="36"/>
      <c r="B291" s="37"/>
      <c r="C291" s="175" t="s">
        <v>388</v>
      </c>
      <c r="D291" s="175" t="s">
        <v>129</v>
      </c>
      <c r="E291" s="176" t="s">
        <v>897</v>
      </c>
      <c r="F291" s="177" t="s">
        <v>898</v>
      </c>
      <c r="G291" s="178" t="s">
        <v>132</v>
      </c>
      <c r="H291" s="179">
        <v>0.27</v>
      </c>
      <c r="I291" s="180"/>
      <c r="J291" s="181">
        <f>ROUND(I291*H291,2)</f>
        <v>0</v>
      </c>
      <c r="K291" s="177" t="s">
        <v>19</v>
      </c>
      <c r="L291" s="41"/>
      <c r="M291" s="182" t="s">
        <v>19</v>
      </c>
      <c r="N291" s="183" t="s">
        <v>43</v>
      </c>
      <c r="O291" s="66"/>
      <c r="P291" s="184">
        <f>O291*H291</f>
        <v>0</v>
      </c>
      <c r="Q291" s="184">
        <v>0.00632</v>
      </c>
      <c r="R291" s="184">
        <f>Q291*H291</f>
        <v>0.0017064</v>
      </c>
      <c r="S291" s="184">
        <v>0</v>
      </c>
      <c r="T291" s="185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6" t="s">
        <v>134</v>
      </c>
      <c r="AT291" s="186" t="s">
        <v>129</v>
      </c>
      <c r="AU291" s="186" t="s">
        <v>82</v>
      </c>
      <c r="AY291" s="19" t="s">
        <v>127</v>
      </c>
      <c r="BE291" s="187">
        <f>IF(N291="základní",J291,0)</f>
        <v>0</v>
      </c>
      <c r="BF291" s="187">
        <f>IF(N291="snížená",J291,0)</f>
        <v>0</v>
      </c>
      <c r="BG291" s="187">
        <f>IF(N291="zákl. přenesená",J291,0)</f>
        <v>0</v>
      </c>
      <c r="BH291" s="187">
        <f>IF(N291="sníž. přenesená",J291,0)</f>
        <v>0</v>
      </c>
      <c r="BI291" s="187">
        <f>IF(N291="nulová",J291,0)</f>
        <v>0</v>
      </c>
      <c r="BJ291" s="19" t="s">
        <v>80</v>
      </c>
      <c r="BK291" s="187">
        <f>ROUND(I291*H291,2)</f>
        <v>0</v>
      </c>
      <c r="BL291" s="19" t="s">
        <v>134</v>
      </c>
      <c r="BM291" s="186" t="s">
        <v>899</v>
      </c>
    </row>
    <row r="292" spans="2:51" s="14" customFormat="1" ht="11.25">
      <c r="B292" s="204"/>
      <c r="C292" s="205"/>
      <c r="D292" s="195" t="s">
        <v>138</v>
      </c>
      <c r="E292" s="206" t="s">
        <v>19</v>
      </c>
      <c r="F292" s="207" t="s">
        <v>900</v>
      </c>
      <c r="G292" s="205"/>
      <c r="H292" s="208">
        <v>0.27</v>
      </c>
      <c r="I292" s="209"/>
      <c r="J292" s="205"/>
      <c r="K292" s="205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138</v>
      </c>
      <c r="AU292" s="214" t="s">
        <v>82</v>
      </c>
      <c r="AV292" s="14" t="s">
        <v>82</v>
      </c>
      <c r="AW292" s="14" t="s">
        <v>33</v>
      </c>
      <c r="AX292" s="14" t="s">
        <v>80</v>
      </c>
      <c r="AY292" s="214" t="s">
        <v>127</v>
      </c>
    </row>
    <row r="293" spans="2:63" s="12" customFormat="1" ht="22.9" customHeight="1">
      <c r="B293" s="159"/>
      <c r="C293" s="160"/>
      <c r="D293" s="161" t="s">
        <v>71</v>
      </c>
      <c r="E293" s="173" t="s">
        <v>672</v>
      </c>
      <c r="F293" s="173" t="s">
        <v>901</v>
      </c>
      <c r="G293" s="160"/>
      <c r="H293" s="160"/>
      <c r="I293" s="163"/>
      <c r="J293" s="174">
        <f>BK293</f>
        <v>0</v>
      </c>
      <c r="K293" s="160"/>
      <c r="L293" s="165"/>
      <c r="M293" s="166"/>
      <c r="N293" s="167"/>
      <c r="O293" s="167"/>
      <c r="P293" s="168">
        <f>SUM(P294:P331)</f>
        <v>0</v>
      </c>
      <c r="Q293" s="167"/>
      <c r="R293" s="168">
        <f>SUM(R294:R331)</f>
        <v>0.310707</v>
      </c>
      <c r="S293" s="167"/>
      <c r="T293" s="169">
        <f>SUM(T294:T331)</f>
        <v>0</v>
      </c>
      <c r="AR293" s="170" t="s">
        <v>80</v>
      </c>
      <c r="AT293" s="171" t="s">
        <v>71</v>
      </c>
      <c r="AU293" s="171" t="s">
        <v>80</v>
      </c>
      <c r="AY293" s="170" t="s">
        <v>127</v>
      </c>
      <c r="BK293" s="172">
        <f>SUM(BK294:BK331)</f>
        <v>0</v>
      </c>
    </row>
    <row r="294" spans="1:65" s="2" customFormat="1" ht="16.5" customHeight="1">
      <c r="A294" s="36"/>
      <c r="B294" s="37"/>
      <c r="C294" s="175" t="s">
        <v>392</v>
      </c>
      <c r="D294" s="175" t="s">
        <v>129</v>
      </c>
      <c r="E294" s="176" t="s">
        <v>902</v>
      </c>
      <c r="F294" s="177" t="s">
        <v>903</v>
      </c>
      <c r="G294" s="178" t="s">
        <v>159</v>
      </c>
      <c r="H294" s="179">
        <v>29.2</v>
      </c>
      <c r="I294" s="180"/>
      <c r="J294" s="181">
        <f>ROUND(I294*H294,2)</f>
        <v>0</v>
      </c>
      <c r="K294" s="177" t="s">
        <v>19</v>
      </c>
      <c r="L294" s="41"/>
      <c r="M294" s="182" t="s">
        <v>19</v>
      </c>
      <c r="N294" s="183" t="s">
        <v>43</v>
      </c>
      <c r="O294" s="66"/>
      <c r="P294" s="184">
        <f>O294*H294</f>
        <v>0</v>
      </c>
      <c r="Q294" s="184">
        <v>1E-05</v>
      </c>
      <c r="R294" s="184">
        <f>Q294*H294</f>
        <v>0.000292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134</v>
      </c>
      <c r="AT294" s="186" t="s">
        <v>129</v>
      </c>
      <c r="AU294" s="186" t="s">
        <v>82</v>
      </c>
      <c r="AY294" s="19" t="s">
        <v>127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80</v>
      </c>
      <c r="BK294" s="187">
        <f>ROUND(I294*H294,2)</f>
        <v>0</v>
      </c>
      <c r="BL294" s="19" t="s">
        <v>134</v>
      </c>
      <c r="BM294" s="186" t="s">
        <v>904</v>
      </c>
    </row>
    <row r="295" spans="2:51" s="13" customFormat="1" ht="11.25">
      <c r="B295" s="193"/>
      <c r="C295" s="194"/>
      <c r="D295" s="195" t="s">
        <v>138</v>
      </c>
      <c r="E295" s="196" t="s">
        <v>19</v>
      </c>
      <c r="F295" s="197" t="s">
        <v>905</v>
      </c>
      <c r="G295" s="194"/>
      <c r="H295" s="196" t="s">
        <v>19</v>
      </c>
      <c r="I295" s="198"/>
      <c r="J295" s="194"/>
      <c r="K295" s="194"/>
      <c r="L295" s="199"/>
      <c r="M295" s="200"/>
      <c r="N295" s="201"/>
      <c r="O295" s="201"/>
      <c r="P295" s="201"/>
      <c r="Q295" s="201"/>
      <c r="R295" s="201"/>
      <c r="S295" s="201"/>
      <c r="T295" s="202"/>
      <c r="AT295" s="203" t="s">
        <v>138</v>
      </c>
      <c r="AU295" s="203" t="s">
        <v>82</v>
      </c>
      <c r="AV295" s="13" t="s">
        <v>80</v>
      </c>
      <c r="AW295" s="13" t="s">
        <v>33</v>
      </c>
      <c r="AX295" s="13" t="s">
        <v>72</v>
      </c>
      <c r="AY295" s="203" t="s">
        <v>127</v>
      </c>
    </row>
    <row r="296" spans="2:51" s="14" customFormat="1" ht="11.25">
      <c r="B296" s="204"/>
      <c r="C296" s="205"/>
      <c r="D296" s="195" t="s">
        <v>138</v>
      </c>
      <c r="E296" s="206" t="s">
        <v>19</v>
      </c>
      <c r="F296" s="207" t="s">
        <v>906</v>
      </c>
      <c r="G296" s="205"/>
      <c r="H296" s="208">
        <v>29.2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138</v>
      </c>
      <c r="AU296" s="214" t="s">
        <v>82</v>
      </c>
      <c r="AV296" s="14" t="s">
        <v>82</v>
      </c>
      <c r="AW296" s="14" t="s">
        <v>33</v>
      </c>
      <c r="AX296" s="14" t="s">
        <v>80</v>
      </c>
      <c r="AY296" s="214" t="s">
        <v>127</v>
      </c>
    </row>
    <row r="297" spans="1:65" s="2" customFormat="1" ht="16.5" customHeight="1">
      <c r="A297" s="36"/>
      <c r="B297" s="37"/>
      <c r="C297" s="237" t="s">
        <v>396</v>
      </c>
      <c r="D297" s="237" t="s">
        <v>236</v>
      </c>
      <c r="E297" s="238" t="s">
        <v>907</v>
      </c>
      <c r="F297" s="239" t="s">
        <v>908</v>
      </c>
      <c r="G297" s="240" t="s">
        <v>159</v>
      </c>
      <c r="H297" s="241">
        <v>30</v>
      </c>
      <c r="I297" s="242"/>
      <c r="J297" s="243">
        <f>ROUND(I297*H297,2)</f>
        <v>0</v>
      </c>
      <c r="K297" s="239" t="s">
        <v>19</v>
      </c>
      <c r="L297" s="244"/>
      <c r="M297" s="245" t="s">
        <v>19</v>
      </c>
      <c r="N297" s="246" t="s">
        <v>43</v>
      </c>
      <c r="O297" s="66"/>
      <c r="P297" s="184">
        <f>O297*H297</f>
        <v>0</v>
      </c>
      <c r="Q297" s="184">
        <v>0.00267</v>
      </c>
      <c r="R297" s="184">
        <f>Q297*H297</f>
        <v>0.0801</v>
      </c>
      <c r="S297" s="184">
        <v>0</v>
      </c>
      <c r="T297" s="185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193</v>
      </c>
      <c r="AT297" s="186" t="s">
        <v>236</v>
      </c>
      <c r="AU297" s="186" t="s">
        <v>82</v>
      </c>
      <c r="AY297" s="19" t="s">
        <v>127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9" t="s">
        <v>80</v>
      </c>
      <c r="BK297" s="187">
        <f>ROUND(I297*H297,2)</f>
        <v>0</v>
      </c>
      <c r="BL297" s="19" t="s">
        <v>134</v>
      </c>
      <c r="BM297" s="186" t="s">
        <v>909</v>
      </c>
    </row>
    <row r="298" spans="2:51" s="14" customFormat="1" ht="11.25">
      <c r="B298" s="204"/>
      <c r="C298" s="205"/>
      <c r="D298" s="195" t="s">
        <v>138</v>
      </c>
      <c r="E298" s="206" t="s">
        <v>19</v>
      </c>
      <c r="F298" s="207" t="s">
        <v>910</v>
      </c>
      <c r="G298" s="205"/>
      <c r="H298" s="208">
        <v>30</v>
      </c>
      <c r="I298" s="209"/>
      <c r="J298" s="205"/>
      <c r="K298" s="205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138</v>
      </c>
      <c r="AU298" s="214" t="s">
        <v>82</v>
      </c>
      <c r="AV298" s="14" t="s">
        <v>82</v>
      </c>
      <c r="AW298" s="14" t="s">
        <v>33</v>
      </c>
      <c r="AX298" s="14" t="s">
        <v>80</v>
      </c>
      <c r="AY298" s="214" t="s">
        <v>127</v>
      </c>
    </row>
    <row r="299" spans="1:65" s="2" customFormat="1" ht="16.5" customHeight="1">
      <c r="A299" s="36"/>
      <c r="B299" s="37"/>
      <c r="C299" s="175" t="s">
        <v>401</v>
      </c>
      <c r="D299" s="175" t="s">
        <v>129</v>
      </c>
      <c r="E299" s="176" t="s">
        <v>911</v>
      </c>
      <c r="F299" s="177" t="s">
        <v>912</v>
      </c>
      <c r="G299" s="178" t="s">
        <v>159</v>
      </c>
      <c r="H299" s="179">
        <v>45.5</v>
      </c>
      <c r="I299" s="180"/>
      <c r="J299" s="181">
        <f>ROUND(I299*H299,2)</f>
        <v>0</v>
      </c>
      <c r="K299" s="177" t="s">
        <v>19</v>
      </c>
      <c r="L299" s="41"/>
      <c r="M299" s="182" t="s">
        <v>19</v>
      </c>
      <c r="N299" s="183" t="s">
        <v>43</v>
      </c>
      <c r="O299" s="66"/>
      <c r="P299" s="184">
        <f>O299*H299</f>
        <v>0</v>
      </c>
      <c r="Q299" s="184">
        <v>1E-05</v>
      </c>
      <c r="R299" s="184">
        <f>Q299*H299</f>
        <v>0.00045500000000000006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134</v>
      </c>
      <c r="AT299" s="186" t="s">
        <v>129</v>
      </c>
      <c r="AU299" s="186" t="s">
        <v>82</v>
      </c>
      <c r="AY299" s="19" t="s">
        <v>127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80</v>
      </c>
      <c r="BK299" s="187">
        <f>ROUND(I299*H299,2)</f>
        <v>0</v>
      </c>
      <c r="BL299" s="19" t="s">
        <v>134</v>
      </c>
      <c r="BM299" s="186" t="s">
        <v>913</v>
      </c>
    </row>
    <row r="300" spans="2:51" s="13" customFormat="1" ht="11.25">
      <c r="B300" s="193"/>
      <c r="C300" s="194"/>
      <c r="D300" s="195" t="s">
        <v>138</v>
      </c>
      <c r="E300" s="196" t="s">
        <v>19</v>
      </c>
      <c r="F300" s="197" t="s">
        <v>724</v>
      </c>
      <c r="G300" s="194"/>
      <c r="H300" s="196" t="s">
        <v>19</v>
      </c>
      <c r="I300" s="198"/>
      <c r="J300" s="194"/>
      <c r="K300" s="194"/>
      <c r="L300" s="199"/>
      <c r="M300" s="200"/>
      <c r="N300" s="201"/>
      <c r="O300" s="201"/>
      <c r="P300" s="201"/>
      <c r="Q300" s="201"/>
      <c r="R300" s="201"/>
      <c r="S300" s="201"/>
      <c r="T300" s="202"/>
      <c r="AT300" s="203" t="s">
        <v>138</v>
      </c>
      <c r="AU300" s="203" t="s">
        <v>82</v>
      </c>
      <c r="AV300" s="13" t="s">
        <v>80</v>
      </c>
      <c r="AW300" s="13" t="s">
        <v>33</v>
      </c>
      <c r="AX300" s="13" t="s">
        <v>72</v>
      </c>
      <c r="AY300" s="203" t="s">
        <v>127</v>
      </c>
    </row>
    <row r="301" spans="2:51" s="14" customFormat="1" ht="11.25">
      <c r="B301" s="204"/>
      <c r="C301" s="205"/>
      <c r="D301" s="195" t="s">
        <v>138</v>
      </c>
      <c r="E301" s="206" t="s">
        <v>19</v>
      </c>
      <c r="F301" s="207" t="s">
        <v>388</v>
      </c>
      <c r="G301" s="205"/>
      <c r="H301" s="208">
        <v>38</v>
      </c>
      <c r="I301" s="209"/>
      <c r="J301" s="205"/>
      <c r="K301" s="205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138</v>
      </c>
      <c r="AU301" s="214" t="s">
        <v>82</v>
      </c>
      <c r="AV301" s="14" t="s">
        <v>82</v>
      </c>
      <c r="AW301" s="14" t="s">
        <v>33</v>
      </c>
      <c r="AX301" s="14" t="s">
        <v>72</v>
      </c>
      <c r="AY301" s="214" t="s">
        <v>127</v>
      </c>
    </row>
    <row r="302" spans="2:51" s="13" customFormat="1" ht="11.25">
      <c r="B302" s="193"/>
      <c r="C302" s="194"/>
      <c r="D302" s="195" t="s">
        <v>138</v>
      </c>
      <c r="E302" s="196" t="s">
        <v>19</v>
      </c>
      <c r="F302" s="197" t="s">
        <v>730</v>
      </c>
      <c r="G302" s="194"/>
      <c r="H302" s="196" t="s">
        <v>19</v>
      </c>
      <c r="I302" s="198"/>
      <c r="J302" s="194"/>
      <c r="K302" s="194"/>
      <c r="L302" s="199"/>
      <c r="M302" s="200"/>
      <c r="N302" s="201"/>
      <c r="O302" s="201"/>
      <c r="P302" s="201"/>
      <c r="Q302" s="201"/>
      <c r="R302" s="201"/>
      <c r="S302" s="201"/>
      <c r="T302" s="202"/>
      <c r="AT302" s="203" t="s">
        <v>138</v>
      </c>
      <c r="AU302" s="203" t="s">
        <v>82</v>
      </c>
      <c r="AV302" s="13" t="s">
        <v>80</v>
      </c>
      <c r="AW302" s="13" t="s">
        <v>33</v>
      </c>
      <c r="AX302" s="13" t="s">
        <v>72</v>
      </c>
      <c r="AY302" s="203" t="s">
        <v>127</v>
      </c>
    </row>
    <row r="303" spans="2:51" s="14" customFormat="1" ht="11.25">
      <c r="B303" s="204"/>
      <c r="C303" s="205"/>
      <c r="D303" s="195" t="s">
        <v>138</v>
      </c>
      <c r="E303" s="206" t="s">
        <v>19</v>
      </c>
      <c r="F303" s="207" t="s">
        <v>914</v>
      </c>
      <c r="G303" s="205"/>
      <c r="H303" s="208">
        <v>7.5</v>
      </c>
      <c r="I303" s="209"/>
      <c r="J303" s="205"/>
      <c r="K303" s="205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138</v>
      </c>
      <c r="AU303" s="214" t="s">
        <v>82</v>
      </c>
      <c r="AV303" s="14" t="s">
        <v>82</v>
      </c>
      <c r="AW303" s="14" t="s">
        <v>33</v>
      </c>
      <c r="AX303" s="14" t="s">
        <v>72</v>
      </c>
      <c r="AY303" s="214" t="s">
        <v>127</v>
      </c>
    </row>
    <row r="304" spans="2:51" s="15" customFormat="1" ht="11.25">
      <c r="B304" s="215"/>
      <c r="C304" s="216"/>
      <c r="D304" s="195" t="s">
        <v>138</v>
      </c>
      <c r="E304" s="217" t="s">
        <v>19</v>
      </c>
      <c r="F304" s="218" t="s">
        <v>143</v>
      </c>
      <c r="G304" s="216"/>
      <c r="H304" s="219">
        <v>45.5</v>
      </c>
      <c r="I304" s="220"/>
      <c r="J304" s="216"/>
      <c r="K304" s="216"/>
      <c r="L304" s="221"/>
      <c r="M304" s="222"/>
      <c r="N304" s="223"/>
      <c r="O304" s="223"/>
      <c r="P304" s="223"/>
      <c r="Q304" s="223"/>
      <c r="R304" s="223"/>
      <c r="S304" s="223"/>
      <c r="T304" s="224"/>
      <c r="AT304" s="225" t="s">
        <v>138</v>
      </c>
      <c r="AU304" s="225" t="s">
        <v>82</v>
      </c>
      <c r="AV304" s="15" t="s">
        <v>134</v>
      </c>
      <c r="AW304" s="15" t="s">
        <v>33</v>
      </c>
      <c r="AX304" s="15" t="s">
        <v>80</v>
      </c>
      <c r="AY304" s="225" t="s">
        <v>127</v>
      </c>
    </row>
    <row r="305" spans="1:65" s="2" customFormat="1" ht="16.5" customHeight="1">
      <c r="A305" s="36"/>
      <c r="B305" s="37"/>
      <c r="C305" s="237" t="s">
        <v>412</v>
      </c>
      <c r="D305" s="237" t="s">
        <v>236</v>
      </c>
      <c r="E305" s="238" t="s">
        <v>915</v>
      </c>
      <c r="F305" s="239" t="s">
        <v>916</v>
      </c>
      <c r="G305" s="240" t="s">
        <v>159</v>
      </c>
      <c r="H305" s="241">
        <v>46</v>
      </c>
      <c r="I305" s="242"/>
      <c r="J305" s="243">
        <f>ROUND(I305*H305,2)</f>
        <v>0</v>
      </c>
      <c r="K305" s="239" t="s">
        <v>19</v>
      </c>
      <c r="L305" s="244"/>
      <c r="M305" s="245" t="s">
        <v>19</v>
      </c>
      <c r="N305" s="246" t="s">
        <v>43</v>
      </c>
      <c r="O305" s="66"/>
      <c r="P305" s="184">
        <f>O305*H305</f>
        <v>0</v>
      </c>
      <c r="Q305" s="184">
        <v>0.00445</v>
      </c>
      <c r="R305" s="184">
        <f>Q305*H305</f>
        <v>0.2047</v>
      </c>
      <c r="S305" s="184">
        <v>0</v>
      </c>
      <c r="T305" s="185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86" t="s">
        <v>193</v>
      </c>
      <c r="AT305" s="186" t="s">
        <v>236</v>
      </c>
      <c r="AU305" s="186" t="s">
        <v>82</v>
      </c>
      <c r="AY305" s="19" t="s">
        <v>127</v>
      </c>
      <c r="BE305" s="187">
        <f>IF(N305="základní",J305,0)</f>
        <v>0</v>
      </c>
      <c r="BF305" s="187">
        <f>IF(N305="snížená",J305,0)</f>
        <v>0</v>
      </c>
      <c r="BG305" s="187">
        <f>IF(N305="zákl. přenesená",J305,0)</f>
        <v>0</v>
      </c>
      <c r="BH305" s="187">
        <f>IF(N305="sníž. přenesená",J305,0)</f>
        <v>0</v>
      </c>
      <c r="BI305" s="187">
        <f>IF(N305="nulová",J305,0)</f>
        <v>0</v>
      </c>
      <c r="BJ305" s="19" t="s">
        <v>80</v>
      </c>
      <c r="BK305" s="187">
        <f>ROUND(I305*H305,2)</f>
        <v>0</v>
      </c>
      <c r="BL305" s="19" t="s">
        <v>134</v>
      </c>
      <c r="BM305" s="186" t="s">
        <v>917</v>
      </c>
    </row>
    <row r="306" spans="2:51" s="14" customFormat="1" ht="11.25">
      <c r="B306" s="204"/>
      <c r="C306" s="205"/>
      <c r="D306" s="195" t="s">
        <v>138</v>
      </c>
      <c r="E306" s="206" t="s">
        <v>19</v>
      </c>
      <c r="F306" s="207" t="s">
        <v>918</v>
      </c>
      <c r="G306" s="205"/>
      <c r="H306" s="208">
        <v>46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138</v>
      </c>
      <c r="AU306" s="214" t="s">
        <v>82</v>
      </c>
      <c r="AV306" s="14" t="s">
        <v>82</v>
      </c>
      <c r="AW306" s="14" t="s">
        <v>33</v>
      </c>
      <c r="AX306" s="14" t="s">
        <v>80</v>
      </c>
      <c r="AY306" s="214" t="s">
        <v>127</v>
      </c>
    </row>
    <row r="307" spans="1:65" s="2" customFormat="1" ht="16.5" customHeight="1">
      <c r="A307" s="36"/>
      <c r="B307" s="37"/>
      <c r="C307" s="175" t="s">
        <v>419</v>
      </c>
      <c r="D307" s="175" t="s">
        <v>129</v>
      </c>
      <c r="E307" s="176" t="s">
        <v>919</v>
      </c>
      <c r="F307" s="177" t="s">
        <v>920</v>
      </c>
      <c r="G307" s="178" t="s">
        <v>921</v>
      </c>
      <c r="H307" s="179">
        <v>3</v>
      </c>
      <c r="I307" s="180"/>
      <c r="J307" s="181">
        <f>ROUND(I307*H307,2)</f>
        <v>0</v>
      </c>
      <c r="K307" s="177" t="s">
        <v>19</v>
      </c>
      <c r="L307" s="41"/>
      <c r="M307" s="182" t="s">
        <v>19</v>
      </c>
      <c r="N307" s="183" t="s">
        <v>43</v>
      </c>
      <c r="O307" s="66"/>
      <c r="P307" s="184">
        <f>O307*H307</f>
        <v>0</v>
      </c>
      <c r="Q307" s="184">
        <v>0</v>
      </c>
      <c r="R307" s="184">
        <f>Q307*H307</f>
        <v>0</v>
      </c>
      <c r="S307" s="184">
        <v>0</v>
      </c>
      <c r="T307" s="185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6" t="s">
        <v>134</v>
      </c>
      <c r="AT307" s="186" t="s">
        <v>129</v>
      </c>
      <c r="AU307" s="186" t="s">
        <v>82</v>
      </c>
      <c r="AY307" s="19" t="s">
        <v>127</v>
      </c>
      <c r="BE307" s="187">
        <f>IF(N307="základní",J307,0)</f>
        <v>0</v>
      </c>
      <c r="BF307" s="187">
        <f>IF(N307="snížená",J307,0)</f>
        <v>0</v>
      </c>
      <c r="BG307" s="187">
        <f>IF(N307="zákl. přenesená",J307,0)</f>
        <v>0</v>
      </c>
      <c r="BH307" s="187">
        <f>IF(N307="sníž. přenesená",J307,0)</f>
        <v>0</v>
      </c>
      <c r="BI307" s="187">
        <f>IF(N307="nulová",J307,0)</f>
        <v>0</v>
      </c>
      <c r="BJ307" s="19" t="s">
        <v>80</v>
      </c>
      <c r="BK307" s="187">
        <f>ROUND(I307*H307,2)</f>
        <v>0</v>
      </c>
      <c r="BL307" s="19" t="s">
        <v>134</v>
      </c>
      <c r="BM307" s="186" t="s">
        <v>922</v>
      </c>
    </row>
    <row r="308" spans="2:51" s="13" customFormat="1" ht="11.25">
      <c r="B308" s="193"/>
      <c r="C308" s="194"/>
      <c r="D308" s="195" t="s">
        <v>138</v>
      </c>
      <c r="E308" s="196" t="s">
        <v>19</v>
      </c>
      <c r="F308" s="197" t="s">
        <v>923</v>
      </c>
      <c r="G308" s="194"/>
      <c r="H308" s="196" t="s">
        <v>19</v>
      </c>
      <c r="I308" s="198"/>
      <c r="J308" s="194"/>
      <c r="K308" s="194"/>
      <c r="L308" s="199"/>
      <c r="M308" s="200"/>
      <c r="N308" s="201"/>
      <c r="O308" s="201"/>
      <c r="P308" s="201"/>
      <c r="Q308" s="201"/>
      <c r="R308" s="201"/>
      <c r="S308" s="201"/>
      <c r="T308" s="202"/>
      <c r="AT308" s="203" t="s">
        <v>138</v>
      </c>
      <c r="AU308" s="203" t="s">
        <v>82</v>
      </c>
      <c r="AV308" s="13" t="s">
        <v>80</v>
      </c>
      <c r="AW308" s="13" t="s">
        <v>33</v>
      </c>
      <c r="AX308" s="13" t="s">
        <v>72</v>
      </c>
      <c r="AY308" s="203" t="s">
        <v>127</v>
      </c>
    </row>
    <row r="309" spans="2:51" s="14" customFormat="1" ht="11.25">
      <c r="B309" s="204"/>
      <c r="C309" s="205"/>
      <c r="D309" s="195" t="s">
        <v>138</v>
      </c>
      <c r="E309" s="206" t="s">
        <v>19</v>
      </c>
      <c r="F309" s="207" t="s">
        <v>152</v>
      </c>
      <c r="G309" s="205"/>
      <c r="H309" s="208">
        <v>3</v>
      </c>
      <c r="I309" s="209"/>
      <c r="J309" s="205"/>
      <c r="K309" s="205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138</v>
      </c>
      <c r="AU309" s="214" t="s">
        <v>82</v>
      </c>
      <c r="AV309" s="14" t="s">
        <v>82</v>
      </c>
      <c r="AW309" s="14" t="s">
        <v>33</v>
      </c>
      <c r="AX309" s="14" t="s">
        <v>80</v>
      </c>
      <c r="AY309" s="214" t="s">
        <v>127</v>
      </c>
    </row>
    <row r="310" spans="1:65" s="2" customFormat="1" ht="16.5" customHeight="1">
      <c r="A310" s="36"/>
      <c r="B310" s="37"/>
      <c r="C310" s="237" t="s">
        <v>425</v>
      </c>
      <c r="D310" s="237" t="s">
        <v>236</v>
      </c>
      <c r="E310" s="238" t="s">
        <v>924</v>
      </c>
      <c r="F310" s="239" t="s">
        <v>925</v>
      </c>
      <c r="G310" s="240" t="s">
        <v>921</v>
      </c>
      <c r="H310" s="241">
        <v>3</v>
      </c>
      <c r="I310" s="242"/>
      <c r="J310" s="243">
        <f>ROUND(I310*H310,2)</f>
        <v>0</v>
      </c>
      <c r="K310" s="239" t="s">
        <v>19</v>
      </c>
      <c r="L310" s="244"/>
      <c r="M310" s="245" t="s">
        <v>19</v>
      </c>
      <c r="N310" s="246" t="s">
        <v>43</v>
      </c>
      <c r="O310" s="66"/>
      <c r="P310" s="184">
        <f>O310*H310</f>
        <v>0</v>
      </c>
      <c r="Q310" s="184">
        <v>0</v>
      </c>
      <c r="R310" s="184">
        <f>Q310*H310</f>
        <v>0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193</v>
      </c>
      <c r="AT310" s="186" t="s">
        <v>236</v>
      </c>
      <c r="AU310" s="186" t="s">
        <v>82</v>
      </c>
      <c r="AY310" s="19" t="s">
        <v>127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80</v>
      </c>
      <c r="BK310" s="187">
        <f>ROUND(I310*H310,2)</f>
        <v>0</v>
      </c>
      <c r="BL310" s="19" t="s">
        <v>134</v>
      </c>
      <c r="BM310" s="186" t="s">
        <v>926</v>
      </c>
    </row>
    <row r="311" spans="1:65" s="2" customFormat="1" ht="16.5" customHeight="1">
      <c r="A311" s="36"/>
      <c r="B311" s="37"/>
      <c r="C311" s="175" t="s">
        <v>431</v>
      </c>
      <c r="D311" s="175" t="s">
        <v>129</v>
      </c>
      <c r="E311" s="176" t="s">
        <v>927</v>
      </c>
      <c r="F311" s="177" t="s">
        <v>928</v>
      </c>
      <c r="G311" s="178" t="s">
        <v>921</v>
      </c>
      <c r="H311" s="179">
        <v>1</v>
      </c>
      <c r="I311" s="180"/>
      <c r="J311" s="181">
        <f>ROUND(I311*H311,2)</f>
        <v>0</v>
      </c>
      <c r="K311" s="177" t="s">
        <v>19</v>
      </c>
      <c r="L311" s="41"/>
      <c r="M311" s="182" t="s">
        <v>19</v>
      </c>
      <c r="N311" s="183" t="s">
        <v>43</v>
      </c>
      <c r="O311" s="66"/>
      <c r="P311" s="184">
        <f>O311*H311</f>
        <v>0</v>
      </c>
      <c r="Q311" s="184">
        <v>1E-05</v>
      </c>
      <c r="R311" s="184">
        <f>Q311*H311</f>
        <v>1E-05</v>
      </c>
      <c r="S311" s="184">
        <v>0</v>
      </c>
      <c r="T311" s="185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86" t="s">
        <v>134</v>
      </c>
      <c r="AT311" s="186" t="s">
        <v>129</v>
      </c>
      <c r="AU311" s="186" t="s">
        <v>82</v>
      </c>
      <c r="AY311" s="19" t="s">
        <v>127</v>
      </c>
      <c r="BE311" s="187">
        <f>IF(N311="základní",J311,0)</f>
        <v>0</v>
      </c>
      <c r="BF311" s="187">
        <f>IF(N311="snížená",J311,0)</f>
        <v>0</v>
      </c>
      <c r="BG311" s="187">
        <f>IF(N311="zákl. přenesená",J311,0)</f>
        <v>0</v>
      </c>
      <c r="BH311" s="187">
        <f>IF(N311="sníž. přenesená",J311,0)</f>
        <v>0</v>
      </c>
      <c r="BI311" s="187">
        <f>IF(N311="nulová",J311,0)</f>
        <v>0</v>
      </c>
      <c r="BJ311" s="19" t="s">
        <v>80</v>
      </c>
      <c r="BK311" s="187">
        <f>ROUND(I311*H311,2)</f>
        <v>0</v>
      </c>
      <c r="BL311" s="19" t="s">
        <v>134</v>
      </c>
      <c r="BM311" s="186" t="s">
        <v>929</v>
      </c>
    </row>
    <row r="312" spans="2:51" s="13" customFormat="1" ht="11.25">
      <c r="B312" s="193"/>
      <c r="C312" s="194"/>
      <c r="D312" s="195" t="s">
        <v>138</v>
      </c>
      <c r="E312" s="196" t="s">
        <v>19</v>
      </c>
      <c r="F312" s="197" t="s">
        <v>923</v>
      </c>
      <c r="G312" s="194"/>
      <c r="H312" s="196" t="s">
        <v>19</v>
      </c>
      <c r="I312" s="198"/>
      <c r="J312" s="194"/>
      <c r="K312" s="194"/>
      <c r="L312" s="199"/>
      <c r="M312" s="200"/>
      <c r="N312" s="201"/>
      <c r="O312" s="201"/>
      <c r="P312" s="201"/>
      <c r="Q312" s="201"/>
      <c r="R312" s="201"/>
      <c r="S312" s="201"/>
      <c r="T312" s="202"/>
      <c r="AT312" s="203" t="s">
        <v>138</v>
      </c>
      <c r="AU312" s="203" t="s">
        <v>82</v>
      </c>
      <c r="AV312" s="13" t="s">
        <v>80</v>
      </c>
      <c r="AW312" s="13" t="s">
        <v>33</v>
      </c>
      <c r="AX312" s="13" t="s">
        <v>72</v>
      </c>
      <c r="AY312" s="203" t="s">
        <v>127</v>
      </c>
    </row>
    <row r="313" spans="2:51" s="14" customFormat="1" ht="11.25">
      <c r="B313" s="204"/>
      <c r="C313" s="205"/>
      <c r="D313" s="195" t="s">
        <v>138</v>
      </c>
      <c r="E313" s="206" t="s">
        <v>19</v>
      </c>
      <c r="F313" s="207" t="s">
        <v>80</v>
      </c>
      <c r="G313" s="205"/>
      <c r="H313" s="208">
        <v>1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138</v>
      </c>
      <c r="AU313" s="214" t="s">
        <v>82</v>
      </c>
      <c r="AV313" s="14" t="s">
        <v>82</v>
      </c>
      <c r="AW313" s="14" t="s">
        <v>33</v>
      </c>
      <c r="AX313" s="14" t="s">
        <v>80</v>
      </c>
      <c r="AY313" s="214" t="s">
        <v>127</v>
      </c>
    </row>
    <row r="314" spans="1:65" s="2" customFormat="1" ht="16.5" customHeight="1">
      <c r="A314" s="36"/>
      <c r="B314" s="37"/>
      <c r="C314" s="237" t="s">
        <v>438</v>
      </c>
      <c r="D314" s="237" t="s">
        <v>236</v>
      </c>
      <c r="E314" s="238" t="s">
        <v>930</v>
      </c>
      <c r="F314" s="239" t="s">
        <v>931</v>
      </c>
      <c r="G314" s="240" t="s">
        <v>921</v>
      </c>
      <c r="H314" s="241">
        <v>1</v>
      </c>
      <c r="I314" s="242"/>
      <c r="J314" s="243">
        <f>ROUND(I314*H314,2)</f>
        <v>0</v>
      </c>
      <c r="K314" s="239" t="s">
        <v>19</v>
      </c>
      <c r="L314" s="244"/>
      <c r="M314" s="245" t="s">
        <v>19</v>
      </c>
      <c r="N314" s="246" t="s">
        <v>43</v>
      </c>
      <c r="O314" s="66"/>
      <c r="P314" s="184">
        <f>O314*H314</f>
        <v>0</v>
      </c>
      <c r="Q314" s="184">
        <v>0</v>
      </c>
      <c r="R314" s="184">
        <f>Q314*H314</f>
        <v>0</v>
      </c>
      <c r="S314" s="184">
        <v>0</v>
      </c>
      <c r="T314" s="185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6" t="s">
        <v>193</v>
      </c>
      <c r="AT314" s="186" t="s">
        <v>236</v>
      </c>
      <c r="AU314" s="186" t="s">
        <v>82</v>
      </c>
      <c r="AY314" s="19" t="s">
        <v>127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9" t="s">
        <v>80</v>
      </c>
      <c r="BK314" s="187">
        <f>ROUND(I314*H314,2)</f>
        <v>0</v>
      </c>
      <c r="BL314" s="19" t="s">
        <v>134</v>
      </c>
      <c r="BM314" s="186" t="s">
        <v>932</v>
      </c>
    </row>
    <row r="315" spans="1:65" s="2" customFormat="1" ht="16.5" customHeight="1">
      <c r="A315" s="36"/>
      <c r="B315" s="37"/>
      <c r="C315" s="175" t="s">
        <v>443</v>
      </c>
      <c r="D315" s="175" t="s">
        <v>129</v>
      </c>
      <c r="E315" s="176" t="s">
        <v>933</v>
      </c>
      <c r="F315" s="177" t="s">
        <v>934</v>
      </c>
      <c r="G315" s="178" t="s">
        <v>921</v>
      </c>
      <c r="H315" s="179">
        <v>10</v>
      </c>
      <c r="I315" s="180"/>
      <c r="J315" s="181">
        <f>ROUND(I315*H315,2)</f>
        <v>0</v>
      </c>
      <c r="K315" s="177" t="s">
        <v>19</v>
      </c>
      <c r="L315" s="41"/>
      <c r="M315" s="182" t="s">
        <v>19</v>
      </c>
      <c r="N315" s="183" t="s">
        <v>43</v>
      </c>
      <c r="O315" s="66"/>
      <c r="P315" s="184">
        <f>O315*H315</f>
        <v>0</v>
      </c>
      <c r="Q315" s="184">
        <v>1E-05</v>
      </c>
      <c r="R315" s="184">
        <f>Q315*H315</f>
        <v>0.0001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134</v>
      </c>
      <c r="AT315" s="186" t="s">
        <v>129</v>
      </c>
      <c r="AU315" s="186" t="s">
        <v>82</v>
      </c>
      <c r="AY315" s="19" t="s">
        <v>127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80</v>
      </c>
      <c r="BK315" s="187">
        <f>ROUND(I315*H315,2)</f>
        <v>0</v>
      </c>
      <c r="BL315" s="19" t="s">
        <v>134</v>
      </c>
      <c r="BM315" s="186" t="s">
        <v>935</v>
      </c>
    </row>
    <row r="316" spans="2:51" s="13" customFormat="1" ht="11.25">
      <c r="B316" s="193"/>
      <c r="C316" s="194"/>
      <c r="D316" s="195" t="s">
        <v>138</v>
      </c>
      <c r="E316" s="196" t="s">
        <v>19</v>
      </c>
      <c r="F316" s="197" t="s">
        <v>936</v>
      </c>
      <c r="G316" s="194"/>
      <c r="H316" s="196" t="s">
        <v>19</v>
      </c>
      <c r="I316" s="198"/>
      <c r="J316" s="194"/>
      <c r="K316" s="194"/>
      <c r="L316" s="199"/>
      <c r="M316" s="200"/>
      <c r="N316" s="201"/>
      <c r="O316" s="201"/>
      <c r="P316" s="201"/>
      <c r="Q316" s="201"/>
      <c r="R316" s="201"/>
      <c r="S316" s="201"/>
      <c r="T316" s="202"/>
      <c r="AT316" s="203" t="s">
        <v>138</v>
      </c>
      <c r="AU316" s="203" t="s">
        <v>82</v>
      </c>
      <c r="AV316" s="13" t="s">
        <v>80</v>
      </c>
      <c r="AW316" s="13" t="s">
        <v>33</v>
      </c>
      <c r="AX316" s="13" t="s">
        <v>72</v>
      </c>
      <c r="AY316" s="203" t="s">
        <v>127</v>
      </c>
    </row>
    <row r="317" spans="2:51" s="13" customFormat="1" ht="11.25">
      <c r="B317" s="193"/>
      <c r="C317" s="194"/>
      <c r="D317" s="195" t="s">
        <v>138</v>
      </c>
      <c r="E317" s="196" t="s">
        <v>19</v>
      </c>
      <c r="F317" s="197" t="s">
        <v>937</v>
      </c>
      <c r="G317" s="194"/>
      <c r="H317" s="196" t="s">
        <v>19</v>
      </c>
      <c r="I317" s="198"/>
      <c r="J317" s="194"/>
      <c r="K317" s="194"/>
      <c r="L317" s="199"/>
      <c r="M317" s="200"/>
      <c r="N317" s="201"/>
      <c r="O317" s="201"/>
      <c r="P317" s="201"/>
      <c r="Q317" s="201"/>
      <c r="R317" s="201"/>
      <c r="S317" s="201"/>
      <c r="T317" s="202"/>
      <c r="AT317" s="203" t="s">
        <v>138</v>
      </c>
      <c r="AU317" s="203" t="s">
        <v>82</v>
      </c>
      <c r="AV317" s="13" t="s">
        <v>80</v>
      </c>
      <c r="AW317" s="13" t="s">
        <v>33</v>
      </c>
      <c r="AX317" s="13" t="s">
        <v>72</v>
      </c>
      <c r="AY317" s="203" t="s">
        <v>127</v>
      </c>
    </row>
    <row r="318" spans="2:51" s="14" customFormat="1" ht="11.25">
      <c r="B318" s="204"/>
      <c r="C318" s="205"/>
      <c r="D318" s="195" t="s">
        <v>138</v>
      </c>
      <c r="E318" s="206" t="s">
        <v>19</v>
      </c>
      <c r="F318" s="207" t="s">
        <v>938</v>
      </c>
      <c r="G318" s="205"/>
      <c r="H318" s="208">
        <v>10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138</v>
      </c>
      <c r="AU318" s="214" t="s">
        <v>82</v>
      </c>
      <c r="AV318" s="14" t="s">
        <v>82</v>
      </c>
      <c r="AW318" s="14" t="s">
        <v>33</v>
      </c>
      <c r="AX318" s="14" t="s">
        <v>80</v>
      </c>
      <c r="AY318" s="214" t="s">
        <v>127</v>
      </c>
    </row>
    <row r="319" spans="1:65" s="2" customFormat="1" ht="16.5" customHeight="1">
      <c r="A319" s="36"/>
      <c r="B319" s="37"/>
      <c r="C319" s="237" t="s">
        <v>449</v>
      </c>
      <c r="D319" s="237" t="s">
        <v>236</v>
      </c>
      <c r="E319" s="238" t="s">
        <v>939</v>
      </c>
      <c r="F319" s="239" t="s">
        <v>940</v>
      </c>
      <c r="G319" s="240" t="s">
        <v>921</v>
      </c>
      <c r="H319" s="241">
        <v>10</v>
      </c>
      <c r="I319" s="242"/>
      <c r="J319" s="243">
        <f>ROUND(I319*H319,2)</f>
        <v>0</v>
      </c>
      <c r="K319" s="239" t="s">
        <v>19</v>
      </c>
      <c r="L319" s="244"/>
      <c r="M319" s="245" t="s">
        <v>19</v>
      </c>
      <c r="N319" s="246" t="s">
        <v>43</v>
      </c>
      <c r="O319" s="66"/>
      <c r="P319" s="184">
        <f>O319*H319</f>
        <v>0</v>
      </c>
      <c r="Q319" s="184">
        <v>0.0015</v>
      </c>
      <c r="R319" s="184">
        <f>Q319*H319</f>
        <v>0.015</v>
      </c>
      <c r="S319" s="184">
        <v>0</v>
      </c>
      <c r="T319" s="185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6" t="s">
        <v>193</v>
      </c>
      <c r="AT319" s="186" t="s">
        <v>236</v>
      </c>
      <c r="AU319" s="186" t="s">
        <v>82</v>
      </c>
      <c r="AY319" s="19" t="s">
        <v>127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9" t="s">
        <v>80</v>
      </c>
      <c r="BK319" s="187">
        <f>ROUND(I319*H319,2)</f>
        <v>0</v>
      </c>
      <c r="BL319" s="19" t="s">
        <v>134</v>
      </c>
      <c r="BM319" s="186" t="s">
        <v>941</v>
      </c>
    </row>
    <row r="320" spans="1:65" s="2" customFormat="1" ht="16.5" customHeight="1">
      <c r="A320" s="36"/>
      <c r="B320" s="37"/>
      <c r="C320" s="175" t="s">
        <v>456</v>
      </c>
      <c r="D320" s="175" t="s">
        <v>129</v>
      </c>
      <c r="E320" s="176" t="s">
        <v>942</v>
      </c>
      <c r="F320" s="177" t="s">
        <v>943</v>
      </c>
      <c r="G320" s="178" t="s">
        <v>921</v>
      </c>
      <c r="H320" s="179">
        <v>4</v>
      </c>
      <c r="I320" s="180"/>
      <c r="J320" s="181">
        <f>ROUND(I320*H320,2)</f>
        <v>0</v>
      </c>
      <c r="K320" s="177" t="s">
        <v>19</v>
      </c>
      <c r="L320" s="41"/>
      <c r="M320" s="182" t="s">
        <v>19</v>
      </c>
      <c r="N320" s="183" t="s">
        <v>43</v>
      </c>
      <c r="O320" s="66"/>
      <c r="P320" s="184">
        <f>O320*H320</f>
        <v>0</v>
      </c>
      <c r="Q320" s="184">
        <v>1E-05</v>
      </c>
      <c r="R320" s="184">
        <f>Q320*H320</f>
        <v>4E-05</v>
      </c>
      <c r="S320" s="184">
        <v>0</v>
      </c>
      <c r="T320" s="185">
        <f>S320*H320</f>
        <v>0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86" t="s">
        <v>134</v>
      </c>
      <c r="AT320" s="186" t="s">
        <v>129</v>
      </c>
      <c r="AU320" s="186" t="s">
        <v>82</v>
      </c>
      <c r="AY320" s="19" t="s">
        <v>127</v>
      </c>
      <c r="BE320" s="187">
        <f>IF(N320="základní",J320,0)</f>
        <v>0</v>
      </c>
      <c r="BF320" s="187">
        <f>IF(N320="snížená",J320,0)</f>
        <v>0</v>
      </c>
      <c r="BG320" s="187">
        <f>IF(N320="zákl. přenesená",J320,0)</f>
        <v>0</v>
      </c>
      <c r="BH320" s="187">
        <f>IF(N320="sníž. přenesená",J320,0)</f>
        <v>0</v>
      </c>
      <c r="BI320" s="187">
        <f>IF(N320="nulová",J320,0)</f>
        <v>0</v>
      </c>
      <c r="BJ320" s="19" t="s">
        <v>80</v>
      </c>
      <c r="BK320" s="187">
        <f>ROUND(I320*H320,2)</f>
        <v>0</v>
      </c>
      <c r="BL320" s="19" t="s">
        <v>134</v>
      </c>
      <c r="BM320" s="186" t="s">
        <v>944</v>
      </c>
    </row>
    <row r="321" spans="2:51" s="13" customFormat="1" ht="11.25">
      <c r="B321" s="193"/>
      <c r="C321" s="194"/>
      <c r="D321" s="195" t="s">
        <v>138</v>
      </c>
      <c r="E321" s="196" t="s">
        <v>19</v>
      </c>
      <c r="F321" s="197" t="s">
        <v>945</v>
      </c>
      <c r="G321" s="194"/>
      <c r="H321" s="196" t="s">
        <v>19</v>
      </c>
      <c r="I321" s="198"/>
      <c r="J321" s="194"/>
      <c r="K321" s="194"/>
      <c r="L321" s="199"/>
      <c r="M321" s="200"/>
      <c r="N321" s="201"/>
      <c r="O321" s="201"/>
      <c r="P321" s="201"/>
      <c r="Q321" s="201"/>
      <c r="R321" s="201"/>
      <c r="S321" s="201"/>
      <c r="T321" s="202"/>
      <c r="AT321" s="203" t="s">
        <v>138</v>
      </c>
      <c r="AU321" s="203" t="s">
        <v>82</v>
      </c>
      <c r="AV321" s="13" t="s">
        <v>80</v>
      </c>
      <c r="AW321" s="13" t="s">
        <v>33</v>
      </c>
      <c r="AX321" s="13" t="s">
        <v>72</v>
      </c>
      <c r="AY321" s="203" t="s">
        <v>127</v>
      </c>
    </row>
    <row r="322" spans="2:51" s="14" customFormat="1" ht="11.25">
      <c r="B322" s="204"/>
      <c r="C322" s="205"/>
      <c r="D322" s="195" t="s">
        <v>138</v>
      </c>
      <c r="E322" s="206" t="s">
        <v>19</v>
      </c>
      <c r="F322" s="207" t="s">
        <v>134</v>
      </c>
      <c r="G322" s="205"/>
      <c r="H322" s="208">
        <v>4</v>
      </c>
      <c r="I322" s="209"/>
      <c r="J322" s="205"/>
      <c r="K322" s="205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138</v>
      </c>
      <c r="AU322" s="214" t="s">
        <v>82</v>
      </c>
      <c r="AV322" s="14" t="s">
        <v>82</v>
      </c>
      <c r="AW322" s="14" t="s">
        <v>33</v>
      </c>
      <c r="AX322" s="14" t="s">
        <v>80</v>
      </c>
      <c r="AY322" s="214" t="s">
        <v>127</v>
      </c>
    </row>
    <row r="323" spans="1:65" s="2" customFormat="1" ht="16.5" customHeight="1">
      <c r="A323" s="36"/>
      <c r="B323" s="37"/>
      <c r="C323" s="237" t="s">
        <v>461</v>
      </c>
      <c r="D323" s="237" t="s">
        <v>236</v>
      </c>
      <c r="E323" s="238" t="s">
        <v>946</v>
      </c>
      <c r="F323" s="239" t="s">
        <v>947</v>
      </c>
      <c r="G323" s="240" t="s">
        <v>921</v>
      </c>
      <c r="H323" s="241">
        <v>4</v>
      </c>
      <c r="I323" s="242"/>
      <c r="J323" s="243">
        <f>ROUND(I323*H323,2)</f>
        <v>0</v>
      </c>
      <c r="K323" s="239" t="s">
        <v>19</v>
      </c>
      <c r="L323" s="244"/>
      <c r="M323" s="245" t="s">
        <v>19</v>
      </c>
      <c r="N323" s="246" t="s">
        <v>43</v>
      </c>
      <c r="O323" s="66"/>
      <c r="P323" s="184">
        <f>O323*H323</f>
        <v>0</v>
      </c>
      <c r="Q323" s="184">
        <v>0.0023</v>
      </c>
      <c r="R323" s="184">
        <f>Q323*H323</f>
        <v>0.0092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193</v>
      </c>
      <c r="AT323" s="186" t="s">
        <v>236</v>
      </c>
      <c r="AU323" s="186" t="s">
        <v>82</v>
      </c>
      <c r="AY323" s="19" t="s">
        <v>127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80</v>
      </c>
      <c r="BK323" s="187">
        <f>ROUND(I323*H323,2)</f>
        <v>0</v>
      </c>
      <c r="BL323" s="19" t="s">
        <v>134</v>
      </c>
      <c r="BM323" s="186" t="s">
        <v>948</v>
      </c>
    </row>
    <row r="324" spans="1:65" s="2" customFormat="1" ht="16.5" customHeight="1">
      <c r="A324" s="36"/>
      <c r="B324" s="37"/>
      <c r="C324" s="175" t="s">
        <v>466</v>
      </c>
      <c r="D324" s="175" t="s">
        <v>129</v>
      </c>
      <c r="E324" s="176" t="s">
        <v>949</v>
      </c>
      <c r="F324" s="177" t="s">
        <v>950</v>
      </c>
      <c r="G324" s="178" t="s">
        <v>921</v>
      </c>
      <c r="H324" s="179">
        <v>1</v>
      </c>
      <c r="I324" s="180"/>
      <c r="J324" s="181">
        <f>ROUND(I324*H324,2)</f>
        <v>0</v>
      </c>
      <c r="K324" s="177" t="s">
        <v>19</v>
      </c>
      <c r="L324" s="41"/>
      <c r="M324" s="182" t="s">
        <v>19</v>
      </c>
      <c r="N324" s="183" t="s">
        <v>43</v>
      </c>
      <c r="O324" s="66"/>
      <c r="P324" s="184">
        <f>O324*H324</f>
        <v>0</v>
      </c>
      <c r="Q324" s="184">
        <v>0</v>
      </c>
      <c r="R324" s="184">
        <f>Q324*H324</f>
        <v>0</v>
      </c>
      <c r="S324" s="184">
        <v>0</v>
      </c>
      <c r="T324" s="185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6" t="s">
        <v>134</v>
      </c>
      <c r="AT324" s="186" t="s">
        <v>129</v>
      </c>
      <c r="AU324" s="186" t="s">
        <v>82</v>
      </c>
      <c r="AY324" s="19" t="s">
        <v>127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9" t="s">
        <v>80</v>
      </c>
      <c r="BK324" s="187">
        <f>ROUND(I324*H324,2)</f>
        <v>0</v>
      </c>
      <c r="BL324" s="19" t="s">
        <v>134</v>
      </c>
      <c r="BM324" s="186" t="s">
        <v>951</v>
      </c>
    </row>
    <row r="325" spans="2:51" s="13" customFormat="1" ht="11.25">
      <c r="B325" s="193"/>
      <c r="C325" s="194"/>
      <c r="D325" s="195" t="s">
        <v>138</v>
      </c>
      <c r="E325" s="196" t="s">
        <v>19</v>
      </c>
      <c r="F325" s="197" t="s">
        <v>952</v>
      </c>
      <c r="G325" s="194"/>
      <c r="H325" s="196" t="s">
        <v>19</v>
      </c>
      <c r="I325" s="198"/>
      <c r="J325" s="194"/>
      <c r="K325" s="194"/>
      <c r="L325" s="199"/>
      <c r="M325" s="200"/>
      <c r="N325" s="201"/>
      <c r="O325" s="201"/>
      <c r="P325" s="201"/>
      <c r="Q325" s="201"/>
      <c r="R325" s="201"/>
      <c r="S325" s="201"/>
      <c r="T325" s="202"/>
      <c r="AT325" s="203" t="s">
        <v>138</v>
      </c>
      <c r="AU325" s="203" t="s">
        <v>82</v>
      </c>
      <c r="AV325" s="13" t="s">
        <v>80</v>
      </c>
      <c r="AW325" s="13" t="s">
        <v>33</v>
      </c>
      <c r="AX325" s="13" t="s">
        <v>72</v>
      </c>
      <c r="AY325" s="203" t="s">
        <v>127</v>
      </c>
    </row>
    <row r="326" spans="2:51" s="14" customFormat="1" ht="11.25">
      <c r="B326" s="204"/>
      <c r="C326" s="205"/>
      <c r="D326" s="195" t="s">
        <v>138</v>
      </c>
      <c r="E326" s="206" t="s">
        <v>19</v>
      </c>
      <c r="F326" s="207" t="s">
        <v>80</v>
      </c>
      <c r="G326" s="205"/>
      <c r="H326" s="208">
        <v>1</v>
      </c>
      <c r="I326" s="209"/>
      <c r="J326" s="205"/>
      <c r="K326" s="205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138</v>
      </c>
      <c r="AU326" s="214" t="s">
        <v>82</v>
      </c>
      <c r="AV326" s="14" t="s">
        <v>82</v>
      </c>
      <c r="AW326" s="14" t="s">
        <v>33</v>
      </c>
      <c r="AX326" s="14" t="s">
        <v>80</v>
      </c>
      <c r="AY326" s="214" t="s">
        <v>127</v>
      </c>
    </row>
    <row r="327" spans="1:65" s="2" customFormat="1" ht="16.5" customHeight="1">
      <c r="A327" s="36"/>
      <c r="B327" s="37"/>
      <c r="C327" s="237" t="s">
        <v>471</v>
      </c>
      <c r="D327" s="237" t="s">
        <v>236</v>
      </c>
      <c r="E327" s="238" t="s">
        <v>953</v>
      </c>
      <c r="F327" s="239" t="s">
        <v>954</v>
      </c>
      <c r="G327" s="240" t="s">
        <v>921</v>
      </c>
      <c r="H327" s="241">
        <v>1</v>
      </c>
      <c r="I327" s="242"/>
      <c r="J327" s="243">
        <f>ROUND(I327*H327,2)</f>
        <v>0</v>
      </c>
      <c r="K327" s="239" t="s">
        <v>19</v>
      </c>
      <c r="L327" s="244"/>
      <c r="M327" s="245" t="s">
        <v>19</v>
      </c>
      <c r="N327" s="246" t="s">
        <v>43</v>
      </c>
      <c r="O327" s="66"/>
      <c r="P327" s="184">
        <f>O327*H327</f>
        <v>0</v>
      </c>
      <c r="Q327" s="184">
        <v>0.0003</v>
      </c>
      <c r="R327" s="184">
        <f>Q327*H327</f>
        <v>0.0003</v>
      </c>
      <c r="S327" s="184">
        <v>0</v>
      </c>
      <c r="T327" s="185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6" t="s">
        <v>193</v>
      </c>
      <c r="AT327" s="186" t="s">
        <v>236</v>
      </c>
      <c r="AU327" s="186" t="s">
        <v>82</v>
      </c>
      <c r="AY327" s="19" t="s">
        <v>127</v>
      </c>
      <c r="BE327" s="187">
        <f>IF(N327="základní",J327,0)</f>
        <v>0</v>
      </c>
      <c r="BF327" s="187">
        <f>IF(N327="snížená",J327,0)</f>
        <v>0</v>
      </c>
      <c r="BG327" s="187">
        <f>IF(N327="zákl. přenesená",J327,0)</f>
        <v>0</v>
      </c>
      <c r="BH327" s="187">
        <f>IF(N327="sníž. přenesená",J327,0)</f>
        <v>0</v>
      </c>
      <c r="BI327" s="187">
        <f>IF(N327="nulová",J327,0)</f>
        <v>0</v>
      </c>
      <c r="BJ327" s="19" t="s">
        <v>80</v>
      </c>
      <c r="BK327" s="187">
        <f>ROUND(I327*H327,2)</f>
        <v>0</v>
      </c>
      <c r="BL327" s="19" t="s">
        <v>134</v>
      </c>
      <c r="BM327" s="186" t="s">
        <v>955</v>
      </c>
    </row>
    <row r="328" spans="1:65" s="2" customFormat="1" ht="16.5" customHeight="1">
      <c r="A328" s="36"/>
      <c r="B328" s="37"/>
      <c r="C328" s="175" t="s">
        <v>480</v>
      </c>
      <c r="D328" s="175" t="s">
        <v>129</v>
      </c>
      <c r="E328" s="176" t="s">
        <v>956</v>
      </c>
      <c r="F328" s="177" t="s">
        <v>957</v>
      </c>
      <c r="G328" s="178" t="s">
        <v>921</v>
      </c>
      <c r="H328" s="179">
        <v>1</v>
      </c>
      <c r="I328" s="180"/>
      <c r="J328" s="181">
        <f>ROUND(I328*H328,2)</f>
        <v>0</v>
      </c>
      <c r="K328" s="177" t="s">
        <v>19</v>
      </c>
      <c r="L328" s="41"/>
      <c r="M328" s="182" t="s">
        <v>19</v>
      </c>
      <c r="N328" s="183" t="s">
        <v>43</v>
      </c>
      <c r="O328" s="66"/>
      <c r="P328" s="184">
        <f>O328*H328</f>
        <v>0</v>
      </c>
      <c r="Q328" s="184">
        <v>1E-05</v>
      </c>
      <c r="R328" s="184">
        <f>Q328*H328</f>
        <v>1E-05</v>
      </c>
      <c r="S328" s="184">
        <v>0</v>
      </c>
      <c r="T328" s="18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134</v>
      </c>
      <c r="AT328" s="186" t="s">
        <v>129</v>
      </c>
      <c r="AU328" s="186" t="s">
        <v>82</v>
      </c>
      <c r="AY328" s="19" t="s">
        <v>127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9" t="s">
        <v>80</v>
      </c>
      <c r="BK328" s="187">
        <f>ROUND(I328*H328,2)</f>
        <v>0</v>
      </c>
      <c r="BL328" s="19" t="s">
        <v>134</v>
      </c>
      <c r="BM328" s="186" t="s">
        <v>958</v>
      </c>
    </row>
    <row r="329" spans="2:51" s="13" customFormat="1" ht="11.25">
      <c r="B329" s="193"/>
      <c r="C329" s="194"/>
      <c r="D329" s="195" t="s">
        <v>138</v>
      </c>
      <c r="E329" s="196" t="s">
        <v>19</v>
      </c>
      <c r="F329" s="197" t="s">
        <v>959</v>
      </c>
      <c r="G329" s="194"/>
      <c r="H329" s="196" t="s">
        <v>19</v>
      </c>
      <c r="I329" s="198"/>
      <c r="J329" s="194"/>
      <c r="K329" s="194"/>
      <c r="L329" s="199"/>
      <c r="M329" s="200"/>
      <c r="N329" s="201"/>
      <c r="O329" s="201"/>
      <c r="P329" s="201"/>
      <c r="Q329" s="201"/>
      <c r="R329" s="201"/>
      <c r="S329" s="201"/>
      <c r="T329" s="202"/>
      <c r="AT329" s="203" t="s">
        <v>138</v>
      </c>
      <c r="AU329" s="203" t="s">
        <v>82</v>
      </c>
      <c r="AV329" s="13" t="s">
        <v>80</v>
      </c>
      <c r="AW329" s="13" t="s">
        <v>33</v>
      </c>
      <c r="AX329" s="13" t="s">
        <v>72</v>
      </c>
      <c r="AY329" s="203" t="s">
        <v>127</v>
      </c>
    </row>
    <row r="330" spans="2:51" s="14" customFormat="1" ht="11.25">
      <c r="B330" s="204"/>
      <c r="C330" s="205"/>
      <c r="D330" s="195" t="s">
        <v>138</v>
      </c>
      <c r="E330" s="206" t="s">
        <v>19</v>
      </c>
      <c r="F330" s="207" t="s">
        <v>80</v>
      </c>
      <c r="G330" s="205"/>
      <c r="H330" s="208">
        <v>1</v>
      </c>
      <c r="I330" s="209"/>
      <c r="J330" s="205"/>
      <c r="K330" s="205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138</v>
      </c>
      <c r="AU330" s="214" t="s">
        <v>82</v>
      </c>
      <c r="AV330" s="14" t="s">
        <v>82</v>
      </c>
      <c r="AW330" s="14" t="s">
        <v>33</v>
      </c>
      <c r="AX330" s="14" t="s">
        <v>80</v>
      </c>
      <c r="AY330" s="214" t="s">
        <v>127</v>
      </c>
    </row>
    <row r="331" spans="1:65" s="2" customFormat="1" ht="16.5" customHeight="1">
      <c r="A331" s="36"/>
      <c r="B331" s="37"/>
      <c r="C331" s="237" t="s">
        <v>485</v>
      </c>
      <c r="D331" s="237" t="s">
        <v>236</v>
      </c>
      <c r="E331" s="238" t="s">
        <v>960</v>
      </c>
      <c r="F331" s="239" t="s">
        <v>961</v>
      </c>
      <c r="G331" s="240" t="s">
        <v>921</v>
      </c>
      <c r="H331" s="241">
        <v>1</v>
      </c>
      <c r="I331" s="242"/>
      <c r="J331" s="243">
        <f>ROUND(I331*H331,2)</f>
        <v>0</v>
      </c>
      <c r="K331" s="239" t="s">
        <v>19</v>
      </c>
      <c r="L331" s="244"/>
      <c r="M331" s="245" t="s">
        <v>19</v>
      </c>
      <c r="N331" s="246" t="s">
        <v>43</v>
      </c>
      <c r="O331" s="66"/>
      <c r="P331" s="184">
        <f>O331*H331</f>
        <v>0</v>
      </c>
      <c r="Q331" s="184">
        <v>0.0005</v>
      </c>
      <c r="R331" s="184">
        <f>Q331*H331</f>
        <v>0.0005</v>
      </c>
      <c r="S331" s="184">
        <v>0</v>
      </c>
      <c r="T331" s="185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6" t="s">
        <v>193</v>
      </c>
      <c r="AT331" s="186" t="s">
        <v>236</v>
      </c>
      <c r="AU331" s="186" t="s">
        <v>82</v>
      </c>
      <c r="AY331" s="19" t="s">
        <v>127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9" t="s">
        <v>80</v>
      </c>
      <c r="BK331" s="187">
        <f>ROUND(I331*H331,2)</f>
        <v>0</v>
      </c>
      <c r="BL331" s="19" t="s">
        <v>134</v>
      </c>
      <c r="BM331" s="186" t="s">
        <v>962</v>
      </c>
    </row>
    <row r="332" spans="2:63" s="12" customFormat="1" ht="22.9" customHeight="1">
      <c r="B332" s="159"/>
      <c r="C332" s="160"/>
      <c r="D332" s="161" t="s">
        <v>71</v>
      </c>
      <c r="E332" s="173" t="s">
        <v>684</v>
      </c>
      <c r="F332" s="173" t="s">
        <v>963</v>
      </c>
      <c r="G332" s="160"/>
      <c r="H332" s="160"/>
      <c r="I332" s="163"/>
      <c r="J332" s="174">
        <f>BK332</f>
        <v>0</v>
      </c>
      <c r="K332" s="160"/>
      <c r="L332" s="165"/>
      <c r="M332" s="166"/>
      <c r="N332" s="167"/>
      <c r="O332" s="167"/>
      <c r="P332" s="168">
        <f>SUM(P333:P396)</f>
        <v>0</v>
      </c>
      <c r="Q332" s="167"/>
      <c r="R332" s="168">
        <f>SUM(R333:R396)</f>
        <v>2.66969</v>
      </c>
      <c r="S332" s="167"/>
      <c r="T332" s="169">
        <f>SUM(T333:T396)</f>
        <v>0</v>
      </c>
      <c r="AR332" s="170" t="s">
        <v>80</v>
      </c>
      <c r="AT332" s="171" t="s">
        <v>71</v>
      </c>
      <c r="AU332" s="171" t="s">
        <v>80</v>
      </c>
      <c r="AY332" s="170" t="s">
        <v>127</v>
      </c>
      <c r="BK332" s="172">
        <f>SUM(BK333:BK396)</f>
        <v>0</v>
      </c>
    </row>
    <row r="333" spans="1:65" s="2" customFormat="1" ht="16.5" customHeight="1">
      <c r="A333" s="36"/>
      <c r="B333" s="37"/>
      <c r="C333" s="175" t="s">
        <v>490</v>
      </c>
      <c r="D333" s="175" t="s">
        <v>129</v>
      </c>
      <c r="E333" s="176" t="s">
        <v>964</v>
      </c>
      <c r="F333" s="177" t="s">
        <v>965</v>
      </c>
      <c r="G333" s="178" t="s">
        <v>921</v>
      </c>
      <c r="H333" s="179">
        <v>1</v>
      </c>
      <c r="I333" s="180"/>
      <c r="J333" s="181">
        <f>ROUND(I333*H333,2)</f>
        <v>0</v>
      </c>
      <c r="K333" s="177" t="s">
        <v>19</v>
      </c>
      <c r="L333" s="41"/>
      <c r="M333" s="182" t="s">
        <v>19</v>
      </c>
      <c r="N333" s="183" t="s">
        <v>43</v>
      </c>
      <c r="O333" s="66"/>
      <c r="P333" s="184">
        <f>O333*H333</f>
        <v>0</v>
      </c>
      <c r="Q333" s="184">
        <v>0.02639</v>
      </c>
      <c r="R333" s="184">
        <f>Q333*H333</f>
        <v>0.02639</v>
      </c>
      <c r="S333" s="184">
        <v>0</v>
      </c>
      <c r="T333" s="18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134</v>
      </c>
      <c r="AT333" s="186" t="s">
        <v>129</v>
      </c>
      <c r="AU333" s="186" t="s">
        <v>82</v>
      </c>
      <c r="AY333" s="19" t="s">
        <v>127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9" t="s">
        <v>80</v>
      </c>
      <c r="BK333" s="187">
        <f>ROUND(I333*H333,2)</f>
        <v>0</v>
      </c>
      <c r="BL333" s="19" t="s">
        <v>134</v>
      </c>
      <c r="BM333" s="186" t="s">
        <v>966</v>
      </c>
    </row>
    <row r="334" spans="1:47" s="2" customFormat="1" ht="68.25">
      <c r="A334" s="36"/>
      <c r="B334" s="37"/>
      <c r="C334" s="38"/>
      <c r="D334" s="195" t="s">
        <v>786</v>
      </c>
      <c r="E334" s="38"/>
      <c r="F334" s="252" t="s">
        <v>967</v>
      </c>
      <c r="G334" s="38"/>
      <c r="H334" s="38"/>
      <c r="I334" s="190"/>
      <c r="J334" s="38"/>
      <c r="K334" s="38"/>
      <c r="L334" s="41"/>
      <c r="M334" s="191"/>
      <c r="N334" s="192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786</v>
      </c>
      <c r="AU334" s="19" t="s">
        <v>82</v>
      </c>
    </row>
    <row r="335" spans="2:51" s="13" customFormat="1" ht="11.25">
      <c r="B335" s="193"/>
      <c r="C335" s="194"/>
      <c r="D335" s="195" t="s">
        <v>138</v>
      </c>
      <c r="E335" s="196" t="s">
        <v>19</v>
      </c>
      <c r="F335" s="197" t="s">
        <v>968</v>
      </c>
      <c r="G335" s="194"/>
      <c r="H335" s="196" t="s">
        <v>19</v>
      </c>
      <c r="I335" s="198"/>
      <c r="J335" s="194"/>
      <c r="K335" s="194"/>
      <c r="L335" s="199"/>
      <c r="M335" s="200"/>
      <c r="N335" s="201"/>
      <c r="O335" s="201"/>
      <c r="P335" s="201"/>
      <c r="Q335" s="201"/>
      <c r="R335" s="201"/>
      <c r="S335" s="201"/>
      <c r="T335" s="202"/>
      <c r="AT335" s="203" t="s">
        <v>138</v>
      </c>
      <c r="AU335" s="203" t="s">
        <v>82</v>
      </c>
      <c r="AV335" s="13" t="s">
        <v>80</v>
      </c>
      <c r="AW335" s="13" t="s">
        <v>33</v>
      </c>
      <c r="AX335" s="13" t="s">
        <v>72</v>
      </c>
      <c r="AY335" s="203" t="s">
        <v>127</v>
      </c>
    </row>
    <row r="336" spans="2:51" s="14" customFormat="1" ht="11.25">
      <c r="B336" s="204"/>
      <c r="C336" s="205"/>
      <c r="D336" s="195" t="s">
        <v>138</v>
      </c>
      <c r="E336" s="206" t="s">
        <v>19</v>
      </c>
      <c r="F336" s="207" t="s">
        <v>80</v>
      </c>
      <c r="G336" s="205"/>
      <c r="H336" s="208">
        <v>1</v>
      </c>
      <c r="I336" s="209"/>
      <c r="J336" s="205"/>
      <c r="K336" s="205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138</v>
      </c>
      <c r="AU336" s="214" t="s">
        <v>82</v>
      </c>
      <c r="AV336" s="14" t="s">
        <v>82</v>
      </c>
      <c r="AW336" s="14" t="s">
        <v>33</v>
      </c>
      <c r="AX336" s="14" t="s">
        <v>80</v>
      </c>
      <c r="AY336" s="214" t="s">
        <v>127</v>
      </c>
    </row>
    <row r="337" spans="1:65" s="2" customFormat="1" ht="16.5" customHeight="1">
      <c r="A337" s="36"/>
      <c r="B337" s="37"/>
      <c r="C337" s="175" t="s">
        <v>495</v>
      </c>
      <c r="D337" s="175" t="s">
        <v>129</v>
      </c>
      <c r="E337" s="176" t="s">
        <v>969</v>
      </c>
      <c r="F337" s="177" t="s">
        <v>970</v>
      </c>
      <c r="G337" s="178" t="s">
        <v>921</v>
      </c>
      <c r="H337" s="179">
        <v>4</v>
      </c>
      <c r="I337" s="180"/>
      <c r="J337" s="181">
        <f>ROUND(I337*H337,2)</f>
        <v>0</v>
      </c>
      <c r="K337" s="177" t="s">
        <v>19</v>
      </c>
      <c r="L337" s="41"/>
      <c r="M337" s="182" t="s">
        <v>19</v>
      </c>
      <c r="N337" s="183" t="s">
        <v>43</v>
      </c>
      <c r="O337" s="66"/>
      <c r="P337" s="184">
        <f>O337*H337</f>
        <v>0</v>
      </c>
      <c r="Q337" s="184">
        <v>0.02668</v>
      </c>
      <c r="R337" s="184">
        <f>Q337*H337</f>
        <v>0.10672</v>
      </c>
      <c r="S337" s="184">
        <v>0</v>
      </c>
      <c r="T337" s="185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6" t="s">
        <v>134</v>
      </c>
      <c r="AT337" s="186" t="s">
        <v>129</v>
      </c>
      <c r="AU337" s="186" t="s">
        <v>82</v>
      </c>
      <c r="AY337" s="19" t="s">
        <v>127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9" t="s">
        <v>80</v>
      </c>
      <c r="BK337" s="187">
        <f>ROUND(I337*H337,2)</f>
        <v>0</v>
      </c>
      <c r="BL337" s="19" t="s">
        <v>134</v>
      </c>
      <c r="BM337" s="186" t="s">
        <v>971</v>
      </c>
    </row>
    <row r="338" spans="1:47" s="2" customFormat="1" ht="68.25">
      <c r="A338" s="36"/>
      <c r="B338" s="37"/>
      <c r="C338" s="38"/>
      <c r="D338" s="195" t="s">
        <v>786</v>
      </c>
      <c r="E338" s="38"/>
      <c r="F338" s="252" t="s">
        <v>967</v>
      </c>
      <c r="G338" s="38"/>
      <c r="H338" s="38"/>
      <c r="I338" s="190"/>
      <c r="J338" s="38"/>
      <c r="K338" s="38"/>
      <c r="L338" s="41"/>
      <c r="M338" s="191"/>
      <c r="N338" s="192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786</v>
      </c>
      <c r="AU338" s="19" t="s">
        <v>82</v>
      </c>
    </row>
    <row r="339" spans="2:51" s="13" customFormat="1" ht="11.25">
      <c r="B339" s="193"/>
      <c r="C339" s="194"/>
      <c r="D339" s="195" t="s">
        <v>138</v>
      </c>
      <c r="E339" s="196" t="s">
        <v>19</v>
      </c>
      <c r="F339" s="197" t="s">
        <v>972</v>
      </c>
      <c r="G339" s="194"/>
      <c r="H339" s="196" t="s">
        <v>19</v>
      </c>
      <c r="I339" s="198"/>
      <c r="J339" s="194"/>
      <c r="K339" s="194"/>
      <c r="L339" s="199"/>
      <c r="M339" s="200"/>
      <c r="N339" s="201"/>
      <c r="O339" s="201"/>
      <c r="P339" s="201"/>
      <c r="Q339" s="201"/>
      <c r="R339" s="201"/>
      <c r="S339" s="201"/>
      <c r="T339" s="202"/>
      <c r="AT339" s="203" t="s">
        <v>138</v>
      </c>
      <c r="AU339" s="203" t="s">
        <v>82</v>
      </c>
      <c r="AV339" s="13" t="s">
        <v>80</v>
      </c>
      <c r="AW339" s="13" t="s">
        <v>33</v>
      </c>
      <c r="AX339" s="13" t="s">
        <v>72</v>
      </c>
      <c r="AY339" s="203" t="s">
        <v>127</v>
      </c>
    </row>
    <row r="340" spans="2:51" s="14" customFormat="1" ht="11.25">
      <c r="B340" s="204"/>
      <c r="C340" s="205"/>
      <c r="D340" s="195" t="s">
        <v>138</v>
      </c>
      <c r="E340" s="206" t="s">
        <v>19</v>
      </c>
      <c r="F340" s="207" t="s">
        <v>134</v>
      </c>
      <c r="G340" s="205"/>
      <c r="H340" s="208">
        <v>4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138</v>
      </c>
      <c r="AU340" s="214" t="s">
        <v>82</v>
      </c>
      <c r="AV340" s="14" t="s">
        <v>82</v>
      </c>
      <c r="AW340" s="14" t="s">
        <v>33</v>
      </c>
      <c r="AX340" s="14" t="s">
        <v>80</v>
      </c>
      <c r="AY340" s="214" t="s">
        <v>127</v>
      </c>
    </row>
    <row r="341" spans="1:65" s="2" customFormat="1" ht="16.5" customHeight="1">
      <c r="A341" s="36"/>
      <c r="B341" s="37"/>
      <c r="C341" s="175" t="s">
        <v>500</v>
      </c>
      <c r="D341" s="175" t="s">
        <v>129</v>
      </c>
      <c r="E341" s="176" t="s">
        <v>973</v>
      </c>
      <c r="F341" s="177" t="s">
        <v>974</v>
      </c>
      <c r="G341" s="178" t="s">
        <v>921</v>
      </c>
      <c r="H341" s="179">
        <v>1</v>
      </c>
      <c r="I341" s="180"/>
      <c r="J341" s="181">
        <f>ROUND(I341*H341,2)</f>
        <v>0</v>
      </c>
      <c r="K341" s="177" t="s">
        <v>19</v>
      </c>
      <c r="L341" s="41"/>
      <c r="M341" s="182" t="s">
        <v>19</v>
      </c>
      <c r="N341" s="183" t="s">
        <v>43</v>
      </c>
      <c r="O341" s="66"/>
      <c r="P341" s="184">
        <f>O341*H341</f>
        <v>0</v>
      </c>
      <c r="Q341" s="184">
        <v>0.05803</v>
      </c>
      <c r="R341" s="184">
        <f>Q341*H341</f>
        <v>0.05803</v>
      </c>
      <c r="S341" s="184">
        <v>0</v>
      </c>
      <c r="T341" s="185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6" t="s">
        <v>134</v>
      </c>
      <c r="AT341" s="186" t="s">
        <v>129</v>
      </c>
      <c r="AU341" s="186" t="s">
        <v>82</v>
      </c>
      <c r="AY341" s="19" t="s">
        <v>127</v>
      </c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9" t="s">
        <v>80</v>
      </c>
      <c r="BK341" s="187">
        <f>ROUND(I341*H341,2)</f>
        <v>0</v>
      </c>
      <c r="BL341" s="19" t="s">
        <v>134</v>
      </c>
      <c r="BM341" s="186" t="s">
        <v>975</v>
      </c>
    </row>
    <row r="342" spans="2:51" s="13" customFormat="1" ht="11.25">
      <c r="B342" s="193"/>
      <c r="C342" s="194"/>
      <c r="D342" s="195" t="s">
        <v>138</v>
      </c>
      <c r="E342" s="196" t="s">
        <v>19</v>
      </c>
      <c r="F342" s="197" t="s">
        <v>976</v>
      </c>
      <c r="G342" s="194"/>
      <c r="H342" s="196" t="s">
        <v>19</v>
      </c>
      <c r="I342" s="198"/>
      <c r="J342" s="194"/>
      <c r="K342" s="194"/>
      <c r="L342" s="199"/>
      <c r="M342" s="200"/>
      <c r="N342" s="201"/>
      <c r="O342" s="201"/>
      <c r="P342" s="201"/>
      <c r="Q342" s="201"/>
      <c r="R342" s="201"/>
      <c r="S342" s="201"/>
      <c r="T342" s="202"/>
      <c r="AT342" s="203" t="s">
        <v>138</v>
      </c>
      <c r="AU342" s="203" t="s">
        <v>82</v>
      </c>
      <c r="AV342" s="13" t="s">
        <v>80</v>
      </c>
      <c r="AW342" s="13" t="s">
        <v>33</v>
      </c>
      <c r="AX342" s="13" t="s">
        <v>72</v>
      </c>
      <c r="AY342" s="203" t="s">
        <v>127</v>
      </c>
    </row>
    <row r="343" spans="2:51" s="14" customFormat="1" ht="11.25">
      <c r="B343" s="204"/>
      <c r="C343" s="205"/>
      <c r="D343" s="195" t="s">
        <v>138</v>
      </c>
      <c r="E343" s="206" t="s">
        <v>19</v>
      </c>
      <c r="F343" s="207" t="s">
        <v>80</v>
      </c>
      <c r="G343" s="205"/>
      <c r="H343" s="208">
        <v>1</v>
      </c>
      <c r="I343" s="209"/>
      <c r="J343" s="205"/>
      <c r="K343" s="205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138</v>
      </c>
      <c r="AU343" s="214" t="s">
        <v>82</v>
      </c>
      <c r="AV343" s="14" t="s">
        <v>82</v>
      </c>
      <c r="AW343" s="14" t="s">
        <v>33</v>
      </c>
      <c r="AX343" s="14" t="s">
        <v>80</v>
      </c>
      <c r="AY343" s="214" t="s">
        <v>127</v>
      </c>
    </row>
    <row r="344" spans="1:65" s="2" customFormat="1" ht="16.5" customHeight="1">
      <c r="A344" s="36"/>
      <c r="B344" s="37"/>
      <c r="C344" s="175" t="s">
        <v>506</v>
      </c>
      <c r="D344" s="175" t="s">
        <v>129</v>
      </c>
      <c r="E344" s="176" t="s">
        <v>977</v>
      </c>
      <c r="F344" s="177" t="s">
        <v>978</v>
      </c>
      <c r="G344" s="178" t="s">
        <v>921</v>
      </c>
      <c r="H344" s="179">
        <v>1</v>
      </c>
      <c r="I344" s="180"/>
      <c r="J344" s="181">
        <f>ROUND(I344*H344,2)</f>
        <v>0</v>
      </c>
      <c r="K344" s="177" t="s">
        <v>19</v>
      </c>
      <c r="L344" s="41"/>
      <c r="M344" s="182" t="s">
        <v>19</v>
      </c>
      <c r="N344" s="183" t="s">
        <v>43</v>
      </c>
      <c r="O344" s="66"/>
      <c r="P344" s="184">
        <f>O344*H344</f>
        <v>0</v>
      </c>
      <c r="Q344" s="184">
        <v>0.06451</v>
      </c>
      <c r="R344" s="184">
        <f>Q344*H344</f>
        <v>0.06451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134</v>
      </c>
      <c r="AT344" s="186" t="s">
        <v>129</v>
      </c>
      <c r="AU344" s="186" t="s">
        <v>82</v>
      </c>
      <c r="AY344" s="19" t="s">
        <v>127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80</v>
      </c>
      <c r="BK344" s="187">
        <f>ROUND(I344*H344,2)</f>
        <v>0</v>
      </c>
      <c r="BL344" s="19" t="s">
        <v>134</v>
      </c>
      <c r="BM344" s="186" t="s">
        <v>979</v>
      </c>
    </row>
    <row r="345" spans="2:51" s="13" customFormat="1" ht="11.25">
      <c r="B345" s="193"/>
      <c r="C345" s="194"/>
      <c r="D345" s="195" t="s">
        <v>138</v>
      </c>
      <c r="E345" s="196" t="s">
        <v>19</v>
      </c>
      <c r="F345" s="197" t="s">
        <v>980</v>
      </c>
      <c r="G345" s="194"/>
      <c r="H345" s="196" t="s">
        <v>19</v>
      </c>
      <c r="I345" s="198"/>
      <c r="J345" s="194"/>
      <c r="K345" s="194"/>
      <c r="L345" s="199"/>
      <c r="M345" s="200"/>
      <c r="N345" s="201"/>
      <c r="O345" s="201"/>
      <c r="P345" s="201"/>
      <c r="Q345" s="201"/>
      <c r="R345" s="201"/>
      <c r="S345" s="201"/>
      <c r="T345" s="202"/>
      <c r="AT345" s="203" t="s">
        <v>138</v>
      </c>
      <c r="AU345" s="203" t="s">
        <v>82</v>
      </c>
      <c r="AV345" s="13" t="s">
        <v>80</v>
      </c>
      <c r="AW345" s="13" t="s">
        <v>33</v>
      </c>
      <c r="AX345" s="13" t="s">
        <v>72</v>
      </c>
      <c r="AY345" s="203" t="s">
        <v>127</v>
      </c>
    </row>
    <row r="346" spans="2:51" s="14" customFormat="1" ht="11.25">
      <c r="B346" s="204"/>
      <c r="C346" s="205"/>
      <c r="D346" s="195" t="s">
        <v>138</v>
      </c>
      <c r="E346" s="206" t="s">
        <v>19</v>
      </c>
      <c r="F346" s="207" t="s">
        <v>80</v>
      </c>
      <c r="G346" s="205"/>
      <c r="H346" s="208">
        <v>1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138</v>
      </c>
      <c r="AU346" s="214" t="s">
        <v>82</v>
      </c>
      <c r="AV346" s="14" t="s">
        <v>82</v>
      </c>
      <c r="AW346" s="14" t="s">
        <v>33</v>
      </c>
      <c r="AX346" s="14" t="s">
        <v>80</v>
      </c>
      <c r="AY346" s="214" t="s">
        <v>127</v>
      </c>
    </row>
    <row r="347" spans="1:65" s="2" customFormat="1" ht="21.75" customHeight="1">
      <c r="A347" s="36"/>
      <c r="B347" s="37"/>
      <c r="C347" s="175" t="s">
        <v>515</v>
      </c>
      <c r="D347" s="175" t="s">
        <v>129</v>
      </c>
      <c r="E347" s="176" t="s">
        <v>981</v>
      </c>
      <c r="F347" s="177" t="s">
        <v>982</v>
      </c>
      <c r="G347" s="178" t="s">
        <v>921</v>
      </c>
      <c r="H347" s="179">
        <v>2</v>
      </c>
      <c r="I347" s="180"/>
      <c r="J347" s="181">
        <f>ROUND(I347*H347,2)</f>
        <v>0</v>
      </c>
      <c r="K347" s="177" t="s">
        <v>19</v>
      </c>
      <c r="L347" s="41"/>
      <c r="M347" s="182" t="s">
        <v>19</v>
      </c>
      <c r="N347" s="183" t="s">
        <v>43</v>
      </c>
      <c r="O347" s="66"/>
      <c r="P347" s="184">
        <f>O347*H347</f>
        <v>0</v>
      </c>
      <c r="Q347" s="184">
        <v>0.01136</v>
      </c>
      <c r="R347" s="184">
        <f>Q347*H347</f>
        <v>0.02272</v>
      </c>
      <c r="S347" s="184">
        <v>0</v>
      </c>
      <c r="T347" s="185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6" t="s">
        <v>134</v>
      </c>
      <c r="AT347" s="186" t="s">
        <v>129</v>
      </c>
      <c r="AU347" s="186" t="s">
        <v>82</v>
      </c>
      <c r="AY347" s="19" t="s">
        <v>127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9" t="s">
        <v>80</v>
      </c>
      <c r="BK347" s="187">
        <f>ROUND(I347*H347,2)</f>
        <v>0</v>
      </c>
      <c r="BL347" s="19" t="s">
        <v>134</v>
      </c>
      <c r="BM347" s="186" t="s">
        <v>983</v>
      </c>
    </row>
    <row r="348" spans="2:51" s="13" customFormat="1" ht="11.25">
      <c r="B348" s="193"/>
      <c r="C348" s="194"/>
      <c r="D348" s="195" t="s">
        <v>138</v>
      </c>
      <c r="E348" s="196" t="s">
        <v>19</v>
      </c>
      <c r="F348" s="197" t="s">
        <v>976</v>
      </c>
      <c r="G348" s="194"/>
      <c r="H348" s="196" t="s">
        <v>19</v>
      </c>
      <c r="I348" s="198"/>
      <c r="J348" s="194"/>
      <c r="K348" s="194"/>
      <c r="L348" s="199"/>
      <c r="M348" s="200"/>
      <c r="N348" s="201"/>
      <c r="O348" s="201"/>
      <c r="P348" s="201"/>
      <c r="Q348" s="201"/>
      <c r="R348" s="201"/>
      <c r="S348" s="201"/>
      <c r="T348" s="202"/>
      <c r="AT348" s="203" t="s">
        <v>138</v>
      </c>
      <c r="AU348" s="203" t="s">
        <v>82</v>
      </c>
      <c r="AV348" s="13" t="s">
        <v>80</v>
      </c>
      <c r="AW348" s="13" t="s">
        <v>33</v>
      </c>
      <c r="AX348" s="13" t="s">
        <v>72</v>
      </c>
      <c r="AY348" s="203" t="s">
        <v>127</v>
      </c>
    </row>
    <row r="349" spans="2:51" s="14" customFormat="1" ht="11.25">
      <c r="B349" s="204"/>
      <c r="C349" s="205"/>
      <c r="D349" s="195" t="s">
        <v>138</v>
      </c>
      <c r="E349" s="206" t="s">
        <v>19</v>
      </c>
      <c r="F349" s="207" t="s">
        <v>80</v>
      </c>
      <c r="G349" s="205"/>
      <c r="H349" s="208">
        <v>1</v>
      </c>
      <c r="I349" s="209"/>
      <c r="J349" s="205"/>
      <c r="K349" s="205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138</v>
      </c>
      <c r="AU349" s="214" t="s">
        <v>82</v>
      </c>
      <c r="AV349" s="14" t="s">
        <v>82</v>
      </c>
      <c r="AW349" s="14" t="s">
        <v>33</v>
      </c>
      <c r="AX349" s="14" t="s">
        <v>72</v>
      </c>
      <c r="AY349" s="214" t="s">
        <v>127</v>
      </c>
    </row>
    <row r="350" spans="2:51" s="13" customFormat="1" ht="11.25">
      <c r="B350" s="193"/>
      <c r="C350" s="194"/>
      <c r="D350" s="195" t="s">
        <v>138</v>
      </c>
      <c r="E350" s="196" t="s">
        <v>19</v>
      </c>
      <c r="F350" s="197" t="s">
        <v>980</v>
      </c>
      <c r="G350" s="194"/>
      <c r="H350" s="196" t="s">
        <v>19</v>
      </c>
      <c r="I350" s="198"/>
      <c r="J350" s="194"/>
      <c r="K350" s="194"/>
      <c r="L350" s="199"/>
      <c r="M350" s="200"/>
      <c r="N350" s="201"/>
      <c r="O350" s="201"/>
      <c r="P350" s="201"/>
      <c r="Q350" s="201"/>
      <c r="R350" s="201"/>
      <c r="S350" s="201"/>
      <c r="T350" s="202"/>
      <c r="AT350" s="203" t="s">
        <v>138</v>
      </c>
      <c r="AU350" s="203" t="s">
        <v>82</v>
      </c>
      <c r="AV350" s="13" t="s">
        <v>80</v>
      </c>
      <c r="AW350" s="13" t="s">
        <v>33</v>
      </c>
      <c r="AX350" s="13" t="s">
        <v>72</v>
      </c>
      <c r="AY350" s="203" t="s">
        <v>127</v>
      </c>
    </row>
    <row r="351" spans="2:51" s="14" customFormat="1" ht="11.25">
      <c r="B351" s="204"/>
      <c r="C351" s="205"/>
      <c r="D351" s="195" t="s">
        <v>138</v>
      </c>
      <c r="E351" s="206" t="s">
        <v>19</v>
      </c>
      <c r="F351" s="207" t="s">
        <v>80</v>
      </c>
      <c r="G351" s="205"/>
      <c r="H351" s="208">
        <v>1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138</v>
      </c>
      <c r="AU351" s="214" t="s">
        <v>82</v>
      </c>
      <c r="AV351" s="14" t="s">
        <v>82</v>
      </c>
      <c r="AW351" s="14" t="s">
        <v>33</v>
      </c>
      <c r="AX351" s="14" t="s">
        <v>72</v>
      </c>
      <c r="AY351" s="214" t="s">
        <v>127</v>
      </c>
    </row>
    <row r="352" spans="2:51" s="15" customFormat="1" ht="11.25">
      <c r="B352" s="215"/>
      <c r="C352" s="216"/>
      <c r="D352" s="195" t="s">
        <v>138</v>
      </c>
      <c r="E352" s="217" t="s">
        <v>19</v>
      </c>
      <c r="F352" s="218" t="s">
        <v>143</v>
      </c>
      <c r="G352" s="216"/>
      <c r="H352" s="219">
        <v>2</v>
      </c>
      <c r="I352" s="220"/>
      <c r="J352" s="216"/>
      <c r="K352" s="216"/>
      <c r="L352" s="221"/>
      <c r="M352" s="222"/>
      <c r="N352" s="223"/>
      <c r="O352" s="223"/>
      <c r="P352" s="223"/>
      <c r="Q352" s="223"/>
      <c r="R352" s="223"/>
      <c r="S352" s="223"/>
      <c r="T352" s="224"/>
      <c r="AT352" s="225" t="s">
        <v>138</v>
      </c>
      <c r="AU352" s="225" t="s">
        <v>82</v>
      </c>
      <c r="AV352" s="15" t="s">
        <v>134</v>
      </c>
      <c r="AW352" s="15" t="s">
        <v>33</v>
      </c>
      <c r="AX352" s="15" t="s">
        <v>80</v>
      </c>
      <c r="AY352" s="225" t="s">
        <v>127</v>
      </c>
    </row>
    <row r="353" spans="1:65" s="2" customFormat="1" ht="16.5" customHeight="1">
      <c r="A353" s="36"/>
      <c r="B353" s="37"/>
      <c r="C353" s="175" t="s">
        <v>522</v>
      </c>
      <c r="D353" s="175" t="s">
        <v>129</v>
      </c>
      <c r="E353" s="176" t="s">
        <v>984</v>
      </c>
      <c r="F353" s="177" t="s">
        <v>985</v>
      </c>
      <c r="G353" s="178" t="s">
        <v>921</v>
      </c>
      <c r="H353" s="179">
        <v>2</v>
      </c>
      <c r="I353" s="180"/>
      <c r="J353" s="181">
        <f>ROUND(I353*H353,2)</f>
        <v>0</v>
      </c>
      <c r="K353" s="177" t="s">
        <v>19</v>
      </c>
      <c r="L353" s="41"/>
      <c r="M353" s="182" t="s">
        <v>19</v>
      </c>
      <c r="N353" s="183" t="s">
        <v>43</v>
      </c>
      <c r="O353" s="66"/>
      <c r="P353" s="184">
        <f>O353*H353</f>
        <v>0</v>
      </c>
      <c r="Q353" s="184">
        <v>0</v>
      </c>
      <c r="R353" s="184">
        <f>Q353*H353</f>
        <v>0</v>
      </c>
      <c r="S353" s="184">
        <v>0</v>
      </c>
      <c r="T353" s="185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6" t="s">
        <v>134</v>
      </c>
      <c r="AT353" s="186" t="s">
        <v>129</v>
      </c>
      <c r="AU353" s="186" t="s">
        <v>82</v>
      </c>
      <c r="AY353" s="19" t="s">
        <v>127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9" t="s">
        <v>80</v>
      </c>
      <c r="BK353" s="187">
        <f>ROUND(I353*H353,2)</f>
        <v>0</v>
      </c>
      <c r="BL353" s="19" t="s">
        <v>134</v>
      </c>
      <c r="BM353" s="186" t="s">
        <v>986</v>
      </c>
    </row>
    <row r="354" spans="1:65" s="2" customFormat="1" ht="16.5" customHeight="1">
      <c r="A354" s="36"/>
      <c r="B354" s="37"/>
      <c r="C354" s="175" t="s">
        <v>528</v>
      </c>
      <c r="D354" s="175" t="s">
        <v>129</v>
      </c>
      <c r="E354" s="176" t="s">
        <v>987</v>
      </c>
      <c r="F354" s="177" t="s">
        <v>988</v>
      </c>
      <c r="G354" s="178" t="s">
        <v>921</v>
      </c>
      <c r="H354" s="179">
        <v>2</v>
      </c>
      <c r="I354" s="180"/>
      <c r="J354" s="181">
        <f>ROUND(I354*H354,2)</f>
        <v>0</v>
      </c>
      <c r="K354" s="177" t="s">
        <v>19</v>
      </c>
      <c r="L354" s="41"/>
      <c r="M354" s="182" t="s">
        <v>19</v>
      </c>
      <c r="N354" s="183" t="s">
        <v>43</v>
      </c>
      <c r="O354" s="66"/>
      <c r="P354" s="184">
        <f>O354*H354</f>
        <v>0</v>
      </c>
      <c r="Q354" s="184">
        <v>0.00622</v>
      </c>
      <c r="R354" s="184">
        <f>Q354*H354</f>
        <v>0.01244</v>
      </c>
      <c r="S354" s="184">
        <v>0</v>
      </c>
      <c r="T354" s="185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6" t="s">
        <v>134</v>
      </c>
      <c r="AT354" s="186" t="s">
        <v>129</v>
      </c>
      <c r="AU354" s="186" t="s">
        <v>82</v>
      </c>
      <c r="AY354" s="19" t="s">
        <v>127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9" t="s">
        <v>80</v>
      </c>
      <c r="BK354" s="187">
        <f>ROUND(I354*H354,2)</f>
        <v>0</v>
      </c>
      <c r="BL354" s="19" t="s">
        <v>134</v>
      </c>
      <c r="BM354" s="186" t="s">
        <v>989</v>
      </c>
    </row>
    <row r="355" spans="2:51" s="13" customFormat="1" ht="11.25">
      <c r="B355" s="193"/>
      <c r="C355" s="194"/>
      <c r="D355" s="195" t="s">
        <v>138</v>
      </c>
      <c r="E355" s="196" t="s">
        <v>19</v>
      </c>
      <c r="F355" s="197" t="s">
        <v>976</v>
      </c>
      <c r="G355" s="194"/>
      <c r="H355" s="196" t="s">
        <v>19</v>
      </c>
      <c r="I355" s="198"/>
      <c r="J355" s="194"/>
      <c r="K355" s="194"/>
      <c r="L355" s="199"/>
      <c r="M355" s="200"/>
      <c r="N355" s="201"/>
      <c r="O355" s="201"/>
      <c r="P355" s="201"/>
      <c r="Q355" s="201"/>
      <c r="R355" s="201"/>
      <c r="S355" s="201"/>
      <c r="T355" s="202"/>
      <c r="AT355" s="203" t="s">
        <v>138</v>
      </c>
      <c r="AU355" s="203" t="s">
        <v>82</v>
      </c>
      <c r="AV355" s="13" t="s">
        <v>80</v>
      </c>
      <c r="AW355" s="13" t="s">
        <v>33</v>
      </c>
      <c r="AX355" s="13" t="s">
        <v>72</v>
      </c>
      <c r="AY355" s="203" t="s">
        <v>127</v>
      </c>
    </row>
    <row r="356" spans="2:51" s="14" customFormat="1" ht="11.25">
      <c r="B356" s="204"/>
      <c r="C356" s="205"/>
      <c r="D356" s="195" t="s">
        <v>138</v>
      </c>
      <c r="E356" s="206" t="s">
        <v>19</v>
      </c>
      <c r="F356" s="207" t="s">
        <v>80</v>
      </c>
      <c r="G356" s="205"/>
      <c r="H356" s="208">
        <v>1</v>
      </c>
      <c r="I356" s="209"/>
      <c r="J356" s="205"/>
      <c r="K356" s="205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138</v>
      </c>
      <c r="AU356" s="214" t="s">
        <v>82</v>
      </c>
      <c r="AV356" s="14" t="s">
        <v>82</v>
      </c>
      <c r="AW356" s="14" t="s">
        <v>33</v>
      </c>
      <c r="AX356" s="14" t="s">
        <v>72</v>
      </c>
      <c r="AY356" s="214" t="s">
        <v>127</v>
      </c>
    </row>
    <row r="357" spans="2:51" s="13" customFormat="1" ht="11.25">
      <c r="B357" s="193"/>
      <c r="C357" s="194"/>
      <c r="D357" s="195" t="s">
        <v>138</v>
      </c>
      <c r="E357" s="196" t="s">
        <v>19</v>
      </c>
      <c r="F357" s="197" t="s">
        <v>980</v>
      </c>
      <c r="G357" s="194"/>
      <c r="H357" s="196" t="s">
        <v>19</v>
      </c>
      <c r="I357" s="198"/>
      <c r="J357" s="194"/>
      <c r="K357" s="194"/>
      <c r="L357" s="199"/>
      <c r="M357" s="200"/>
      <c r="N357" s="201"/>
      <c r="O357" s="201"/>
      <c r="P357" s="201"/>
      <c r="Q357" s="201"/>
      <c r="R357" s="201"/>
      <c r="S357" s="201"/>
      <c r="T357" s="202"/>
      <c r="AT357" s="203" t="s">
        <v>138</v>
      </c>
      <c r="AU357" s="203" t="s">
        <v>82</v>
      </c>
      <c r="AV357" s="13" t="s">
        <v>80</v>
      </c>
      <c r="AW357" s="13" t="s">
        <v>33</v>
      </c>
      <c r="AX357" s="13" t="s">
        <v>72</v>
      </c>
      <c r="AY357" s="203" t="s">
        <v>127</v>
      </c>
    </row>
    <row r="358" spans="2:51" s="14" customFormat="1" ht="11.25">
      <c r="B358" s="204"/>
      <c r="C358" s="205"/>
      <c r="D358" s="195" t="s">
        <v>138</v>
      </c>
      <c r="E358" s="206" t="s">
        <v>19</v>
      </c>
      <c r="F358" s="207" t="s">
        <v>80</v>
      </c>
      <c r="G358" s="205"/>
      <c r="H358" s="208">
        <v>1</v>
      </c>
      <c r="I358" s="209"/>
      <c r="J358" s="205"/>
      <c r="K358" s="205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138</v>
      </c>
      <c r="AU358" s="214" t="s">
        <v>82</v>
      </c>
      <c r="AV358" s="14" t="s">
        <v>82</v>
      </c>
      <c r="AW358" s="14" t="s">
        <v>33</v>
      </c>
      <c r="AX358" s="14" t="s">
        <v>72</v>
      </c>
      <c r="AY358" s="214" t="s">
        <v>127</v>
      </c>
    </row>
    <row r="359" spans="2:51" s="15" customFormat="1" ht="11.25">
      <c r="B359" s="215"/>
      <c r="C359" s="216"/>
      <c r="D359" s="195" t="s">
        <v>138</v>
      </c>
      <c r="E359" s="217" t="s">
        <v>19</v>
      </c>
      <c r="F359" s="218" t="s">
        <v>143</v>
      </c>
      <c r="G359" s="216"/>
      <c r="H359" s="219">
        <v>2</v>
      </c>
      <c r="I359" s="220"/>
      <c r="J359" s="216"/>
      <c r="K359" s="216"/>
      <c r="L359" s="221"/>
      <c r="M359" s="222"/>
      <c r="N359" s="223"/>
      <c r="O359" s="223"/>
      <c r="P359" s="223"/>
      <c r="Q359" s="223"/>
      <c r="R359" s="223"/>
      <c r="S359" s="223"/>
      <c r="T359" s="224"/>
      <c r="AT359" s="225" t="s">
        <v>138</v>
      </c>
      <c r="AU359" s="225" t="s">
        <v>82</v>
      </c>
      <c r="AV359" s="15" t="s">
        <v>134</v>
      </c>
      <c r="AW359" s="15" t="s">
        <v>33</v>
      </c>
      <c r="AX359" s="15" t="s">
        <v>80</v>
      </c>
      <c r="AY359" s="225" t="s">
        <v>127</v>
      </c>
    </row>
    <row r="360" spans="1:65" s="2" customFormat="1" ht="21.75" customHeight="1">
      <c r="A360" s="36"/>
      <c r="B360" s="37"/>
      <c r="C360" s="175" t="s">
        <v>534</v>
      </c>
      <c r="D360" s="175" t="s">
        <v>129</v>
      </c>
      <c r="E360" s="176" t="s">
        <v>990</v>
      </c>
      <c r="F360" s="177" t="s">
        <v>991</v>
      </c>
      <c r="G360" s="178" t="s">
        <v>921</v>
      </c>
      <c r="H360" s="179">
        <v>2</v>
      </c>
      <c r="I360" s="180"/>
      <c r="J360" s="181">
        <f>ROUND(I360*H360,2)</f>
        <v>0</v>
      </c>
      <c r="K360" s="177" t="s">
        <v>19</v>
      </c>
      <c r="L360" s="41"/>
      <c r="M360" s="182" t="s">
        <v>19</v>
      </c>
      <c r="N360" s="183" t="s">
        <v>43</v>
      </c>
      <c r="O360" s="66"/>
      <c r="P360" s="184">
        <f>O360*H360</f>
        <v>0</v>
      </c>
      <c r="Q360" s="184">
        <v>0.05454</v>
      </c>
      <c r="R360" s="184">
        <f>Q360*H360</f>
        <v>0.10908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134</v>
      </c>
      <c r="AT360" s="186" t="s">
        <v>129</v>
      </c>
      <c r="AU360" s="186" t="s">
        <v>82</v>
      </c>
      <c r="AY360" s="19" t="s">
        <v>127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80</v>
      </c>
      <c r="BK360" s="187">
        <f>ROUND(I360*H360,2)</f>
        <v>0</v>
      </c>
      <c r="BL360" s="19" t="s">
        <v>134</v>
      </c>
      <c r="BM360" s="186" t="s">
        <v>992</v>
      </c>
    </row>
    <row r="361" spans="2:51" s="13" customFormat="1" ht="11.25">
      <c r="B361" s="193"/>
      <c r="C361" s="194"/>
      <c r="D361" s="195" t="s">
        <v>138</v>
      </c>
      <c r="E361" s="196" t="s">
        <v>19</v>
      </c>
      <c r="F361" s="197" t="s">
        <v>976</v>
      </c>
      <c r="G361" s="194"/>
      <c r="H361" s="196" t="s">
        <v>19</v>
      </c>
      <c r="I361" s="198"/>
      <c r="J361" s="194"/>
      <c r="K361" s="194"/>
      <c r="L361" s="199"/>
      <c r="M361" s="200"/>
      <c r="N361" s="201"/>
      <c r="O361" s="201"/>
      <c r="P361" s="201"/>
      <c r="Q361" s="201"/>
      <c r="R361" s="201"/>
      <c r="S361" s="201"/>
      <c r="T361" s="202"/>
      <c r="AT361" s="203" t="s">
        <v>138</v>
      </c>
      <c r="AU361" s="203" t="s">
        <v>82</v>
      </c>
      <c r="AV361" s="13" t="s">
        <v>80</v>
      </c>
      <c r="AW361" s="13" t="s">
        <v>33</v>
      </c>
      <c r="AX361" s="13" t="s">
        <v>72</v>
      </c>
      <c r="AY361" s="203" t="s">
        <v>127</v>
      </c>
    </row>
    <row r="362" spans="2:51" s="14" customFormat="1" ht="11.25">
      <c r="B362" s="204"/>
      <c r="C362" s="205"/>
      <c r="D362" s="195" t="s">
        <v>138</v>
      </c>
      <c r="E362" s="206" t="s">
        <v>19</v>
      </c>
      <c r="F362" s="207" t="s">
        <v>80</v>
      </c>
      <c r="G362" s="205"/>
      <c r="H362" s="208">
        <v>1</v>
      </c>
      <c r="I362" s="209"/>
      <c r="J362" s="205"/>
      <c r="K362" s="205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138</v>
      </c>
      <c r="AU362" s="214" t="s">
        <v>82</v>
      </c>
      <c r="AV362" s="14" t="s">
        <v>82</v>
      </c>
      <c r="AW362" s="14" t="s">
        <v>33</v>
      </c>
      <c r="AX362" s="14" t="s">
        <v>72</v>
      </c>
      <c r="AY362" s="214" t="s">
        <v>127</v>
      </c>
    </row>
    <row r="363" spans="2:51" s="13" customFormat="1" ht="11.25">
      <c r="B363" s="193"/>
      <c r="C363" s="194"/>
      <c r="D363" s="195" t="s">
        <v>138</v>
      </c>
      <c r="E363" s="196" t="s">
        <v>19</v>
      </c>
      <c r="F363" s="197" t="s">
        <v>980</v>
      </c>
      <c r="G363" s="194"/>
      <c r="H363" s="196" t="s">
        <v>19</v>
      </c>
      <c r="I363" s="198"/>
      <c r="J363" s="194"/>
      <c r="K363" s="194"/>
      <c r="L363" s="199"/>
      <c r="M363" s="200"/>
      <c r="N363" s="201"/>
      <c r="O363" s="201"/>
      <c r="P363" s="201"/>
      <c r="Q363" s="201"/>
      <c r="R363" s="201"/>
      <c r="S363" s="201"/>
      <c r="T363" s="202"/>
      <c r="AT363" s="203" t="s">
        <v>138</v>
      </c>
      <c r="AU363" s="203" t="s">
        <v>82</v>
      </c>
      <c r="AV363" s="13" t="s">
        <v>80</v>
      </c>
      <c r="AW363" s="13" t="s">
        <v>33</v>
      </c>
      <c r="AX363" s="13" t="s">
        <v>72</v>
      </c>
      <c r="AY363" s="203" t="s">
        <v>127</v>
      </c>
    </row>
    <row r="364" spans="2:51" s="14" customFormat="1" ht="11.25">
      <c r="B364" s="204"/>
      <c r="C364" s="205"/>
      <c r="D364" s="195" t="s">
        <v>138</v>
      </c>
      <c r="E364" s="206" t="s">
        <v>19</v>
      </c>
      <c r="F364" s="207" t="s">
        <v>80</v>
      </c>
      <c r="G364" s="205"/>
      <c r="H364" s="208">
        <v>1</v>
      </c>
      <c r="I364" s="209"/>
      <c r="J364" s="205"/>
      <c r="K364" s="205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138</v>
      </c>
      <c r="AU364" s="214" t="s">
        <v>82</v>
      </c>
      <c r="AV364" s="14" t="s">
        <v>82</v>
      </c>
      <c r="AW364" s="14" t="s">
        <v>33</v>
      </c>
      <c r="AX364" s="14" t="s">
        <v>72</v>
      </c>
      <c r="AY364" s="214" t="s">
        <v>127</v>
      </c>
    </row>
    <row r="365" spans="2:51" s="15" customFormat="1" ht="11.25">
      <c r="B365" s="215"/>
      <c r="C365" s="216"/>
      <c r="D365" s="195" t="s">
        <v>138</v>
      </c>
      <c r="E365" s="217" t="s">
        <v>19</v>
      </c>
      <c r="F365" s="218" t="s">
        <v>143</v>
      </c>
      <c r="G365" s="216"/>
      <c r="H365" s="219">
        <v>2</v>
      </c>
      <c r="I365" s="220"/>
      <c r="J365" s="216"/>
      <c r="K365" s="216"/>
      <c r="L365" s="221"/>
      <c r="M365" s="222"/>
      <c r="N365" s="223"/>
      <c r="O365" s="223"/>
      <c r="P365" s="223"/>
      <c r="Q365" s="223"/>
      <c r="R365" s="223"/>
      <c r="S365" s="223"/>
      <c r="T365" s="224"/>
      <c r="AT365" s="225" t="s">
        <v>138</v>
      </c>
      <c r="AU365" s="225" t="s">
        <v>82</v>
      </c>
      <c r="AV365" s="15" t="s">
        <v>134</v>
      </c>
      <c r="AW365" s="15" t="s">
        <v>33</v>
      </c>
      <c r="AX365" s="15" t="s">
        <v>80</v>
      </c>
      <c r="AY365" s="225" t="s">
        <v>127</v>
      </c>
    </row>
    <row r="366" spans="1:65" s="2" customFormat="1" ht="16.5" customHeight="1">
      <c r="A366" s="36"/>
      <c r="B366" s="37"/>
      <c r="C366" s="175" t="s">
        <v>539</v>
      </c>
      <c r="D366" s="175" t="s">
        <v>129</v>
      </c>
      <c r="E366" s="176" t="s">
        <v>993</v>
      </c>
      <c r="F366" s="177" t="s">
        <v>994</v>
      </c>
      <c r="G366" s="178" t="s">
        <v>921</v>
      </c>
      <c r="H366" s="179">
        <v>1</v>
      </c>
      <c r="I366" s="180"/>
      <c r="J366" s="181">
        <f>ROUND(I366*H366,2)</f>
        <v>0</v>
      </c>
      <c r="K366" s="177" t="s">
        <v>19</v>
      </c>
      <c r="L366" s="41"/>
      <c r="M366" s="182" t="s">
        <v>19</v>
      </c>
      <c r="N366" s="183" t="s">
        <v>43</v>
      </c>
      <c r="O366" s="66"/>
      <c r="P366" s="184">
        <f>O366*H366</f>
        <v>0</v>
      </c>
      <c r="Q366" s="184">
        <v>0.10661</v>
      </c>
      <c r="R366" s="184">
        <f>Q366*H366</f>
        <v>0.10661</v>
      </c>
      <c r="S366" s="184">
        <v>0</v>
      </c>
      <c r="T366" s="18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6" t="s">
        <v>134</v>
      </c>
      <c r="AT366" s="186" t="s">
        <v>129</v>
      </c>
      <c r="AU366" s="186" t="s">
        <v>82</v>
      </c>
      <c r="AY366" s="19" t="s">
        <v>127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9" t="s">
        <v>80</v>
      </c>
      <c r="BK366" s="187">
        <f>ROUND(I366*H366,2)</f>
        <v>0</v>
      </c>
      <c r="BL366" s="19" t="s">
        <v>134</v>
      </c>
      <c r="BM366" s="186" t="s">
        <v>995</v>
      </c>
    </row>
    <row r="367" spans="2:51" s="13" customFormat="1" ht="11.25">
      <c r="B367" s="193"/>
      <c r="C367" s="194"/>
      <c r="D367" s="195" t="s">
        <v>138</v>
      </c>
      <c r="E367" s="196" t="s">
        <v>19</v>
      </c>
      <c r="F367" s="197" t="s">
        <v>996</v>
      </c>
      <c r="G367" s="194"/>
      <c r="H367" s="196" t="s">
        <v>19</v>
      </c>
      <c r="I367" s="198"/>
      <c r="J367" s="194"/>
      <c r="K367" s="194"/>
      <c r="L367" s="199"/>
      <c r="M367" s="200"/>
      <c r="N367" s="201"/>
      <c r="O367" s="201"/>
      <c r="P367" s="201"/>
      <c r="Q367" s="201"/>
      <c r="R367" s="201"/>
      <c r="S367" s="201"/>
      <c r="T367" s="202"/>
      <c r="AT367" s="203" t="s">
        <v>138</v>
      </c>
      <c r="AU367" s="203" t="s">
        <v>82</v>
      </c>
      <c r="AV367" s="13" t="s">
        <v>80</v>
      </c>
      <c r="AW367" s="13" t="s">
        <v>33</v>
      </c>
      <c r="AX367" s="13" t="s">
        <v>72</v>
      </c>
      <c r="AY367" s="203" t="s">
        <v>127</v>
      </c>
    </row>
    <row r="368" spans="2:51" s="14" customFormat="1" ht="11.25">
      <c r="B368" s="204"/>
      <c r="C368" s="205"/>
      <c r="D368" s="195" t="s">
        <v>138</v>
      </c>
      <c r="E368" s="206" t="s">
        <v>19</v>
      </c>
      <c r="F368" s="207" t="s">
        <v>80</v>
      </c>
      <c r="G368" s="205"/>
      <c r="H368" s="208">
        <v>1</v>
      </c>
      <c r="I368" s="209"/>
      <c r="J368" s="205"/>
      <c r="K368" s="205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138</v>
      </c>
      <c r="AU368" s="214" t="s">
        <v>82</v>
      </c>
      <c r="AV368" s="14" t="s">
        <v>82</v>
      </c>
      <c r="AW368" s="14" t="s">
        <v>33</v>
      </c>
      <c r="AX368" s="14" t="s">
        <v>80</v>
      </c>
      <c r="AY368" s="214" t="s">
        <v>127</v>
      </c>
    </row>
    <row r="369" spans="1:65" s="2" customFormat="1" ht="16.5" customHeight="1">
      <c r="A369" s="36"/>
      <c r="B369" s="37"/>
      <c r="C369" s="175" t="s">
        <v>545</v>
      </c>
      <c r="D369" s="175" t="s">
        <v>129</v>
      </c>
      <c r="E369" s="176" t="s">
        <v>997</v>
      </c>
      <c r="F369" s="177" t="s">
        <v>998</v>
      </c>
      <c r="G369" s="178" t="s">
        <v>921</v>
      </c>
      <c r="H369" s="179">
        <v>1</v>
      </c>
      <c r="I369" s="180"/>
      <c r="J369" s="181">
        <f>ROUND(I369*H369,2)</f>
        <v>0</v>
      </c>
      <c r="K369" s="177" t="s">
        <v>19</v>
      </c>
      <c r="L369" s="41"/>
      <c r="M369" s="182" t="s">
        <v>19</v>
      </c>
      <c r="N369" s="183" t="s">
        <v>43</v>
      </c>
      <c r="O369" s="66"/>
      <c r="P369" s="184">
        <f>O369*H369</f>
        <v>0</v>
      </c>
      <c r="Q369" s="184">
        <v>0.10661</v>
      </c>
      <c r="R369" s="184">
        <f>Q369*H369</f>
        <v>0.10661</v>
      </c>
      <c r="S369" s="184">
        <v>0</v>
      </c>
      <c r="T369" s="185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6" t="s">
        <v>134</v>
      </c>
      <c r="AT369" s="186" t="s">
        <v>129</v>
      </c>
      <c r="AU369" s="186" t="s">
        <v>82</v>
      </c>
      <c r="AY369" s="19" t="s">
        <v>127</v>
      </c>
      <c r="BE369" s="187">
        <f>IF(N369="základní",J369,0)</f>
        <v>0</v>
      </c>
      <c r="BF369" s="187">
        <f>IF(N369="snížená",J369,0)</f>
        <v>0</v>
      </c>
      <c r="BG369" s="187">
        <f>IF(N369="zákl. přenesená",J369,0)</f>
        <v>0</v>
      </c>
      <c r="BH369" s="187">
        <f>IF(N369="sníž. přenesená",J369,0)</f>
        <v>0</v>
      </c>
      <c r="BI369" s="187">
        <f>IF(N369="nulová",J369,0)</f>
        <v>0</v>
      </c>
      <c r="BJ369" s="19" t="s">
        <v>80</v>
      </c>
      <c r="BK369" s="187">
        <f>ROUND(I369*H369,2)</f>
        <v>0</v>
      </c>
      <c r="BL369" s="19" t="s">
        <v>134</v>
      </c>
      <c r="BM369" s="186" t="s">
        <v>999</v>
      </c>
    </row>
    <row r="370" spans="2:51" s="13" customFormat="1" ht="11.25">
      <c r="B370" s="193"/>
      <c r="C370" s="194"/>
      <c r="D370" s="195" t="s">
        <v>138</v>
      </c>
      <c r="E370" s="196" t="s">
        <v>19</v>
      </c>
      <c r="F370" s="197" t="s">
        <v>1000</v>
      </c>
      <c r="G370" s="194"/>
      <c r="H370" s="196" t="s">
        <v>19</v>
      </c>
      <c r="I370" s="198"/>
      <c r="J370" s="194"/>
      <c r="K370" s="194"/>
      <c r="L370" s="199"/>
      <c r="M370" s="200"/>
      <c r="N370" s="201"/>
      <c r="O370" s="201"/>
      <c r="P370" s="201"/>
      <c r="Q370" s="201"/>
      <c r="R370" s="201"/>
      <c r="S370" s="201"/>
      <c r="T370" s="202"/>
      <c r="AT370" s="203" t="s">
        <v>138</v>
      </c>
      <c r="AU370" s="203" t="s">
        <v>82</v>
      </c>
      <c r="AV370" s="13" t="s">
        <v>80</v>
      </c>
      <c r="AW370" s="13" t="s">
        <v>33</v>
      </c>
      <c r="AX370" s="13" t="s">
        <v>72</v>
      </c>
      <c r="AY370" s="203" t="s">
        <v>127</v>
      </c>
    </row>
    <row r="371" spans="2:51" s="14" customFormat="1" ht="11.25">
      <c r="B371" s="204"/>
      <c r="C371" s="205"/>
      <c r="D371" s="195" t="s">
        <v>138</v>
      </c>
      <c r="E371" s="206" t="s">
        <v>19</v>
      </c>
      <c r="F371" s="207" t="s">
        <v>80</v>
      </c>
      <c r="G371" s="205"/>
      <c r="H371" s="208">
        <v>1</v>
      </c>
      <c r="I371" s="209"/>
      <c r="J371" s="205"/>
      <c r="K371" s="205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138</v>
      </c>
      <c r="AU371" s="214" t="s">
        <v>82</v>
      </c>
      <c r="AV371" s="14" t="s">
        <v>82</v>
      </c>
      <c r="AW371" s="14" t="s">
        <v>33</v>
      </c>
      <c r="AX371" s="14" t="s">
        <v>80</v>
      </c>
      <c r="AY371" s="214" t="s">
        <v>127</v>
      </c>
    </row>
    <row r="372" spans="1:65" s="2" customFormat="1" ht="16.5" customHeight="1">
      <c r="A372" s="36"/>
      <c r="B372" s="37"/>
      <c r="C372" s="175" t="s">
        <v>551</v>
      </c>
      <c r="D372" s="175" t="s">
        <v>129</v>
      </c>
      <c r="E372" s="176" t="s">
        <v>1001</v>
      </c>
      <c r="F372" s="177" t="s">
        <v>1002</v>
      </c>
      <c r="G372" s="178" t="s">
        <v>921</v>
      </c>
      <c r="H372" s="179">
        <v>1</v>
      </c>
      <c r="I372" s="180"/>
      <c r="J372" s="181">
        <f>ROUND(I372*H372,2)</f>
        <v>0</v>
      </c>
      <c r="K372" s="177" t="s">
        <v>19</v>
      </c>
      <c r="L372" s="41"/>
      <c r="M372" s="182" t="s">
        <v>19</v>
      </c>
      <c r="N372" s="183" t="s">
        <v>43</v>
      </c>
      <c r="O372" s="66"/>
      <c r="P372" s="184">
        <f>O372*H372</f>
        <v>0</v>
      </c>
      <c r="Q372" s="184">
        <v>0.10762</v>
      </c>
      <c r="R372" s="184">
        <f>Q372*H372</f>
        <v>0.10762</v>
      </c>
      <c r="S372" s="184">
        <v>0</v>
      </c>
      <c r="T372" s="185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6" t="s">
        <v>134</v>
      </c>
      <c r="AT372" s="186" t="s">
        <v>129</v>
      </c>
      <c r="AU372" s="186" t="s">
        <v>82</v>
      </c>
      <c r="AY372" s="19" t="s">
        <v>127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9" t="s">
        <v>80</v>
      </c>
      <c r="BK372" s="187">
        <f>ROUND(I372*H372,2)</f>
        <v>0</v>
      </c>
      <c r="BL372" s="19" t="s">
        <v>134</v>
      </c>
      <c r="BM372" s="186" t="s">
        <v>1003</v>
      </c>
    </row>
    <row r="373" spans="2:51" s="13" customFormat="1" ht="11.25">
      <c r="B373" s="193"/>
      <c r="C373" s="194"/>
      <c r="D373" s="195" t="s">
        <v>138</v>
      </c>
      <c r="E373" s="196" t="s">
        <v>19</v>
      </c>
      <c r="F373" s="197" t="s">
        <v>1004</v>
      </c>
      <c r="G373" s="194"/>
      <c r="H373" s="196" t="s">
        <v>19</v>
      </c>
      <c r="I373" s="198"/>
      <c r="J373" s="194"/>
      <c r="K373" s="194"/>
      <c r="L373" s="199"/>
      <c r="M373" s="200"/>
      <c r="N373" s="201"/>
      <c r="O373" s="201"/>
      <c r="P373" s="201"/>
      <c r="Q373" s="201"/>
      <c r="R373" s="201"/>
      <c r="S373" s="201"/>
      <c r="T373" s="202"/>
      <c r="AT373" s="203" t="s">
        <v>138</v>
      </c>
      <c r="AU373" s="203" t="s">
        <v>82</v>
      </c>
      <c r="AV373" s="13" t="s">
        <v>80</v>
      </c>
      <c r="AW373" s="13" t="s">
        <v>33</v>
      </c>
      <c r="AX373" s="13" t="s">
        <v>72</v>
      </c>
      <c r="AY373" s="203" t="s">
        <v>127</v>
      </c>
    </row>
    <row r="374" spans="2:51" s="14" customFormat="1" ht="11.25">
      <c r="B374" s="204"/>
      <c r="C374" s="205"/>
      <c r="D374" s="195" t="s">
        <v>138</v>
      </c>
      <c r="E374" s="206" t="s">
        <v>19</v>
      </c>
      <c r="F374" s="207" t="s">
        <v>80</v>
      </c>
      <c r="G374" s="205"/>
      <c r="H374" s="208">
        <v>1</v>
      </c>
      <c r="I374" s="209"/>
      <c r="J374" s="205"/>
      <c r="K374" s="205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138</v>
      </c>
      <c r="AU374" s="214" t="s">
        <v>82</v>
      </c>
      <c r="AV374" s="14" t="s">
        <v>82</v>
      </c>
      <c r="AW374" s="14" t="s">
        <v>33</v>
      </c>
      <c r="AX374" s="14" t="s">
        <v>80</v>
      </c>
      <c r="AY374" s="214" t="s">
        <v>127</v>
      </c>
    </row>
    <row r="375" spans="1:65" s="2" customFormat="1" ht="16.5" customHeight="1">
      <c r="A375" s="36"/>
      <c r="B375" s="37"/>
      <c r="C375" s="175" t="s">
        <v>556</v>
      </c>
      <c r="D375" s="175" t="s">
        <v>129</v>
      </c>
      <c r="E375" s="176" t="s">
        <v>1005</v>
      </c>
      <c r="F375" s="177" t="s">
        <v>1006</v>
      </c>
      <c r="G375" s="178" t="s">
        <v>921</v>
      </c>
      <c r="H375" s="179">
        <v>1</v>
      </c>
      <c r="I375" s="180"/>
      <c r="J375" s="181">
        <f>ROUND(I375*H375,2)</f>
        <v>0</v>
      </c>
      <c r="K375" s="177" t="s">
        <v>19</v>
      </c>
      <c r="L375" s="41"/>
      <c r="M375" s="182" t="s">
        <v>19</v>
      </c>
      <c r="N375" s="183" t="s">
        <v>43</v>
      </c>
      <c r="O375" s="66"/>
      <c r="P375" s="184">
        <f>O375*H375</f>
        <v>0</v>
      </c>
      <c r="Q375" s="184">
        <v>0.10863</v>
      </c>
      <c r="R375" s="184">
        <f>Q375*H375</f>
        <v>0.10863</v>
      </c>
      <c r="S375" s="184">
        <v>0</v>
      </c>
      <c r="T375" s="185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6" t="s">
        <v>134</v>
      </c>
      <c r="AT375" s="186" t="s">
        <v>129</v>
      </c>
      <c r="AU375" s="186" t="s">
        <v>82</v>
      </c>
      <c r="AY375" s="19" t="s">
        <v>127</v>
      </c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9" t="s">
        <v>80</v>
      </c>
      <c r="BK375" s="187">
        <f>ROUND(I375*H375,2)</f>
        <v>0</v>
      </c>
      <c r="BL375" s="19" t="s">
        <v>134</v>
      </c>
      <c r="BM375" s="186" t="s">
        <v>1007</v>
      </c>
    </row>
    <row r="376" spans="2:51" s="13" customFormat="1" ht="11.25">
      <c r="B376" s="193"/>
      <c r="C376" s="194"/>
      <c r="D376" s="195" t="s">
        <v>138</v>
      </c>
      <c r="E376" s="196" t="s">
        <v>19</v>
      </c>
      <c r="F376" s="197" t="s">
        <v>1008</v>
      </c>
      <c r="G376" s="194"/>
      <c r="H376" s="196" t="s">
        <v>19</v>
      </c>
      <c r="I376" s="198"/>
      <c r="J376" s="194"/>
      <c r="K376" s="194"/>
      <c r="L376" s="199"/>
      <c r="M376" s="200"/>
      <c r="N376" s="201"/>
      <c r="O376" s="201"/>
      <c r="P376" s="201"/>
      <c r="Q376" s="201"/>
      <c r="R376" s="201"/>
      <c r="S376" s="201"/>
      <c r="T376" s="202"/>
      <c r="AT376" s="203" t="s">
        <v>138</v>
      </c>
      <c r="AU376" s="203" t="s">
        <v>82</v>
      </c>
      <c r="AV376" s="13" t="s">
        <v>80</v>
      </c>
      <c r="AW376" s="13" t="s">
        <v>33</v>
      </c>
      <c r="AX376" s="13" t="s">
        <v>72</v>
      </c>
      <c r="AY376" s="203" t="s">
        <v>127</v>
      </c>
    </row>
    <row r="377" spans="2:51" s="14" customFormat="1" ht="11.25">
      <c r="B377" s="204"/>
      <c r="C377" s="205"/>
      <c r="D377" s="195" t="s">
        <v>138</v>
      </c>
      <c r="E377" s="206" t="s">
        <v>19</v>
      </c>
      <c r="F377" s="207" t="s">
        <v>80</v>
      </c>
      <c r="G377" s="205"/>
      <c r="H377" s="208">
        <v>1</v>
      </c>
      <c r="I377" s="209"/>
      <c r="J377" s="205"/>
      <c r="K377" s="205"/>
      <c r="L377" s="210"/>
      <c r="M377" s="211"/>
      <c r="N377" s="212"/>
      <c r="O377" s="212"/>
      <c r="P377" s="212"/>
      <c r="Q377" s="212"/>
      <c r="R377" s="212"/>
      <c r="S377" s="212"/>
      <c r="T377" s="213"/>
      <c r="AT377" s="214" t="s">
        <v>138</v>
      </c>
      <c r="AU377" s="214" t="s">
        <v>82</v>
      </c>
      <c r="AV377" s="14" t="s">
        <v>82</v>
      </c>
      <c r="AW377" s="14" t="s">
        <v>33</v>
      </c>
      <c r="AX377" s="14" t="s">
        <v>80</v>
      </c>
      <c r="AY377" s="214" t="s">
        <v>127</v>
      </c>
    </row>
    <row r="378" spans="1:65" s="2" customFormat="1" ht="16.5" customHeight="1">
      <c r="A378" s="36"/>
      <c r="B378" s="37"/>
      <c r="C378" s="175" t="s">
        <v>561</v>
      </c>
      <c r="D378" s="175" t="s">
        <v>129</v>
      </c>
      <c r="E378" s="176" t="s">
        <v>1009</v>
      </c>
      <c r="F378" s="177" t="s">
        <v>1010</v>
      </c>
      <c r="G378" s="178" t="s">
        <v>921</v>
      </c>
      <c r="H378" s="179">
        <v>1</v>
      </c>
      <c r="I378" s="180"/>
      <c r="J378" s="181">
        <f>ROUND(I378*H378,2)</f>
        <v>0</v>
      </c>
      <c r="K378" s="177" t="s">
        <v>19</v>
      </c>
      <c r="L378" s="41"/>
      <c r="M378" s="182" t="s">
        <v>19</v>
      </c>
      <c r="N378" s="183" t="s">
        <v>43</v>
      </c>
      <c r="O378" s="66"/>
      <c r="P378" s="184">
        <f>O378*H378</f>
        <v>0</v>
      </c>
      <c r="Q378" s="184">
        <v>0.11045</v>
      </c>
      <c r="R378" s="184">
        <f>Q378*H378</f>
        <v>0.11045</v>
      </c>
      <c r="S378" s="184">
        <v>0</v>
      </c>
      <c r="T378" s="185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86" t="s">
        <v>134</v>
      </c>
      <c r="AT378" s="186" t="s">
        <v>129</v>
      </c>
      <c r="AU378" s="186" t="s">
        <v>82</v>
      </c>
      <c r="AY378" s="19" t="s">
        <v>127</v>
      </c>
      <c r="BE378" s="187">
        <f>IF(N378="základní",J378,0)</f>
        <v>0</v>
      </c>
      <c r="BF378" s="187">
        <f>IF(N378="snížená",J378,0)</f>
        <v>0</v>
      </c>
      <c r="BG378" s="187">
        <f>IF(N378="zákl. přenesená",J378,0)</f>
        <v>0</v>
      </c>
      <c r="BH378" s="187">
        <f>IF(N378="sníž. přenesená",J378,0)</f>
        <v>0</v>
      </c>
      <c r="BI378" s="187">
        <f>IF(N378="nulová",J378,0)</f>
        <v>0</v>
      </c>
      <c r="BJ378" s="19" t="s">
        <v>80</v>
      </c>
      <c r="BK378" s="187">
        <f>ROUND(I378*H378,2)</f>
        <v>0</v>
      </c>
      <c r="BL378" s="19" t="s">
        <v>134</v>
      </c>
      <c r="BM378" s="186" t="s">
        <v>1011</v>
      </c>
    </row>
    <row r="379" spans="2:51" s="13" customFormat="1" ht="11.25">
      <c r="B379" s="193"/>
      <c r="C379" s="194"/>
      <c r="D379" s="195" t="s">
        <v>138</v>
      </c>
      <c r="E379" s="196" t="s">
        <v>19</v>
      </c>
      <c r="F379" s="197" t="s">
        <v>1012</v>
      </c>
      <c r="G379" s="194"/>
      <c r="H379" s="196" t="s">
        <v>19</v>
      </c>
      <c r="I379" s="198"/>
      <c r="J379" s="194"/>
      <c r="K379" s="194"/>
      <c r="L379" s="199"/>
      <c r="M379" s="200"/>
      <c r="N379" s="201"/>
      <c r="O379" s="201"/>
      <c r="P379" s="201"/>
      <c r="Q379" s="201"/>
      <c r="R379" s="201"/>
      <c r="S379" s="201"/>
      <c r="T379" s="202"/>
      <c r="AT379" s="203" t="s">
        <v>138</v>
      </c>
      <c r="AU379" s="203" t="s">
        <v>82</v>
      </c>
      <c r="AV379" s="13" t="s">
        <v>80</v>
      </c>
      <c r="AW379" s="13" t="s">
        <v>33</v>
      </c>
      <c r="AX379" s="13" t="s">
        <v>72</v>
      </c>
      <c r="AY379" s="203" t="s">
        <v>127</v>
      </c>
    </row>
    <row r="380" spans="2:51" s="14" customFormat="1" ht="11.25">
      <c r="B380" s="204"/>
      <c r="C380" s="205"/>
      <c r="D380" s="195" t="s">
        <v>138</v>
      </c>
      <c r="E380" s="206" t="s">
        <v>19</v>
      </c>
      <c r="F380" s="207" t="s">
        <v>80</v>
      </c>
      <c r="G380" s="205"/>
      <c r="H380" s="208">
        <v>1</v>
      </c>
      <c r="I380" s="209"/>
      <c r="J380" s="205"/>
      <c r="K380" s="205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138</v>
      </c>
      <c r="AU380" s="214" t="s">
        <v>82</v>
      </c>
      <c r="AV380" s="14" t="s">
        <v>82</v>
      </c>
      <c r="AW380" s="14" t="s">
        <v>33</v>
      </c>
      <c r="AX380" s="14" t="s">
        <v>80</v>
      </c>
      <c r="AY380" s="214" t="s">
        <v>127</v>
      </c>
    </row>
    <row r="381" spans="1:65" s="2" customFormat="1" ht="16.5" customHeight="1">
      <c r="A381" s="36"/>
      <c r="B381" s="37"/>
      <c r="C381" s="175" t="s">
        <v>568</v>
      </c>
      <c r="D381" s="175" t="s">
        <v>129</v>
      </c>
      <c r="E381" s="176" t="s">
        <v>1013</v>
      </c>
      <c r="F381" s="177" t="s">
        <v>1014</v>
      </c>
      <c r="G381" s="178" t="s">
        <v>921</v>
      </c>
      <c r="H381" s="179">
        <v>1</v>
      </c>
      <c r="I381" s="180"/>
      <c r="J381" s="181">
        <f>ROUND(I381*H381,2)</f>
        <v>0</v>
      </c>
      <c r="K381" s="177" t="s">
        <v>19</v>
      </c>
      <c r="L381" s="41"/>
      <c r="M381" s="182" t="s">
        <v>19</v>
      </c>
      <c r="N381" s="183" t="s">
        <v>43</v>
      </c>
      <c r="O381" s="66"/>
      <c r="P381" s="184">
        <f>O381*H381</f>
        <v>0</v>
      </c>
      <c r="Q381" s="184">
        <v>0</v>
      </c>
      <c r="R381" s="184">
        <f>Q381*H381</f>
        <v>0</v>
      </c>
      <c r="S381" s="184">
        <v>0</v>
      </c>
      <c r="T381" s="185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6" t="s">
        <v>134</v>
      </c>
      <c r="AT381" s="186" t="s">
        <v>129</v>
      </c>
      <c r="AU381" s="186" t="s">
        <v>82</v>
      </c>
      <c r="AY381" s="19" t="s">
        <v>127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9" t="s">
        <v>80</v>
      </c>
      <c r="BK381" s="187">
        <f>ROUND(I381*H381,2)</f>
        <v>0</v>
      </c>
      <c r="BL381" s="19" t="s">
        <v>134</v>
      </c>
      <c r="BM381" s="186" t="s">
        <v>1015</v>
      </c>
    </row>
    <row r="382" spans="2:51" s="13" customFormat="1" ht="11.25">
      <c r="B382" s="193"/>
      <c r="C382" s="194"/>
      <c r="D382" s="195" t="s">
        <v>138</v>
      </c>
      <c r="E382" s="196" t="s">
        <v>19</v>
      </c>
      <c r="F382" s="197" t="s">
        <v>1016</v>
      </c>
      <c r="G382" s="194"/>
      <c r="H382" s="196" t="s">
        <v>19</v>
      </c>
      <c r="I382" s="198"/>
      <c r="J382" s="194"/>
      <c r="K382" s="194"/>
      <c r="L382" s="199"/>
      <c r="M382" s="200"/>
      <c r="N382" s="201"/>
      <c r="O382" s="201"/>
      <c r="P382" s="201"/>
      <c r="Q382" s="201"/>
      <c r="R382" s="201"/>
      <c r="S382" s="201"/>
      <c r="T382" s="202"/>
      <c r="AT382" s="203" t="s">
        <v>138</v>
      </c>
      <c r="AU382" s="203" t="s">
        <v>82</v>
      </c>
      <c r="AV382" s="13" t="s">
        <v>80</v>
      </c>
      <c r="AW382" s="13" t="s">
        <v>33</v>
      </c>
      <c r="AX382" s="13" t="s">
        <v>72</v>
      </c>
      <c r="AY382" s="203" t="s">
        <v>127</v>
      </c>
    </row>
    <row r="383" spans="2:51" s="14" customFormat="1" ht="11.25">
      <c r="B383" s="204"/>
      <c r="C383" s="205"/>
      <c r="D383" s="195" t="s">
        <v>138</v>
      </c>
      <c r="E383" s="206" t="s">
        <v>19</v>
      </c>
      <c r="F383" s="207" t="s">
        <v>80</v>
      </c>
      <c r="G383" s="205"/>
      <c r="H383" s="208">
        <v>1</v>
      </c>
      <c r="I383" s="209"/>
      <c r="J383" s="205"/>
      <c r="K383" s="205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138</v>
      </c>
      <c r="AU383" s="214" t="s">
        <v>82</v>
      </c>
      <c r="AV383" s="14" t="s">
        <v>82</v>
      </c>
      <c r="AW383" s="14" t="s">
        <v>33</v>
      </c>
      <c r="AX383" s="14" t="s">
        <v>80</v>
      </c>
      <c r="AY383" s="214" t="s">
        <v>127</v>
      </c>
    </row>
    <row r="384" spans="1:65" s="2" customFormat="1" ht="16.5" customHeight="1">
      <c r="A384" s="36"/>
      <c r="B384" s="37"/>
      <c r="C384" s="175" t="s">
        <v>573</v>
      </c>
      <c r="D384" s="175" t="s">
        <v>129</v>
      </c>
      <c r="E384" s="176" t="s">
        <v>1017</v>
      </c>
      <c r="F384" s="177" t="s">
        <v>1018</v>
      </c>
      <c r="G384" s="178" t="s">
        <v>921</v>
      </c>
      <c r="H384" s="179">
        <v>6</v>
      </c>
      <c r="I384" s="180"/>
      <c r="J384" s="181">
        <f>ROUND(I384*H384,2)</f>
        <v>0</v>
      </c>
      <c r="K384" s="177" t="s">
        <v>19</v>
      </c>
      <c r="L384" s="41"/>
      <c r="M384" s="182" t="s">
        <v>19</v>
      </c>
      <c r="N384" s="183" t="s">
        <v>43</v>
      </c>
      <c r="O384" s="66"/>
      <c r="P384" s="184">
        <f>O384*H384</f>
        <v>0</v>
      </c>
      <c r="Q384" s="184">
        <v>0.01212</v>
      </c>
      <c r="R384" s="184">
        <f>Q384*H384</f>
        <v>0.07272</v>
      </c>
      <c r="S384" s="184">
        <v>0</v>
      </c>
      <c r="T384" s="185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6" t="s">
        <v>134</v>
      </c>
      <c r="AT384" s="186" t="s">
        <v>129</v>
      </c>
      <c r="AU384" s="186" t="s">
        <v>82</v>
      </c>
      <c r="AY384" s="19" t="s">
        <v>127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9" t="s">
        <v>80</v>
      </c>
      <c r="BK384" s="187">
        <f>ROUND(I384*H384,2)</f>
        <v>0</v>
      </c>
      <c r="BL384" s="19" t="s">
        <v>134</v>
      </c>
      <c r="BM384" s="186" t="s">
        <v>1019</v>
      </c>
    </row>
    <row r="385" spans="1:65" s="2" customFormat="1" ht="16.5" customHeight="1">
      <c r="A385" s="36"/>
      <c r="B385" s="37"/>
      <c r="C385" s="175" t="s">
        <v>579</v>
      </c>
      <c r="D385" s="175" t="s">
        <v>129</v>
      </c>
      <c r="E385" s="176" t="s">
        <v>1020</v>
      </c>
      <c r="F385" s="177" t="s">
        <v>1021</v>
      </c>
      <c r="G385" s="178" t="s">
        <v>921</v>
      </c>
      <c r="H385" s="179">
        <v>4</v>
      </c>
      <c r="I385" s="180"/>
      <c r="J385" s="181">
        <f>ROUND(I385*H385,2)</f>
        <v>0</v>
      </c>
      <c r="K385" s="177" t="s">
        <v>19</v>
      </c>
      <c r="L385" s="41"/>
      <c r="M385" s="182" t="s">
        <v>19</v>
      </c>
      <c r="N385" s="183" t="s">
        <v>43</v>
      </c>
      <c r="O385" s="66"/>
      <c r="P385" s="184">
        <f>O385*H385</f>
        <v>0</v>
      </c>
      <c r="Q385" s="184">
        <v>0</v>
      </c>
      <c r="R385" s="184">
        <f>Q385*H385</f>
        <v>0</v>
      </c>
      <c r="S385" s="184">
        <v>0</v>
      </c>
      <c r="T385" s="185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6" t="s">
        <v>134</v>
      </c>
      <c r="AT385" s="186" t="s">
        <v>129</v>
      </c>
      <c r="AU385" s="186" t="s">
        <v>82</v>
      </c>
      <c r="AY385" s="19" t="s">
        <v>127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9" t="s">
        <v>80</v>
      </c>
      <c r="BK385" s="187">
        <f>ROUND(I385*H385,2)</f>
        <v>0</v>
      </c>
      <c r="BL385" s="19" t="s">
        <v>134</v>
      </c>
      <c r="BM385" s="186" t="s">
        <v>1022</v>
      </c>
    </row>
    <row r="386" spans="1:65" s="2" customFormat="1" ht="21.75" customHeight="1">
      <c r="A386" s="36"/>
      <c r="B386" s="37"/>
      <c r="C386" s="175" t="s">
        <v>584</v>
      </c>
      <c r="D386" s="175" t="s">
        <v>129</v>
      </c>
      <c r="E386" s="176" t="s">
        <v>1023</v>
      </c>
      <c r="F386" s="177" t="s">
        <v>1024</v>
      </c>
      <c r="G386" s="178" t="s">
        <v>921</v>
      </c>
      <c r="H386" s="179">
        <v>6</v>
      </c>
      <c r="I386" s="180"/>
      <c r="J386" s="181">
        <f>ROUND(I386*H386,2)</f>
        <v>0</v>
      </c>
      <c r="K386" s="177" t="s">
        <v>19</v>
      </c>
      <c r="L386" s="41"/>
      <c r="M386" s="182" t="s">
        <v>19</v>
      </c>
      <c r="N386" s="183" t="s">
        <v>43</v>
      </c>
      <c r="O386" s="66"/>
      <c r="P386" s="184">
        <f>O386*H386</f>
        <v>0</v>
      </c>
      <c r="Q386" s="184">
        <v>0.1313</v>
      </c>
      <c r="R386" s="184">
        <f>Q386*H386</f>
        <v>0.7878000000000001</v>
      </c>
      <c r="S386" s="184">
        <v>0</v>
      </c>
      <c r="T386" s="185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6" t="s">
        <v>134</v>
      </c>
      <c r="AT386" s="186" t="s">
        <v>129</v>
      </c>
      <c r="AU386" s="186" t="s">
        <v>82</v>
      </c>
      <c r="AY386" s="19" t="s">
        <v>127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19" t="s">
        <v>80</v>
      </c>
      <c r="BK386" s="187">
        <f>ROUND(I386*H386,2)</f>
        <v>0</v>
      </c>
      <c r="BL386" s="19" t="s">
        <v>134</v>
      </c>
      <c r="BM386" s="186" t="s">
        <v>1025</v>
      </c>
    </row>
    <row r="387" spans="2:51" s="13" customFormat="1" ht="11.25">
      <c r="B387" s="193"/>
      <c r="C387" s="194"/>
      <c r="D387" s="195" t="s">
        <v>138</v>
      </c>
      <c r="E387" s="196" t="s">
        <v>19</v>
      </c>
      <c r="F387" s="197" t="s">
        <v>1026</v>
      </c>
      <c r="G387" s="194"/>
      <c r="H387" s="196" t="s">
        <v>19</v>
      </c>
      <c r="I387" s="198"/>
      <c r="J387" s="194"/>
      <c r="K387" s="194"/>
      <c r="L387" s="199"/>
      <c r="M387" s="200"/>
      <c r="N387" s="201"/>
      <c r="O387" s="201"/>
      <c r="P387" s="201"/>
      <c r="Q387" s="201"/>
      <c r="R387" s="201"/>
      <c r="S387" s="201"/>
      <c r="T387" s="202"/>
      <c r="AT387" s="203" t="s">
        <v>138</v>
      </c>
      <c r="AU387" s="203" t="s">
        <v>82</v>
      </c>
      <c r="AV387" s="13" t="s">
        <v>80</v>
      </c>
      <c r="AW387" s="13" t="s">
        <v>33</v>
      </c>
      <c r="AX387" s="13" t="s">
        <v>72</v>
      </c>
      <c r="AY387" s="203" t="s">
        <v>127</v>
      </c>
    </row>
    <row r="388" spans="2:51" s="14" customFormat="1" ht="11.25">
      <c r="B388" s="204"/>
      <c r="C388" s="205"/>
      <c r="D388" s="195" t="s">
        <v>138</v>
      </c>
      <c r="E388" s="206" t="s">
        <v>19</v>
      </c>
      <c r="F388" s="207" t="s">
        <v>182</v>
      </c>
      <c r="G388" s="205"/>
      <c r="H388" s="208">
        <v>6</v>
      </c>
      <c r="I388" s="209"/>
      <c r="J388" s="205"/>
      <c r="K388" s="205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138</v>
      </c>
      <c r="AU388" s="214" t="s">
        <v>82</v>
      </c>
      <c r="AV388" s="14" t="s">
        <v>82</v>
      </c>
      <c r="AW388" s="14" t="s">
        <v>33</v>
      </c>
      <c r="AX388" s="14" t="s">
        <v>80</v>
      </c>
      <c r="AY388" s="214" t="s">
        <v>127</v>
      </c>
    </row>
    <row r="389" spans="1:65" s="2" customFormat="1" ht="16.5" customHeight="1">
      <c r="A389" s="36"/>
      <c r="B389" s="37"/>
      <c r="C389" s="175" t="s">
        <v>589</v>
      </c>
      <c r="D389" s="175" t="s">
        <v>129</v>
      </c>
      <c r="E389" s="176" t="s">
        <v>1027</v>
      </c>
      <c r="F389" s="177" t="s">
        <v>1028</v>
      </c>
      <c r="G389" s="178" t="s">
        <v>921</v>
      </c>
      <c r="H389" s="179">
        <v>4</v>
      </c>
      <c r="I389" s="180"/>
      <c r="J389" s="181">
        <f>ROUND(I389*H389,2)</f>
        <v>0</v>
      </c>
      <c r="K389" s="177" t="s">
        <v>19</v>
      </c>
      <c r="L389" s="41"/>
      <c r="M389" s="182" t="s">
        <v>19</v>
      </c>
      <c r="N389" s="183" t="s">
        <v>43</v>
      </c>
      <c r="O389" s="66"/>
      <c r="P389" s="184">
        <f>O389*H389</f>
        <v>0</v>
      </c>
      <c r="Q389" s="184">
        <v>0.21734</v>
      </c>
      <c r="R389" s="184">
        <f>Q389*H389</f>
        <v>0.86936</v>
      </c>
      <c r="S389" s="184">
        <v>0</v>
      </c>
      <c r="T389" s="185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86" t="s">
        <v>134</v>
      </c>
      <c r="AT389" s="186" t="s">
        <v>129</v>
      </c>
      <c r="AU389" s="186" t="s">
        <v>82</v>
      </c>
      <c r="AY389" s="19" t="s">
        <v>127</v>
      </c>
      <c r="BE389" s="187">
        <f>IF(N389="základní",J389,0)</f>
        <v>0</v>
      </c>
      <c r="BF389" s="187">
        <f>IF(N389="snížená",J389,0)</f>
        <v>0</v>
      </c>
      <c r="BG389" s="187">
        <f>IF(N389="zákl. přenesená",J389,0)</f>
        <v>0</v>
      </c>
      <c r="BH389" s="187">
        <f>IF(N389="sníž. přenesená",J389,0)</f>
        <v>0</v>
      </c>
      <c r="BI389" s="187">
        <f>IF(N389="nulová",J389,0)</f>
        <v>0</v>
      </c>
      <c r="BJ389" s="19" t="s">
        <v>80</v>
      </c>
      <c r="BK389" s="187">
        <f>ROUND(I389*H389,2)</f>
        <v>0</v>
      </c>
      <c r="BL389" s="19" t="s">
        <v>134</v>
      </c>
      <c r="BM389" s="186" t="s">
        <v>1029</v>
      </c>
    </row>
    <row r="390" spans="2:51" s="13" customFormat="1" ht="11.25">
      <c r="B390" s="193"/>
      <c r="C390" s="194"/>
      <c r="D390" s="195" t="s">
        <v>138</v>
      </c>
      <c r="E390" s="196" t="s">
        <v>19</v>
      </c>
      <c r="F390" s="197" t="s">
        <v>1030</v>
      </c>
      <c r="G390" s="194"/>
      <c r="H390" s="196" t="s">
        <v>19</v>
      </c>
      <c r="I390" s="198"/>
      <c r="J390" s="194"/>
      <c r="K390" s="194"/>
      <c r="L390" s="199"/>
      <c r="M390" s="200"/>
      <c r="N390" s="201"/>
      <c r="O390" s="201"/>
      <c r="P390" s="201"/>
      <c r="Q390" s="201"/>
      <c r="R390" s="201"/>
      <c r="S390" s="201"/>
      <c r="T390" s="202"/>
      <c r="AT390" s="203" t="s">
        <v>138</v>
      </c>
      <c r="AU390" s="203" t="s">
        <v>82</v>
      </c>
      <c r="AV390" s="13" t="s">
        <v>80</v>
      </c>
      <c r="AW390" s="13" t="s">
        <v>33</v>
      </c>
      <c r="AX390" s="13" t="s">
        <v>72</v>
      </c>
      <c r="AY390" s="203" t="s">
        <v>127</v>
      </c>
    </row>
    <row r="391" spans="2:51" s="14" customFormat="1" ht="11.25">
      <c r="B391" s="204"/>
      <c r="C391" s="205"/>
      <c r="D391" s="195" t="s">
        <v>138</v>
      </c>
      <c r="E391" s="206" t="s">
        <v>19</v>
      </c>
      <c r="F391" s="207" t="s">
        <v>134</v>
      </c>
      <c r="G391" s="205"/>
      <c r="H391" s="208">
        <v>4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138</v>
      </c>
      <c r="AU391" s="214" t="s">
        <v>82</v>
      </c>
      <c r="AV391" s="14" t="s">
        <v>82</v>
      </c>
      <c r="AW391" s="14" t="s">
        <v>33</v>
      </c>
      <c r="AX391" s="14" t="s">
        <v>80</v>
      </c>
      <c r="AY391" s="214" t="s">
        <v>127</v>
      </c>
    </row>
    <row r="392" spans="1:65" s="2" customFormat="1" ht="21.75" customHeight="1">
      <c r="A392" s="36"/>
      <c r="B392" s="37"/>
      <c r="C392" s="175" t="s">
        <v>594</v>
      </c>
      <c r="D392" s="175" t="s">
        <v>129</v>
      </c>
      <c r="E392" s="176" t="s">
        <v>1031</v>
      </c>
      <c r="F392" s="177" t="s">
        <v>1032</v>
      </c>
      <c r="G392" s="178" t="s">
        <v>236</v>
      </c>
      <c r="H392" s="179">
        <v>84.5</v>
      </c>
      <c r="I392" s="180"/>
      <c r="J392" s="181">
        <f>ROUND(I392*H392,2)</f>
        <v>0</v>
      </c>
      <c r="K392" s="177" t="s">
        <v>19</v>
      </c>
      <c r="L392" s="41"/>
      <c r="M392" s="182" t="s">
        <v>19</v>
      </c>
      <c r="N392" s="183" t="s">
        <v>43</v>
      </c>
      <c r="O392" s="66"/>
      <c r="P392" s="184">
        <f>O392*H392</f>
        <v>0</v>
      </c>
      <c r="Q392" s="184">
        <v>0</v>
      </c>
      <c r="R392" s="184">
        <f>Q392*H392</f>
        <v>0</v>
      </c>
      <c r="S392" s="184">
        <v>0</v>
      </c>
      <c r="T392" s="185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6" t="s">
        <v>134</v>
      </c>
      <c r="AT392" s="186" t="s">
        <v>129</v>
      </c>
      <c r="AU392" s="186" t="s">
        <v>82</v>
      </c>
      <c r="AY392" s="19" t="s">
        <v>127</v>
      </c>
      <c r="BE392" s="187">
        <f>IF(N392="základní",J392,0)</f>
        <v>0</v>
      </c>
      <c r="BF392" s="187">
        <f>IF(N392="snížená",J392,0)</f>
        <v>0</v>
      </c>
      <c r="BG392" s="187">
        <f>IF(N392="zákl. přenesená",J392,0)</f>
        <v>0</v>
      </c>
      <c r="BH392" s="187">
        <f>IF(N392="sníž. přenesená",J392,0)</f>
        <v>0</v>
      </c>
      <c r="BI392" s="187">
        <f>IF(N392="nulová",J392,0)</f>
        <v>0</v>
      </c>
      <c r="BJ392" s="19" t="s">
        <v>80</v>
      </c>
      <c r="BK392" s="187">
        <f>ROUND(I392*H392,2)</f>
        <v>0</v>
      </c>
      <c r="BL392" s="19" t="s">
        <v>134</v>
      </c>
      <c r="BM392" s="186" t="s">
        <v>1033</v>
      </c>
    </row>
    <row r="393" spans="2:51" s="14" customFormat="1" ht="11.25">
      <c r="B393" s="204"/>
      <c r="C393" s="205"/>
      <c r="D393" s="195" t="s">
        <v>138</v>
      </c>
      <c r="E393" s="206" t="s">
        <v>19</v>
      </c>
      <c r="F393" s="207" t="s">
        <v>1034</v>
      </c>
      <c r="G393" s="205"/>
      <c r="H393" s="208">
        <v>84.5</v>
      </c>
      <c r="I393" s="209"/>
      <c r="J393" s="205"/>
      <c r="K393" s="205"/>
      <c r="L393" s="210"/>
      <c r="M393" s="211"/>
      <c r="N393" s="212"/>
      <c r="O393" s="212"/>
      <c r="P393" s="212"/>
      <c r="Q393" s="212"/>
      <c r="R393" s="212"/>
      <c r="S393" s="212"/>
      <c r="T393" s="213"/>
      <c r="AT393" s="214" t="s">
        <v>138</v>
      </c>
      <c r="AU393" s="214" t="s">
        <v>82</v>
      </c>
      <c r="AV393" s="14" t="s">
        <v>82</v>
      </c>
      <c r="AW393" s="14" t="s">
        <v>33</v>
      </c>
      <c r="AX393" s="14" t="s">
        <v>80</v>
      </c>
      <c r="AY393" s="214" t="s">
        <v>127</v>
      </c>
    </row>
    <row r="394" spans="1:65" s="2" customFormat="1" ht="16.5" customHeight="1">
      <c r="A394" s="36"/>
      <c r="B394" s="37"/>
      <c r="C394" s="175" t="s">
        <v>602</v>
      </c>
      <c r="D394" s="175" t="s">
        <v>129</v>
      </c>
      <c r="E394" s="176" t="s">
        <v>1035</v>
      </c>
      <c r="F394" s="177" t="s">
        <v>1036</v>
      </c>
      <c r="G394" s="178" t="s">
        <v>1037</v>
      </c>
      <c r="H394" s="179">
        <v>1</v>
      </c>
      <c r="I394" s="180"/>
      <c r="J394" s="181">
        <f>ROUND(I394*H394,2)</f>
        <v>0</v>
      </c>
      <c r="K394" s="177" t="s">
        <v>19</v>
      </c>
      <c r="L394" s="41"/>
      <c r="M394" s="182" t="s">
        <v>19</v>
      </c>
      <c r="N394" s="183" t="s">
        <v>43</v>
      </c>
      <c r="O394" s="66"/>
      <c r="P394" s="184">
        <f>O394*H394</f>
        <v>0</v>
      </c>
      <c r="Q394" s="184">
        <v>0</v>
      </c>
      <c r="R394" s="184">
        <f>Q394*H394</f>
        <v>0</v>
      </c>
      <c r="S394" s="184">
        <v>0</v>
      </c>
      <c r="T394" s="185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6" t="s">
        <v>134</v>
      </c>
      <c r="AT394" s="186" t="s">
        <v>129</v>
      </c>
      <c r="AU394" s="186" t="s">
        <v>82</v>
      </c>
      <c r="AY394" s="19" t="s">
        <v>127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9" t="s">
        <v>80</v>
      </c>
      <c r="BK394" s="187">
        <f>ROUND(I394*H394,2)</f>
        <v>0</v>
      </c>
      <c r="BL394" s="19" t="s">
        <v>134</v>
      </c>
      <c r="BM394" s="186" t="s">
        <v>1038</v>
      </c>
    </row>
    <row r="395" spans="1:65" s="2" customFormat="1" ht="16.5" customHeight="1">
      <c r="A395" s="36"/>
      <c r="B395" s="37"/>
      <c r="C395" s="175" t="s">
        <v>606</v>
      </c>
      <c r="D395" s="175" t="s">
        <v>129</v>
      </c>
      <c r="E395" s="176" t="s">
        <v>1039</v>
      </c>
      <c r="F395" s="177" t="s">
        <v>1040</v>
      </c>
      <c r="G395" s="178" t="s">
        <v>921</v>
      </c>
      <c r="H395" s="179">
        <v>1</v>
      </c>
      <c r="I395" s="180"/>
      <c r="J395" s="181">
        <f>ROUND(I395*H395,2)</f>
        <v>0</v>
      </c>
      <c r="K395" s="177" t="s">
        <v>19</v>
      </c>
      <c r="L395" s="41"/>
      <c r="M395" s="182" t="s">
        <v>19</v>
      </c>
      <c r="N395" s="183" t="s">
        <v>43</v>
      </c>
      <c r="O395" s="66"/>
      <c r="P395" s="184">
        <f>O395*H395</f>
        <v>0</v>
      </c>
      <c r="Q395" s="184">
        <v>0</v>
      </c>
      <c r="R395" s="184">
        <f>Q395*H395</f>
        <v>0</v>
      </c>
      <c r="S395" s="184">
        <v>0</v>
      </c>
      <c r="T395" s="185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6" t="s">
        <v>134</v>
      </c>
      <c r="AT395" s="186" t="s">
        <v>129</v>
      </c>
      <c r="AU395" s="186" t="s">
        <v>82</v>
      </c>
      <c r="AY395" s="19" t="s">
        <v>127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9" t="s">
        <v>80</v>
      </c>
      <c r="BK395" s="187">
        <f>ROUND(I395*H395,2)</f>
        <v>0</v>
      </c>
      <c r="BL395" s="19" t="s">
        <v>134</v>
      </c>
      <c r="BM395" s="186" t="s">
        <v>1041</v>
      </c>
    </row>
    <row r="396" spans="1:65" s="2" customFormat="1" ht="16.5" customHeight="1">
      <c r="A396" s="36"/>
      <c r="B396" s="37"/>
      <c r="C396" s="175" t="s">
        <v>613</v>
      </c>
      <c r="D396" s="175" t="s">
        <v>129</v>
      </c>
      <c r="E396" s="176" t="s">
        <v>1042</v>
      </c>
      <c r="F396" s="177" t="s">
        <v>1043</v>
      </c>
      <c r="G396" s="178" t="s">
        <v>921</v>
      </c>
      <c r="H396" s="179">
        <v>1</v>
      </c>
      <c r="I396" s="180"/>
      <c r="J396" s="181">
        <f>ROUND(I396*H396,2)</f>
        <v>0</v>
      </c>
      <c r="K396" s="177" t="s">
        <v>19</v>
      </c>
      <c r="L396" s="41"/>
      <c r="M396" s="182" t="s">
        <v>19</v>
      </c>
      <c r="N396" s="183" t="s">
        <v>43</v>
      </c>
      <c r="O396" s="66"/>
      <c r="P396" s="184">
        <f>O396*H396</f>
        <v>0</v>
      </c>
      <c r="Q396" s="184">
        <v>0</v>
      </c>
      <c r="R396" s="184">
        <f>Q396*H396</f>
        <v>0</v>
      </c>
      <c r="S396" s="184">
        <v>0</v>
      </c>
      <c r="T396" s="185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6" t="s">
        <v>134</v>
      </c>
      <c r="AT396" s="186" t="s">
        <v>129</v>
      </c>
      <c r="AU396" s="186" t="s">
        <v>82</v>
      </c>
      <c r="AY396" s="19" t="s">
        <v>127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9" t="s">
        <v>80</v>
      </c>
      <c r="BK396" s="187">
        <f>ROUND(I396*H396,2)</f>
        <v>0</v>
      </c>
      <c r="BL396" s="19" t="s">
        <v>134</v>
      </c>
      <c r="BM396" s="186" t="s">
        <v>1044</v>
      </c>
    </row>
    <row r="397" spans="2:63" s="12" customFormat="1" ht="22.9" customHeight="1">
      <c r="B397" s="159"/>
      <c r="C397" s="160"/>
      <c r="D397" s="161" t="s">
        <v>71</v>
      </c>
      <c r="E397" s="173" t="s">
        <v>1045</v>
      </c>
      <c r="F397" s="173" t="s">
        <v>1046</v>
      </c>
      <c r="G397" s="160"/>
      <c r="H397" s="160"/>
      <c r="I397" s="163"/>
      <c r="J397" s="174">
        <f>BK397</f>
        <v>0</v>
      </c>
      <c r="K397" s="160"/>
      <c r="L397" s="165"/>
      <c r="M397" s="166"/>
      <c r="N397" s="167"/>
      <c r="O397" s="167"/>
      <c r="P397" s="168">
        <f>SUM(P398:P399)</f>
        <v>0</v>
      </c>
      <c r="Q397" s="167"/>
      <c r="R397" s="168">
        <f>SUM(R398:R399)</f>
        <v>0.08619</v>
      </c>
      <c r="S397" s="167"/>
      <c r="T397" s="169">
        <f>SUM(T398:T399)</f>
        <v>0</v>
      </c>
      <c r="AR397" s="170" t="s">
        <v>80</v>
      </c>
      <c r="AT397" s="171" t="s">
        <v>71</v>
      </c>
      <c r="AU397" s="171" t="s">
        <v>80</v>
      </c>
      <c r="AY397" s="170" t="s">
        <v>127</v>
      </c>
      <c r="BK397" s="172">
        <f>SUM(BK398:BK399)</f>
        <v>0</v>
      </c>
    </row>
    <row r="398" spans="1:65" s="2" customFormat="1" ht="16.5" customHeight="1">
      <c r="A398" s="36"/>
      <c r="B398" s="37"/>
      <c r="C398" s="175" t="s">
        <v>619</v>
      </c>
      <c r="D398" s="175" t="s">
        <v>129</v>
      </c>
      <c r="E398" s="176" t="s">
        <v>1047</v>
      </c>
      <c r="F398" s="177" t="s">
        <v>1048</v>
      </c>
      <c r="G398" s="178" t="s">
        <v>159</v>
      </c>
      <c r="H398" s="179">
        <v>1</v>
      </c>
      <c r="I398" s="180"/>
      <c r="J398" s="181">
        <f>ROUND(I398*H398,2)</f>
        <v>0</v>
      </c>
      <c r="K398" s="177" t="s">
        <v>19</v>
      </c>
      <c r="L398" s="41"/>
      <c r="M398" s="182" t="s">
        <v>19</v>
      </c>
      <c r="N398" s="183" t="s">
        <v>43</v>
      </c>
      <c r="O398" s="66"/>
      <c r="P398" s="184">
        <f>O398*H398</f>
        <v>0</v>
      </c>
      <c r="Q398" s="184">
        <v>0.08619</v>
      </c>
      <c r="R398" s="184">
        <f>Q398*H398</f>
        <v>0.08619</v>
      </c>
      <c r="S398" s="184">
        <v>0</v>
      </c>
      <c r="T398" s="185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6" t="s">
        <v>134</v>
      </c>
      <c r="AT398" s="186" t="s">
        <v>129</v>
      </c>
      <c r="AU398" s="186" t="s">
        <v>82</v>
      </c>
      <c r="AY398" s="19" t="s">
        <v>127</v>
      </c>
      <c r="BE398" s="187">
        <f>IF(N398="základní",J398,0)</f>
        <v>0</v>
      </c>
      <c r="BF398" s="187">
        <f>IF(N398="snížená",J398,0)</f>
        <v>0</v>
      </c>
      <c r="BG398" s="187">
        <f>IF(N398="zákl. přenesená",J398,0)</f>
        <v>0</v>
      </c>
      <c r="BH398" s="187">
        <f>IF(N398="sníž. přenesená",J398,0)</f>
        <v>0</v>
      </c>
      <c r="BI398" s="187">
        <f>IF(N398="nulová",J398,0)</f>
        <v>0</v>
      </c>
      <c r="BJ398" s="19" t="s">
        <v>80</v>
      </c>
      <c r="BK398" s="187">
        <f>ROUND(I398*H398,2)</f>
        <v>0</v>
      </c>
      <c r="BL398" s="19" t="s">
        <v>134</v>
      </c>
      <c r="BM398" s="186" t="s">
        <v>1049</v>
      </c>
    </row>
    <row r="399" spans="1:47" s="2" customFormat="1" ht="19.5">
      <c r="A399" s="36"/>
      <c r="B399" s="37"/>
      <c r="C399" s="38"/>
      <c r="D399" s="195" t="s">
        <v>786</v>
      </c>
      <c r="E399" s="38"/>
      <c r="F399" s="252" t="s">
        <v>1050</v>
      </c>
      <c r="G399" s="38"/>
      <c r="H399" s="38"/>
      <c r="I399" s="190"/>
      <c r="J399" s="38"/>
      <c r="K399" s="38"/>
      <c r="L399" s="41"/>
      <c r="M399" s="191"/>
      <c r="N399" s="192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786</v>
      </c>
      <c r="AU399" s="19" t="s">
        <v>82</v>
      </c>
    </row>
    <row r="400" spans="2:63" s="12" customFormat="1" ht="22.9" customHeight="1">
      <c r="B400" s="159"/>
      <c r="C400" s="160"/>
      <c r="D400" s="161" t="s">
        <v>71</v>
      </c>
      <c r="E400" s="173" t="s">
        <v>504</v>
      </c>
      <c r="F400" s="173" t="s">
        <v>505</v>
      </c>
      <c r="G400" s="160"/>
      <c r="H400" s="160"/>
      <c r="I400" s="163"/>
      <c r="J400" s="174">
        <f>BK400</f>
        <v>0</v>
      </c>
      <c r="K400" s="160"/>
      <c r="L400" s="165"/>
      <c r="M400" s="166"/>
      <c r="N400" s="167"/>
      <c r="O400" s="167"/>
      <c r="P400" s="168">
        <f>P401</f>
        <v>0</v>
      </c>
      <c r="Q400" s="167"/>
      <c r="R400" s="168">
        <f>R401</f>
        <v>0</v>
      </c>
      <c r="S400" s="167"/>
      <c r="T400" s="169">
        <f>T401</f>
        <v>0</v>
      </c>
      <c r="AR400" s="170" t="s">
        <v>80</v>
      </c>
      <c r="AT400" s="171" t="s">
        <v>71</v>
      </c>
      <c r="AU400" s="171" t="s">
        <v>80</v>
      </c>
      <c r="AY400" s="170" t="s">
        <v>127</v>
      </c>
      <c r="BK400" s="172">
        <f>BK401</f>
        <v>0</v>
      </c>
    </row>
    <row r="401" spans="1:65" s="2" customFormat="1" ht="16.5" customHeight="1">
      <c r="A401" s="36"/>
      <c r="B401" s="37"/>
      <c r="C401" s="175" t="s">
        <v>623</v>
      </c>
      <c r="D401" s="175" t="s">
        <v>129</v>
      </c>
      <c r="E401" s="176" t="s">
        <v>1051</v>
      </c>
      <c r="F401" s="177" t="s">
        <v>1052</v>
      </c>
      <c r="G401" s="178" t="s">
        <v>212</v>
      </c>
      <c r="H401" s="179">
        <v>3.48</v>
      </c>
      <c r="I401" s="180"/>
      <c r="J401" s="181">
        <f>ROUND(I401*H401,2)</f>
        <v>0</v>
      </c>
      <c r="K401" s="177" t="s">
        <v>19</v>
      </c>
      <c r="L401" s="41"/>
      <c r="M401" s="182" t="s">
        <v>19</v>
      </c>
      <c r="N401" s="183" t="s">
        <v>43</v>
      </c>
      <c r="O401" s="66"/>
      <c r="P401" s="184">
        <f>O401*H401</f>
        <v>0</v>
      </c>
      <c r="Q401" s="184">
        <v>0</v>
      </c>
      <c r="R401" s="184">
        <f>Q401*H401</f>
        <v>0</v>
      </c>
      <c r="S401" s="184">
        <v>0</v>
      </c>
      <c r="T401" s="185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6" t="s">
        <v>134</v>
      </c>
      <c r="AT401" s="186" t="s">
        <v>129</v>
      </c>
      <c r="AU401" s="186" t="s">
        <v>82</v>
      </c>
      <c r="AY401" s="19" t="s">
        <v>127</v>
      </c>
      <c r="BE401" s="187">
        <f>IF(N401="základní",J401,0)</f>
        <v>0</v>
      </c>
      <c r="BF401" s="187">
        <f>IF(N401="snížená",J401,0)</f>
        <v>0</v>
      </c>
      <c r="BG401" s="187">
        <f>IF(N401="zákl. přenesená",J401,0)</f>
        <v>0</v>
      </c>
      <c r="BH401" s="187">
        <f>IF(N401="sníž. přenesená",J401,0)</f>
        <v>0</v>
      </c>
      <c r="BI401" s="187">
        <f>IF(N401="nulová",J401,0)</f>
        <v>0</v>
      </c>
      <c r="BJ401" s="19" t="s">
        <v>80</v>
      </c>
      <c r="BK401" s="187">
        <f>ROUND(I401*H401,2)</f>
        <v>0</v>
      </c>
      <c r="BL401" s="19" t="s">
        <v>134</v>
      </c>
      <c r="BM401" s="186" t="s">
        <v>1053</v>
      </c>
    </row>
    <row r="402" spans="2:63" s="12" customFormat="1" ht="25.9" customHeight="1">
      <c r="B402" s="159"/>
      <c r="C402" s="160"/>
      <c r="D402" s="161" t="s">
        <v>71</v>
      </c>
      <c r="E402" s="162" t="s">
        <v>511</v>
      </c>
      <c r="F402" s="162" t="s">
        <v>512</v>
      </c>
      <c r="G402" s="160"/>
      <c r="H402" s="160"/>
      <c r="I402" s="163"/>
      <c r="J402" s="164">
        <f>BK402</f>
        <v>0</v>
      </c>
      <c r="K402" s="160"/>
      <c r="L402" s="165"/>
      <c r="M402" s="166"/>
      <c r="N402" s="167"/>
      <c r="O402" s="167"/>
      <c r="P402" s="168">
        <f>P403+P432</f>
        <v>0</v>
      </c>
      <c r="Q402" s="167"/>
      <c r="R402" s="168">
        <f>R403+R432</f>
        <v>0.0485</v>
      </c>
      <c r="S402" s="167"/>
      <c r="T402" s="169">
        <f>T403+T432</f>
        <v>0</v>
      </c>
      <c r="AR402" s="170" t="s">
        <v>82</v>
      </c>
      <c r="AT402" s="171" t="s">
        <v>71</v>
      </c>
      <c r="AU402" s="171" t="s">
        <v>72</v>
      </c>
      <c r="AY402" s="170" t="s">
        <v>127</v>
      </c>
      <c r="BK402" s="172">
        <f>BK403+BK432</f>
        <v>0</v>
      </c>
    </row>
    <row r="403" spans="2:63" s="12" customFormat="1" ht="22.9" customHeight="1">
      <c r="B403" s="159"/>
      <c r="C403" s="160"/>
      <c r="D403" s="161" t="s">
        <v>71</v>
      </c>
      <c r="E403" s="173" t="s">
        <v>1054</v>
      </c>
      <c r="F403" s="173" t="s">
        <v>1055</v>
      </c>
      <c r="G403" s="160"/>
      <c r="H403" s="160"/>
      <c r="I403" s="163"/>
      <c r="J403" s="174">
        <f>BK403</f>
        <v>0</v>
      </c>
      <c r="K403" s="160"/>
      <c r="L403" s="165"/>
      <c r="M403" s="166"/>
      <c r="N403" s="167"/>
      <c r="O403" s="167"/>
      <c r="P403" s="168">
        <f>SUM(P404:P431)</f>
        <v>0</v>
      </c>
      <c r="Q403" s="167"/>
      <c r="R403" s="168">
        <f>SUM(R404:R431)</f>
        <v>0.04296</v>
      </c>
      <c r="S403" s="167"/>
      <c r="T403" s="169">
        <f>SUM(T404:T431)</f>
        <v>0</v>
      </c>
      <c r="AR403" s="170" t="s">
        <v>82</v>
      </c>
      <c r="AT403" s="171" t="s">
        <v>71</v>
      </c>
      <c r="AU403" s="171" t="s">
        <v>80</v>
      </c>
      <c r="AY403" s="170" t="s">
        <v>127</v>
      </c>
      <c r="BK403" s="172">
        <f>SUM(BK404:BK431)</f>
        <v>0</v>
      </c>
    </row>
    <row r="404" spans="1:65" s="2" customFormat="1" ht="16.5" customHeight="1">
      <c r="A404" s="36"/>
      <c r="B404" s="37"/>
      <c r="C404" s="175" t="s">
        <v>627</v>
      </c>
      <c r="D404" s="175" t="s">
        <v>129</v>
      </c>
      <c r="E404" s="176" t="s">
        <v>1056</v>
      </c>
      <c r="F404" s="177" t="s">
        <v>1057</v>
      </c>
      <c r="G404" s="178" t="s">
        <v>921</v>
      </c>
      <c r="H404" s="179">
        <v>4</v>
      </c>
      <c r="I404" s="180"/>
      <c r="J404" s="181">
        <f>ROUND(I404*H404,2)</f>
        <v>0</v>
      </c>
      <c r="K404" s="177" t="s">
        <v>19</v>
      </c>
      <c r="L404" s="41"/>
      <c r="M404" s="182" t="s">
        <v>19</v>
      </c>
      <c r="N404" s="183" t="s">
        <v>43</v>
      </c>
      <c r="O404" s="66"/>
      <c r="P404" s="184">
        <f>O404*H404</f>
        <v>0</v>
      </c>
      <c r="Q404" s="184">
        <v>0.0015</v>
      </c>
      <c r="R404" s="184">
        <f>Q404*H404</f>
        <v>0.006</v>
      </c>
      <c r="S404" s="184">
        <v>0</v>
      </c>
      <c r="T404" s="185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6" t="s">
        <v>245</v>
      </c>
      <c r="AT404" s="186" t="s">
        <v>129</v>
      </c>
      <c r="AU404" s="186" t="s">
        <v>82</v>
      </c>
      <c r="AY404" s="19" t="s">
        <v>127</v>
      </c>
      <c r="BE404" s="187">
        <f>IF(N404="základní",J404,0)</f>
        <v>0</v>
      </c>
      <c r="BF404" s="187">
        <f>IF(N404="snížená",J404,0)</f>
        <v>0</v>
      </c>
      <c r="BG404" s="187">
        <f>IF(N404="zákl. přenesená",J404,0)</f>
        <v>0</v>
      </c>
      <c r="BH404" s="187">
        <f>IF(N404="sníž. přenesená",J404,0)</f>
        <v>0</v>
      </c>
      <c r="BI404" s="187">
        <f>IF(N404="nulová",J404,0)</f>
        <v>0</v>
      </c>
      <c r="BJ404" s="19" t="s">
        <v>80</v>
      </c>
      <c r="BK404" s="187">
        <f>ROUND(I404*H404,2)</f>
        <v>0</v>
      </c>
      <c r="BL404" s="19" t="s">
        <v>245</v>
      </c>
      <c r="BM404" s="186" t="s">
        <v>1058</v>
      </c>
    </row>
    <row r="405" spans="2:51" s="13" customFormat="1" ht="11.25">
      <c r="B405" s="193"/>
      <c r="C405" s="194"/>
      <c r="D405" s="195" t="s">
        <v>138</v>
      </c>
      <c r="E405" s="196" t="s">
        <v>19</v>
      </c>
      <c r="F405" s="197" t="s">
        <v>1059</v>
      </c>
      <c r="G405" s="194"/>
      <c r="H405" s="196" t="s">
        <v>19</v>
      </c>
      <c r="I405" s="198"/>
      <c r="J405" s="194"/>
      <c r="K405" s="194"/>
      <c r="L405" s="199"/>
      <c r="M405" s="200"/>
      <c r="N405" s="201"/>
      <c r="O405" s="201"/>
      <c r="P405" s="201"/>
      <c r="Q405" s="201"/>
      <c r="R405" s="201"/>
      <c r="S405" s="201"/>
      <c r="T405" s="202"/>
      <c r="AT405" s="203" t="s">
        <v>138</v>
      </c>
      <c r="AU405" s="203" t="s">
        <v>82</v>
      </c>
      <c r="AV405" s="13" t="s">
        <v>80</v>
      </c>
      <c r="AW405" s="13" t="s">
        <v>33</v>
      </c>
      <c r="AX405" s="13" t="s">
        <v>72</v>
      </c>
      <c r="AY405" s="203" t="s">
        <v>127</v>
      </c>
    </row>
    <row r="406" spans="2:51" s="14" customFormat="1" ht="11.25">
      <c r="B406" s="204"/>
      <c r="C406" s="205"/>
      <c r="D406" s="195" t="s">
        <v>138</v>
      </c>
      <c r="E406" s="206" t="s">
        <v>19</v>
      </c>
      <c r="F406" s="207" t="s">
        <v>134</v>
      </c>
      <c r="G406" s="205"/>
      <c r="H406" s="208">
        <v>4</v>
      </c>
      <c r="I406" s="209"/>
      <c r="J406" s="205"/>
      <c r="K406" s="205"/>
      <c r="L406" s="210"/>
      <c r="M406" s="211"/>
      <c r="N406" s="212"/>
      <c r="O406" s="212"/>
      <c r="P406" s="212"/>
      <c r="Q406" s="212"/>
      <c r="R406" s="212"/>
      <c r="S406" s="212"/>
      <c r="T406" s="213"/>
      <c r="AT406" s="214" t="s">
        <v>138</v>
      </c>
      <c r="AU406" s="214" t="s">
        <v>82</v>
      </c>
      <c r="AV406" s="14" t="s">
        <v>82</v>
      </c>
      <c r="AW406" s="14" t="s">
        <v>33</v>
      </c>
      <c r="AX406" s="14" t="s">
        <v>80</v>
      </c>
      <c r="AY406" s="214" t="s">
        <v>127</v>
      </c>
    </row>
    <row r="407" spans="1:65" s="2" customFormat="1" ht="16.5" customHeight="1">
      <c r="A407" s="36"/>
      <c r="B407" s="37"/>
      <c r="C407" s="175" t="s">
        <v>631</v>
      </c>
      <c r="D407" s="175" t="s">
        <v>129</v>
      </c>
      <c r="E407" s="176" t="s">
        <v>1060</v>
      </c>
      <c r="F407" s="177" t="s">
        <v>1061</v>
      </c>
      <c r="G407" s="178" t="s">
        <v>921</v>
      </c>
      <c r="H407" s="179">
        <v>4</v>
      </c>
      <c r="I407" s="180"/>
      <c r="J407" s="181">
        <f>ROUND(I407*H407,2)</f>
        <v>0</v>
      </c>
      <c r="K407" s="177" t="s">
        <v>19</v>
      </c>
      <c r="L407" s="41"/>
      <c r="M407" s="182" t="s">
        <v>19</v>
      </c>
      <c r="N407" s="183" t="s">
        <v>43</v>
      </c>
      <c r="O407" s="66"/>
      <c r="P407" s="184">
        <f>O407*H407</f>
        <v>0</v>
      </c>
      <c r="Q407" s="184">
        <v>0.00342</v>
      </c>
      <c r="R407" s="184">
        <f>Q407*H407</f>
        <v>0.01368</v>
      </c>
      <c r="S407" s="184">
        <v>0</v>
      </c>
      <c r="T407" s="185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86" t="s">
        <v>245</v>
      </c>
      <c r="AT407" s="186" t="s">
        <v>129</v>
      </c>
      <c r="AU407" s="186" t="s">
        <v>82</v>
      </c>
      <c r="AY407" s="19" t="s">
        <v>127</v>
      </c>
      <c r="BE407" s="187">
        <f>IF(N407="základní",J407,0)</f>
        <v>0</v>
      </c>
      <c r="BF407" s="187">
        <f>IF(N407="snížená",J407,0)</f>
        <v>0</v>
      </c>
      <c r="BG407" s="187">
        <f>IF(N407="zákl. přenesená",J407,0)</f>
        <v>0</v>
      </c>
      <c r="BH407" s="187">
        <f>IF(N407="sníž. přenesená",J407,0)</f>
        <v>0</v>
      </c>
      <c r="BI407" s="187">
        <f>IF(N407="nulová",J407,0)</f>
        <v>0</v>
      </c>
      <c r="BJ407" s="19" t="s">
        <v>80</v>
      </c>
      <c r="BK407" s="187">
        <f>ROUND(I407*H407,2)</f>
        <v>0</v>
      </c>
      <c r="BL407" s="19" t="s">
        <v>245</v>
      </c>
      <c r="BM407" s="186" t="s">
        <v>1062</v>
      </c>
    </row>
    <row r="408" spans="2:51" s="13" customFormat="1" ht="11.25">
      <c r="B408" s="193"/>
      <c r="C408" s="194"/>
      <c r="D408" s="195" t="s">
        <v>138</v>
      </c>
      <c r="E408" s="196" t="s">
        <v>19</v>
      </c>
      <c r="F408" s="197" t="s">
        <v>1063</v>
      </c>
      <c r="G408" s="194"/>
      <c r="H408" s="196" t="s">
        <v>19</v>
      </c>
      <c r="I408" s="198"/>
      <c r="J408" s="194"/>
      <c r="K408" s="194"/>
      <c r="L408" s="199"/>
      <c r="M408" s="200"/>
      <c r="N408" s="201"/>
      <c r="O408" s="201"/>
      <c r="P408" s="201"/>
      <c r="Q408" s="201"/>
      <c r="R408" s="201"/>
      <c r="S408" s="201"/>
      <c r="T408" s="202"/>
      <c r="AT408" s="203" t="s">
        <v>138</v>
      </c>
      <c r="AU408" s="203" t="s">
        <v>82</v>
      </c>
      <c r="AV408" s="13" t="s">
        <v>80</v>
      </c>
      <c r="AW408" s="13" t="s">
        <v>33</v>
      </c>
      <c r="AX408" s="13" t="s">
        <v>72</v>
      </c>
      <c r="AY408" s="203" t="s">
        <v>127</v>
      </c>
    </row>
    <row r="409" spans="2:51" s="14" customFormat="1" ht="11.25">
      <c r="B409" s="204"/>
      <c r="C409" s="205"/>
      <c r="D409" s="195" t="s">
        <v>138</v>
      </c>
      <c r="E409" s="206" t="s">
        <v>19</v>
      </c>
      <c r="F409" s="207" t="s">
        <v>134</v>
      </c>
      <c r="G409" s="205"/>
      <c r="H409" s="208">
        <v>4</v>
      </c>
      <c r="I409" s="209"/>
      <c r="J409" s="205"/>
      <c r="K409" s="205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138</v>
      </c>
      <c r="AU409" s="214" t="s">
        <v>82</v>
      </c>
      <c r="AV409" s="14" t="s">
        <v>82</v>
      </c>
      <c r="AW409" s="14" t="s">
        <v>33</v>
      </c>
      <c r="AX409" s="14" t="s">
        <v>80</v>
      </c>
      <c r="AY409" s="214" t="s">
        <v>127</v>
      </c>
    </row>
    <row r="410" spans="1:65" s="2" customFormat="1" ht="16.5" customHeight="1">
      <c r="A410" s="36"/>
      <c r="B410" s="37"/>
      <c r="C410" s="175" t="s">
        <v>635</v>
      </c>
      <c r="D410" s="175" t="s">
        <v>129</v>
      </c>
      <c r="E410" s="176" t="s">
        <v>1064</v>
      </c>
      <c r="F410" s="177" t="s">
        <v>1065</v>
      </c>
      <c r="G410" s="178" t="s">
        <v>159</v>
      </c>
      <c r="H410" s="179">
        <v>9</v>
      </c>
      <c r="I410" s="180"/>
      <c r="J410" s="181">
        <f>ROUND(I410*H410,2)</f>
        <v>0</v>
      </c>
      <c r="K410" s="177" t="s">
        <v>19</v>
      </c>
      <c r="L410" s="41"/>
      <c r="M410" s="182" t="s">
        <v>19</v>
      </c>
      <c r="N410" s="183" t="s">
        <v>43</v>
      </c>
      <c r="O410" s="66"/>
      <c r="P410" s="184">
        <f>O410*H410</f>
        <v>0</v>
      </c>
      <c r="Q410" s="184">
        <v>0.00168</v>
      </c>
      <c r="R410" s="184">
        <f>Q410*H410</f>
        <v>0.015120000000000001</v>
      </c>
      <c r="S410" s="184">
        <v>0</v>
      </c>
      <c r="T410" s="185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245</v>
      </c>
      <c r="AT410" s="186" t="s">
        <v>129</v>
      </c>
      <c r="AU410" s="186" t="s">
        <v>82</v>
      </c>
      <c r="AY410" s="19" t="s">
        <v>127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9" t="s">
        <v>80</v>
      </c>
      <c r="BK410" s="187">
        <f>ROUND(I410*H410,2)</f>
        <v>0</v>
      </c>
      <c r="BL410" s="19" t="s">
        <v>245</v>
      </c>
      <c r="BM410" s="186" t="s">
        <v>1066</v>
      </c>
    </row>
    <row r="411" spans="1:47" s="2" customFormat="1" ht="19.5">
      <c r="A411" s="36"/>
      <c r="B411" s="37"/>
      <c r="C411" s="38"/>
      <c r="D411" s="195" t="s">
        <v>786</v>
      </c>
      <c r="E411" s="38"/>
      <c r="F411" s="252" t="s">
        <v>1067</v>
      </c>
      <c r="G411" s="38"/>
      <c r="H411" s="38"/>
      <c r="I411" s="190"/>
      <c r="J411" s="38"/>
      <c r="K411" s="38"/>
      <c r="L411" s="41"/>
      <c r="M411" s="191"/>
      <c r="N411" s="192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786</v>
      </c>
      <c r="AU411" s="19" t="s">
        <v>82</v>
      </c>
    </row>
    <row r="412" spans="2:51" s="13" customFormat="1" ht="11.25">
      <c r="B412" s="193"/>
      <c r="C412" s="194"/>
      <c r="D412" s="195" t="s">
        <v>138</v>
      </c>
      <c r="E412" s="196" t="s">
        <v>19</v>
      </c>
      <c r="F412" s="197" t="s">
        <v>1068</v>
      </c>
      <c r="G412" s="194"/>
      <c r="H412" s="196" t="s">
        <v>19</v>
      </c>
      <c r="I412" s="198"/>
      <c r="J412" s="194"/>
      <c r="K412" s="194"/>
      <c r="L412" s="199"/>
      <c r="M412" s="200"/>
      <c r="N412" s="201"/>
      <c r="O412" s="201"/>
      <c r="P412" s="201"/>
      <c r="Q412" s="201"/>
      <c r="R412" s="201"/>
      <c r="S412" s="201"/>
      <c r="T412" s="202"/>
      <c r="AT412" s="203" t="s">
        <v>138</v>
      </c>
      <c r="AU412" s="203" t="s">
        <v>82</v>
      </c>
      <c r="AV412" s="13" t="s">
        <v>80</v>
      </c>
      <c r="AW412" s="13" t="s">
        <v>33</v>
      </c>
      <c r="AX412" s="13" t="s">
        <v>72</v>
      </c>
      <c r="AY412" s="203" t="s">
        <v>127</v>
      </c>
    </row>
    <row r="413" spans="2:51" s="14" customFormat="1" ht="11.25">
      <c r="B413" s="204"/>
      <c r="C413" s="205"/>
      <c r="D413" s="195" t="s">
        <v>138</v>
      </c>
      <c r="E413" s="206" t="s">
        <v>19</v>
      </c>
      <c r="F413" s="207" t="s">
        <v>1069</v>
      </c>
      <c r="G413" s="205"/>
      <c r="H413" s="208">
        <v>4</v>
      </c>
      <c r="I413" s="209"/>
      <c r="J413" s="205"/>
      <c r="K413" s="205"/>
      <c r="L413" s="210"/>
      <c r="M413" s="211"/>
      <c r="N413" s="212"/>
      <c r="O413" s="212"/>
      <c r="P413" s="212"/>
      <c r="Q413" s="212"/>
      <c r="R413" s="212"/>
      <c r="S413" s="212"/>
      <c r="T413" s="213"/>
      <c r="AT413" s="214" t="s">
        <v>138</v>
      </c>
      <c r="AU413" s="214" t="s">
        <v>82</v>
      </c>
      <c r="AV413" s="14" t="s">
        <v>82</v>
      </c>
      <c r="AW413" s="14" t="s">
        <v>33</v>
      </c>
      <c r="AX413" s="14" t="s">
        <v>72</v>
      </c>
      <c r="AY413" s="214" t="s">
        <v>127</v>
      </c>
    </row>
    <row r="414" spans="2:51" s="13" customFormat="1" ht="11.25">
      <c r="B414" s="193"/>
      <c r="C414" s="194"/>
      <c r="D414" s="195" t="s">
        <v>138</v>
      </c>
      <c r="E414" s="196" t="s">
        <v>19</v>
      </c>
      <c r="F414" s="197" t="s">
        <v>1070</v>
      </c>
      <c r="G414" s="194"/>
      <c r="H414" s="196" t="s">
        <v>19</v>
      </c>
      <c r="I414" s="198"/>
      <c r="J414" s="194"/>
      <c r="K414" s="194"/>
      <c r="L414" s="199"/>
      <c r="M414" s="200"/>
      <c r="N414" s="201"/>
      <c r="O414" s="201"/>
      <c r="P414" s="201"/>
      <c r="Q414" s="201"/>
      <c r="R414" s="201"/>
      <c r="S414" s="201"/>
      <c r="T414" s="202"/>
      <c r="AT414" s="203" t="s">
        <v>138</v>
      </c>
      <c r="AU414" s="203" t="s">
        <v>82</v>
      </c>
      <c r="AV414" s="13" t="s">
        <v>80</v>
      </c>
      <c r="AW414" s="13" t="s">
        <v>33</v>
      </c>
      <c r="AX414" s="13" t="s">
        <v>72</v>
      </c>
      <c r="AY414" s="203" t="s">
        <v>127</v>
      </c>
    </row>
    <row r="415" spans="2:51" s="14" customFormat="1" ht="11.25">
      <c r="B415" s="204"/>
      <c r="C415" s="205"/>
      <c r="D415" s="195" t="s">
        <v>138</v>
      </c>
      <c r="E415" s="206" t="s">
        <v>19</v>
      </c>
      <c r="F415" s="207" t="s">
        <v>1069</v>
      </c>
      <c r="G415" s="205"/>
      <c r="H415" s="208">
        <v>4</v>
      </c>
      <c r="I415" s="209"/>
      <c r="J415" s="205"/>
      <c r="K415" s="205"/>
      <c r="L415" s="210"/>
      <c r="M415" s="211"/>
      <c r="N415" s="212"/>
      <c r="O415" s="212"/>
      <c r="P415" s="212"/>
      <c r="Q415" s="212"/>
      <c r="R415" s="212"/>
      <c r="S415" s="212"/>
      <c r="T415" s="213"/>
      <c r="AT415" s="214" t="s">
        <v>138</v>
      </c>
      <c r="AU415" s="214" t="s">
        <v>82</v>
      </c>
      <c r="AV415" s="14" t="s">
        <v>82</v>
      </c>
      <c r="AW415" s="14" t="s">
        <v>33</v>
      </c>
      <c r="AX415" s="14" t="s">
        <v>72</v>
      </c>
      <c r="AY415" s="214" t="s">
        <v>127</v>
      </c>
    </row>
    <row r="416" spans="2:51" s="13" customFormat="1" ht="11.25">
      <c r="B416" s="193"/>
      <c r="C416" s="194"/>
      <c r="D416" s="195" t="s">
        <v>138</v>
      </c>
      <c r="E416" s="196" t="s">
        <v>19</v>
      </c>
      <c r="F416" s="197" t="s">
        <v>1071</v>
      </c>
      <c r="G416" s="194"/>
      <c r="H416" s="196" t="s">
        <v>19</v>
      </c>
      <c r="I416" s="198"/>
      <c r="J416" s="194"/>
      <c r="K416" s="194"/>
      <c r="L416" s="199"/>
      <c r="M416" s="200"/>
      <c r="N416" s="201"/>
      <c r="O416" s="201"/>
      <c r="P416" s="201"/>
      <c r="Q416" s="201"/>
      <c r="R416" s="201"/>
      <c r="S416" s="201"/>
      <c r="T416" s="202"/>
      <c r="AT416" s="203" t="s">
        <v>138</v>
      </c>
      <c r="AU416" s="203" t="s">
        <v>82</v>
      </c>
      <c r="AV416" s="13" t="s">
        <v>80</v>
      </c>
      <c r="AW416" s="13" t="s">
        <v>33</v>
      </c>
      <c r="AX416" s="13" t="s">
        <v>72</v>
      </c>
      <c r="AY416" s="203" t="s">
        <v>127</v>
      </c>
    </row>
    <row r="417" spans="2:51" s="14" customFormat="1" ht="11.25">
      <c r="B417" s="204"/>
      <c r="C417" s="205"/>
      <c r="D417" s="195" t="s">
        <v>138</v>
      </c>
      <c r="E417" s="206" t="s">
        <v>19</v>
      </c>
      <c r="F417" s="207" t="s">
        <v>80</v>
      </c>
      <c r="G417" s="205"/>
      <c r="H417" s="208">
        <v>1</v>
      </c>
      <c r="I417" s="209"/>
      <c r="J417" s="205"/>
      <c r="K417" s="205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138</v>
      </c>
      <c r="AU417" s="214" t="s">
        <v>82</v>
      </c>
      <c r="AV417" s="14" t="s">
        <v>82</v>
      </c>
      <c r="AW417" s="14" t="s">
        <v>33</v>
      </c>
      <c r="AX417" s="14" t="s">
        <v>72</v>
      </c>
      <c r="AY417" s="214" t="s">
        <v>127</v>
      </c>
    </row>
    <row r="418" spans="2:51" s="15" customFormat="1" ht="11.25">
      <c r="B418" s="215"/>
      <c r="C418" s="216"/>
      <c r="D418" s="195" t="s">
        <v>138</v>
      </c>
      <c r="E418" s="217" t="s">
        <v>19</v>
      </c>
      <c r="F418" s="218" t="s">
        <v>143</v>
      </c>
      <c r="G418" s="216"/>
      <c r="H418" s="219">
        <v>9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138</v>
      </c>
      <c r="AU418" s="225" t="s">
        <v>82</v>
      </c>
      <c r="AV418" s="15" t="s">
        <v>134</v>
      </c>
      <c r="AW418" s="15" t="s">
        <v>33</v>
      </c>
      <c r="AX418" s="15" t="s">
        <v>80</v>
      </c>
      <c r="AY418" s="225" t="s">
        <v>127</v>
      </c>
    </row>
    <row r="419" spans="1:65" s="2" customFormat="1" ht="16.5" customHeight="1">
      <c r="A419" s="36"/>
      <c r="B419" s="37"/>
      <c r="C419" s="237" t="s">
        <v>639</v>
      </c>
      <c r="D419" s="237" t="s">
        <v>236</v>
      </c>
      <c r="E419" s="238" t="s">
        <v>1072</v>
      </c>
      <c r="F419" s="239" t="s">
        <v>1073</v>
      </c>
      <c r="G419" s="240" t="s">
        <v>921</v>
      </c>
      <c r="H419" s="241">
        <v>8</v>
      </c>
      <c r="I419" s="242"/>
      <c r="J419" s="243">
        <f>ROUND(I419*H419,2)</f>
        <v>0</v>
      </c>
      <c r="K419" s="239" t="s">
        <v>19</v>
      </c>
      <c r="L419" s="244"/>
      <c r="M419" s="245" t="s">
        <v>19</v>
      </c>
      <c r="N419" s="246" t="s">
        <v>43</v>
      </c>
      <c r="O419" s="66"/>
      <c r="P419" s="184">
        <f>O419*H419</f>
        <v>0</v>
      </c>
      <c r="Q419" s="184">
        <v>0.00046</v>
      </c>
      <c r="R419" s="184">
        <f>Q419*H419</f>
        <v>0.00368</v>
      </c>
      <c r="S419" s="184">
        <v>0</v>
      </c>
      <c r="T419" s="185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6" t="s">
        <v>353</v>
      </c>
      <c r="AT419" s="186" t="s">
        <v>236</v>
      </c>
      <c r="AU419" s="186" t="s">
        <v>82</v>
      </c>
      <c r="AY419" s="19" t="s">
        <v>127</v>
      </c>
      <c r="BE419" s="187">
        <f>IF(N419="základní",J419,0)</f>
        <v>0</v>
      </c>
      <c r="BF419" s="187">
        <f>IF(N419="snížená",J419,0)</f>
        <v>0</v>
      </c>
      <c r="BG419" s="187">
        <f>IF(N419="zákl. přenesená",J419,0)</f>
        <v>0</v>
      </c>
      <c r="BH419" s="187">
        <f>IF(N419="sníž. přenesená",J419,0)</f>
        <v>0</v>
      </c>
      <c r="BI419" s="187">
        <f>IF(N419="nulová",J419,0)</f>
        <v>0</v>
      </c>
      <c r="BJ419" s="19" t="s">
        <v>80</v>
      </c>
      <c r="BK419" s="187">
        <f>ROUND(I419*H419,2)</f>
        <v>0</v>
      </c>
      <c r="BL419" s="19" t="s">
        <v>245</v>
      </c>
      <c r="BM419" s="186" t="s">
        <v>1074</v>
      </c>
    </row>
    <row r="420" spans="2:51" s="13" customFormat="1" ht="11.25">
      <c r="B420" s="193"/>
      <c r="C420" s="194"/>
      <c r="D420" s="195" t="s">
        <v>138</v>
      </c>
      <c r="E420" s="196" t="s">
        <v>19</v>
      </c>
      <c r="F420" s="197" t="s">
        <v>1075</v>
      </c>
      <c r="G420" s="194"/>
      <c r="H420" s="196" t="s">
        <v>19</v>
      </c>
      <c r="I420" s="198"/>
      <c r="J420" s="194"/>
      <c r="K420" s="194"/>
      <c r="L420" s="199"/>
      <c r="M420" s="200"/>
      <c r="N420" s="201"/>
      <c r="O420" s="201"/>
      <c r="P420" s="201"/>
      <c r="Q420" s="201"/>
      <c r="R420" s="201"/>
      <c r="S420" s="201"/>
      <c r="T420" s="202"/>
      <c r="AT420" s="203" t="s">
        <v>138</v>
      </c>
      <c r="AU420" s="203" t="s">
        <v>82</v>
      </c>
      <c r="AV420" s="13" t="s">
        <v>80</v>
      </c>
      <c r="AW420" s="13" t="s">
        <v>33</v>
      </c>
      <c r="AX420" s="13" t="s">
        <v>72</v>
      </c>
      <c r="AY420" s="203" t="s">
        <v>127</v>
      </c>
    </row>
    <row r="421" spans="2:51" s="14" customFormat="1" ht="11.25">
      <c r="B421" s="204"/>
      <c r="C421" s="205"/>
      <c r="D421" s="195" t="s">
        <v>138</v>
      </c>
      <c r="E421" s="206" t="s">
        <v>19</v>
      </c>
      <c r="F421" s="207" t="s">
        <v>1076</v>
      </c>
      <c r="G421" s="205"/>
      <c r="H421" s="208">
        <v>4</v>
      </c>
      <c r="I421" s="209"/>
      <c r="J421" s="205"/>
      <c r="K421" s="205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138</v>
      </c>
      <c r="AU421" s="214" t="s">
        <v>82</v>
      </c>
      <c r="AV421" s="14" t="s">
        <v>82</v>
      </c>
      <c r="AW421" s="14" t="s">
        <v>33</v>
      </c>
      <c r="AX421" s="14" t="s">
        <v>72</v>
      </c>
      <c r="AY421" s="214" t="s">
        <v>127</v>
      </c>
    </row>
    <row r="422" spans="2:51" s="13" customFormat="1" ht="11.25">
      <c r="B422" s="193"/>
      <c r="C422" s="194"/>
      <c r="D422" s="195" t="s">
        <v>138</v>
      </c>
      <c r="E422" s="196" t="s">
        <v>19</v>
      </c>
      <c r="F422" s="197" t="s">
        <v>1077</v>
      </c>
      <c r="G422" s="194"/>
      <c r="H422" s="196" t="s">
        <v>19</v>
      </c>
      <c r="I422" s="198"/>
      <c r="J422" s="194"/>
      <c r="K422" s="194"/>
      <c r="L422" s="199"/>
      <c r="M422" s="200"/>
      <c r="N422" s="201"/>
      <c r="O422" s="201"/>
      <c r="P422" s="201"/>
      <c r="Q422" s="201"/>
      <c r="R422" s="201"/>
      <c r="S422" s="201"/>
      <c r="T422" s="202"/>
      <c r="AT422" s="203" t="s">
        <v>138</v>
      </c>
      <c r="AU422" s="203" t="s">
        <v>82</v>
      </c>
      <c r="AV422" s="13" t="s">
        <v>80</v>
      </c>
      <c r="AW422" s="13" t="s">
        <v>33</v>
      </c>
      <c r="AX422" s="13" t="s">
        <v>72</v>
      </c>
      <c r="AY422" s="203" t="s">
        <v>127</v>
      </c>
    </row>
    <row r="423" spans="2:51" s="14" customFormat="1" ht="11.25">
      <c r="B423" s="204"/>
      <c r="C423" s="205"/>
      <c r="D423" s="195" t="s">
        <v>138</v>
      </c>
      <c r="E423" s="206" t="s">
        <v>19</v>
      </c>
      <c r="F423" s="207" t="s">
        <v>1069</v>
      </c>
      <c r="G423" s="205"/>
      <c r="H423" s="208">
        <v>4</v>
      </c>
      <c r="I423" s="209"/>
      <c r="J423" s="205"/>
      <c r="K423" s="205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138</v>
      </c>
      <c r="AU423" s="214" t="s">
        <v>82</v>
      </c>
      <c r="AV423" s="14" t="s">
        <v>82</v>
      </c>
      <c r="AW423" s="14" t="s">
        <v>33</v>
      </c>
      <c r="AX423" s="14" t="s">
        <v>72</v>
      </c>
      <c r="AY423" s="214" t="s">
        <v>127</v>
      </c>
    </row>
    <row r="424" spans="2:51" s="15" customFormat="1" ht="11.25">
      <c r="B424" s="215"/>
      <c r="C424" s="216"/>
      <c r="D424" s="195" t="s">
        <v>138</v>
      </c>
      <c r="E424" s="217" t="s">
        <v>19</v>
      </c>
      <c r="F424" s="218" t="s">
        <v>143</v>
      </c>
      <c r="G424" s="216"/>
      <c r="H424" s="219">
        <v>8</v>
      </c>
      <c r="I424" s="220"/>
      <c r="J424" s="216"/>
      <c r="K424" s="216"/>
      <c r="L424" s="221"/>
      <c r="M424" s="222"/>
      <c r="N424" s="223"/>
      <c r="O424" s="223"/>
      <c r="P424" s="223"/>
      <c r="Q424" s="223"/>
      <c r="R424" s="223"/>
      <c r="S424" s="223"/>
      <c r="T424" s="224"/>
      <c r="AT424" s="225" t="s">
        <v>138</v>
      </c>
      <c r="AU424" s="225" t="s">
        <v>82</v>
      </c>
      <c r="AV424" s="15" t="s">
        <v>134</v>
      </c>
      <c r="AW424" s="15" t="s">
        <v>33</v>
      </c>
      <c r="AX424" s="15" t="s">
        <v>80</v>
      </c>
      <c r="AY424" s="225" t="s">
        <v>127</v>
      </c>
    </row>
    <row r="425" spans="1:65" s="2" customFormat="1" ht="16.5" customHeight="1">
      <c r="A425" s="36"/>
      <c r="B425" s="37"/>
      <c r="C425" s="237" t="s">
        <v>648</v>
      </c>
      <c r="D425" s="237" t="s">
        <v>236</v>
      </c>
      <c r="E425" s="238" t="s">
        <v>1078</v>
      </c>
      <c r="F425" s="239" t="s">
        <v>1079</v>
      </c>
      <c r="G425" s="240" t="s">
        <v>921</v>
      </c>
      <c r="H425" s="241">
        <v>16</v>
      </c>
      <c r="I425" s="242"/>
      <c r="J425" s="243">
        <f>ROUND(I425*H425,2)</f>
        <v>0</v>
      </c>
      <c r="K425" s="239" t="s">
        <v>19</v>
      </c>
      <c r="L425" s="244"/>
      <c r="M425" s="245" t="s">
        <v>19</v>
      </c>
      <c r="N425" s="246" t="s">
        <v>43</v>
      </c>
      <c r="O425" s="66"/>
      <c r="P425" s="184">
        <f>O425*H425</f>
        <v>0</v>
      </c>
      <c r="Q425" s="184">
        <v>0.00028</v>
      </c>
      <c r="R425" s="184">
        <f>Q425*H425</f>
        <v>0.00448</v>
      </c>
      <c r="S425" s="184">
        <v>0</v>
      </c>
      <c r="T425" s="185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86" t="s">
        <v>353</v>
      </c>
      <c r="AT425" s="186" t="s">
        <v>236</v>
      </c>
      <c r="AU425" s="186" t="s">
        <v>82</v>
      </c>
      <c r="AY425" s="19" t="s">
        <v>127</v>
      </c>
      <c r="BE425" s="187">
        <f>IF(N425="základní",J425,0)</f>
        <v>0</v>
      </c>
      <c r="BF425" s="187">
        <f>IF(N425="snížená",J425,0)</f>
        <v>0</v>
      </c>
      <c r="BG425" s="187">
        <f>IF(N425="zákl. přenesená",J425,0)</f>
        <v>0</v>
      </c>
      <c r="BH425" s="187">
        <f>IF(N425="sníž. přenesená",J425,0)</f>
        <v>0</v>
      </c>
      <c r="BI425" s="187">
        <f>IF(N425="nulová",J425,0)</f>
        <v>0</v>
      </c>
      <c r="BJ425" s="19" t="s">
        <v>80</v>
      </c>
      <c r="BK425" s="187">
        <f>ROUND(I425*H425,2)</f>
        <v>0</v>
      </c>
      <c r="BL425" s="19" t="s">
        <v>245</v>
      </c>
      <c r="BM425" s="186" t="s">
        <v>1080</v>
      </c>
    </row>
    <row r="426" spans="2:51" s="13" customFormat="1" ht="11.25">
      <c r="B426" s="193"/>
      <c r="C426" s="194"/>
      <c r="D426" s="195" t="s">
        <v>138</v>
      </c>
      <c r="E426" s="196" t="s">
        <v>19</v>
      </c>
      <c r="F426" s="197" t="s">
        <v>1075</v>
      </c>
      <c r="G426" s="194"/>
      <c r="H426" s="196" t="s">
        <v>19</v>
      </c>
      <c r="I426" s="198"/>
      <c r="J426" s="194"/>
      <c r="K426" s="194"/>
      <c r="L426" s="199"/>
      <c r="M426" s="200"/>
      <c r="N426" s="201"/>
      <c r="O426" s="201"/>
      <c r="P426" s="201"/>
      <c r="Q426" s="201"/>
      <c r="R426" s="201"/>
      <c r="S426" s="201"/>
      <c r="T426" s="202"/>
      <c r="AT426" s="203" t="s">
        <v>138</v>
      </c>
      <c r="AU426" s="203" t="s">
        <v>82</v>
      </c>
      <c r="AV426" s="13" t="s">
        <v>80</v>
      </c>
      <c r="AW426" s="13" t="s">
        <v>33</v>
      </c>
      <c r="AX426" s="13" t="s">
        <v>72</v>
      </c>
      <c r="AY426" s="203" t="s">
        <v>127</v>
      </c>
    </row>
    <row r="427" spans="2:51" s="14" customFormat="1" ht="11.25">
      <c r="B427" s="204"/>
      <c r="C427" s="205"/>
      <c r="D427" s="195" t="s">
        <v>138</v>
      </c>
      <c r="E427" s="206" t="s">
        <v>19</v>
      </c>
      <c r="F427" s="207" t="s">
        <v>1081</v>
      </c>
      <c r="G427" s="205"/>
      <c r="H427" s="208">
        <v>8</v>
      </c>
      <c r="I427" s="209"/>
      <c r="J427" s="205"/>
      <c r="K427" s="205"/>
      <c r="L427" s="210"/>
      <c r="M427" s="211"/>
      <c r="N427" s="212"/>
      <c r="O427" s="212"/>
      <c r="P427" s="212"/>
      <c r="Q427" s="212"/>
      <c r="R427" s="212"/>
      <c r="S427" s="212"/>
      <c r="T427" s="213"/>
      <c r="AT427" s="214" t="s">
        <v>138</v>
      </c>
      <c r="AU427" s="214" t="s">
        <v>82</v>
      </c>
      <c r="AV427" s="14" t="s">
        <v>82</v>
      </c>
      <c r="AW427" s="14" t="s">
        <v>33</v>
      </c>
      <c r="AX427" s="14" t="s">
        <v>72</v>
      </c>
      <c r="AY427" s="214" t="s">
        <v>127</v>
      </c>
    </row>
    <row r="428" spans="2:51" s="13" customFormat="1" ht="11.25">
      <c r="B428" s="193"/>
      <c r="C428" s="194"/>
      <c r="D428" s="195" t="s">
        <v>138</v>
      </c>
      <c r="E428" s="196" t="s">
        <v>19</v>
      </c>
      <c r="F428" s="197" t="s">
        <v>1077</v>
      </c>
      <c r="G428" s="194"/>
      <c r="H428" s="196" t="s">
        <v>19</v>
      </c>
      <c r="I428" s="198"/>
      <c r="J428" s="194"/>
      <c r="K428" s="194"/>
      <c r="L428" s="199"/>
      <c r="M428" s="200"/>
      <c r="N428" s="201"/>
      <c r="O428" s="201"/>
      <c r="P428" s="201"/>
      <c r="Q428" s="201"/>
      <c r="R428" s="201"/>
      <c r="S428" s="201"/>
      <c r="T428" s="202"/>
      <c r="AT428" s="203" t="s">
        <v>138</v>
      </c>
      <c r="AU428" s="203" t="s">
        <v>82</v>
      </c>
      <c r="AV428" s="13" t="s">
        <v>80</v>
      </c>
      <c r="AW428" s="13" t="s">
        <v>33</v>
      </c>
      <c r="AX428" s="13" t="s">
        <v>72</v>
      </c>
      <c r="AY428" s="203" t="s">
        <v>127</v>
      </c>
    </row>
    <row r="429" spans="2:51" s="14" customFormat="1" ht="11.25">
      <c r="B429" s="204"/>
      <c r="C429" s="205"/>
      <c r="D429" s="195" t="s">
        <v>138</v>
      </c>
      <c r="E429" s="206" t="s">
        <v>19</v>
      </c>
      <c r="F429" s="207" t="s">
        <v>1081</v>
      </c>
      <c r="G429" s="205"/>
      <c r="H429" s="208">
        <v>8</v>
      </c>
      <c r="I429" s="209"/>
      <c r="J429" s="205"/>
      <c r="K429" s="205"/>
      <c r="L429" s="210"/>
      <c r="M429" s="211"/>
      <c r="N429" s="212"/>
      <c r="O429" s="212"/>
      <c r="P429" s="212"/>
      <c r="Q429" s="212"/>
      <c r="R429" s="212"/>
      <c r="S429" s="212"/>
      <c r="T429" s="213"/>
      <c r="AT429" s="214" t="s">
        <v>138</v>
      </c>
      <c r="AU429" s="214" t="s">
        <v>82</v>
      </c>
      <c r="AV429" s="14" t="s">
        <v>82</v>
      </c>
      <c r="AW429" s="14" t="s">
        <v>33</v>
      </c>
      <c r="AX429" s="14" t="s">
        <v>72</v>
      </c>
      <c r="AY429" s="214" t="s">
        <v>127</v>
      </c>
    </row>
    <row r="430" spans="2:51" s="15" customFormat="1" ht="11.25">
      <c r="B430" s="215"/>
      <c r="C430" s="216"/>
      <c r="D430" s="195" t="s">
        <v>138</v>
      </c>
      <c r="E430" s="217" t="s">
        <v>19</v>
      </c>
      <c r="F430" s="218" t="s">
        <v>143</v>
      </c>
      <c r="G430" s="216"/>
      <c r="H430" s="219">
        <v>16</v>
      </c>
      <c r="I430" s="220"/>
      <c r="J430" s="216"/>
      <c r="K430" s="216"/>
      <c r="L430" s="221"/>
      <c r="M430" s="222"/>
      <c r="N430" s="223"/>
      <c r="O430" s="223"/>
      <c r="P430" s="223"/>
      <c r="Q430" s="223"/>
      <c r="R430" s="223"/>
      <c r="S430" s="223"/>
      <c r="T430" s="224"/>
      <c r="AT430" s="225" t="s">
        <v>138</v>
      </c>
      <c r="AU430" s="225" t="s">
        <v>82</v>
      </c>
      <c r="AV430" s="15" t="s">
        <v>134</v>
      </c>
      <c r="AW430" s="15" t="s">
        <v>33</v>
      </c>
      <c r="AX430" s="15" t="s">
        <v>80</v>
      </c>
      <c r="AY430" s="225" t="s">
        <v>127</v>
      </c>
    </row>
    <row r="431" spans="1:65" s="2" customFormat="1" ht="16.5" customHeight="1">
      <c r="A431" s="36"/>
      <c r="B431" s="37"/>
      <c r="C431" s="175" t="s">
        <v>657</v>
      </c>
      <c r="D431" s="175" t="s">
        <v>129</v>
      </c>
      <c r="E431" s="176" t="s">
        <v>1082</v>
      </c>
      <c r="F431" s="177" t="s">
        <v>1083</v>
      </c>
      <c r="G431" s="178" t="s">
        <v>212</v>
      </c>
      <c r="H431" s="179">
        <v>0.04</v>
      </c>
      <c r="I431" s="180"/>
      <c r="J431" s="181">
        <f>ROUND(I431*H431,2)</f>
        <v>0</v>
      </c>
      <c r="K431" s="177" t="s">
        <v>19</v>
      </c>
      <c r="L431" s="41"/>
      <c r="M431" s="182" t="s">
        <v>19</v>
      </c>
      <c r="N431" s="183" t="s">
        <v>43</v>
      </c>
      <c r="O431" s="66"/>
      <c r="P431" s="184">
        <f>O431*H431</f>
        <v>0</v>
      </c>
      <c r="Q431" s="184">
        <v>0</v>
      </c>
      <c r="R431" s="184">
        <f>Q431*H431</f>
        <v>0</v>
      </c>
      <c r="S431" s="184">
        <v>0</v>
      </c>
      <c r="T431" s="185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86" t="s">
        <v>245</v>
      </c>
      <c r="AT431" s="186" t="s">
        <v>129</v>
      </c>
      <c r="AU431" s="186" t="s">
        <v>82</v>
      </c>
      <c r="AY431" s="19" t="s">
        <v>127</v>
      </c>
      <c r="BE431" s="187">
        <f>IF(N431="základní",J431,0)</f>
        <v>0</v>
      </c>
      <c r="BF431" s="187">
        <f>IF(N431="snížená",J431,0)</f>
        <v>0</v>
      </c>
      <c r="BG431" s="187">
        <f>IF(N431="zákl. přenesená",J431,0)</f>
        <v>0</v>
      </c>
      <c r="BH431" s="187">
        <f>IF(N431="sníž. přenesená",J431,0)</f>
        <v>0</v>
      </c>
      <c r="BI431" s="187">
        <f>IF(N431="nulová",J431,0)</f>
        <v>0</v>
      </c>
      <c r="BJ431" s="19" t="s">
        <v>80</v>
      </c>
      <c r="BK431" s="187">
        <f>ROUND(I431*H431,2)</f>
        <v>0</v>
      </c>
      <c r="BL431" s="19" t="s">
        <v>245</v>
      </c>
      <c r="BM431" s="186" t="s">
        <v>1084</v>
      </c>
    </row>
    <row r="432" spans="2:63" s="12" customFormat="1" ht="22.9" customHeight="1">
      <c r="B432" s="159"/>
      <c r="C432" s="160"/>
      <c r="D432" s="161" t="s">
        <v>71</v>
      </c>
      <c r="E432" s="173" t="s">
        <v>1085</v>
      </c>
      <c r="F432" s="173" t="s">
        <v>1086</v>
      </c>
      <c r="G432" s="160"/>
      <c r="H432" s="160"/>
      <c r="I432" s="163"/>
      <c r="J432" s="174">
        <f>BK432</f>
        <v>0</v>
      </c>
      <c r="K432" s="160"/>
      <c r="L432" s="165"/>
      <c r="M432" s="166"/>
      <c r="N432" s="167"/>
      <c r="O432" s="167"/>
      <c r="P432" s="168">
        <f>SUM(P433:P438)</f>
        <v>0</v>
      </c>
      <c r="Q432" s="167"/>
      <c r="R432" s="168">
        <f>SUM(R433:R438)</f>
        <v>0.005540000000000001</v>
      </c>
      <c r="S432" s="167"/>
      <c r="T432" s="169">
        <f>SUM(T433:T438)</f>
        <v>0</v>
      </c>
      <c r="AR432" s="170" t="s">
        <v>82</v>
      </c>
      <c r="AT432" s="171" t="s">
        <v>71</v>
      </c>
      <c r="AU432" s="171" t="s">
        <v>80</v>
      </c>
      <c r="AY432" s="170" t="s">
        <v>127</v>
      </c>
      <c r="BK432" s="172">
        <f>SUM(BK433:BK438)</f>
        <v>0</v>
      </c>
    </row>
    <row r="433" spans="1:65" s="2" customFormat="1" ht="16.5" customHeight="1">
      <c r="A433" s="36"/>
      <c r="B433" s="37"/>
      <c r="C433" s="175" t="s">
        <v>661</v>
      </c>
      <c r="D433" s="175" t="s">
        <v>129</v>
      </c>
      <c r="E433" s="176" t="s">
        <v>1087</v>
      </c>
      <c r="F433" s="177" t="s">
        <v>1088</v>
      </c>
      <c r="G433" s="178" t="s">
        <v>159</v>
      </c>
      <c r="H433" s="179">
        <v>0.5</v>
      </c>
      <c r="I433" s="180"/>
      <c r="J433" s="181">
        <f>ROUND(I433*H433,2)</f>
        <v>0</v>
      </c>
      <c r="K433" s="177" t="s">
        <v>19</v>
      </c>
      <c r="L433" s="41"/>
      <c r="M433" s="182" t="s">
        <v>19</v>
      </c>
      <c r="N433" s="183" t="s">
        <v>43</v>
      </c>
      <c r="O433" s="66"/>
      <c r="P433" s="184">
        <f>O433*H433</f>
        <v>0</v>
      </c>
      <c r="Q433" s="184">
        <v>0.00259</v>
      </c>
      <c r="R433" s="184">
        <f>Q433*H433</f>
        <v>0.001295</v>
      </c>
      <c r="S433" s="184">
        <v>0</v>
      </c>
      <c r="T433" s="185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6" t="s">
        <v>245</v>
      </c>
      <c r="AT433" s="186" t="s">
        <v>129</v>
      </c>
      <c r="AU433" s="186" t="s">
        <v>82</v>
      </c>
      <c r="AY433" s="19" t="s">
        <v>127</v>
      </c>
      <c r="BE433" s="187">
        <f>IF(N433="základní",J433,0)</f>
        <v>0</v>
      </c>
      <c r="BF433" s="187">
        <f>IF(N433="snížená",J433,0)</f>
        <v>0</v>
      </c>
      <c r="BG433" s="187">
        <f>IF(N433="zákl. přenesená",J433,0)</f>
        <v>0</v>
      </c>
      <c r="BH433" s="187">
        <f>IF(N433="sníž. přenesená",J433,0)</f>
        <v>0</v>
      </c>
      <c r="BI433" s="187">
        <f>IF(N433="nulová",J433,0)</f>
        <v>0</v>
      </c>
      <c r="BJ433" s="19" t="s">
        <v>80</v>
      </c>
      <c r="BK433" s="187">
        <f>ROUND(I433*H433,2)</f>
        <v>0</v>
      </c>
      <c r="BL433" s="19" t="s">
        <v>245</v>
      </c>
      <c r="BM433" s="186" t="s">
        <v>1089</v>
      </c>
    </row>
    <row r="434" spans="2:51" s="13" customFormat="1" ht="11.25">
      <c r="B434" s="193"/>
      <c r="C434" s="194"/>
      <c r="D434" s="195" t="s">
        <v>138</v>
      </c>
      <c r="E434" s="196" t="s">
        <v>19</v>
      </c>
      <c r="F434" s="197" t="s">
        <v>1090</v>
      </c>
      <c r="G434" s="194"/>
      <c r="H434" s="196" t="s">
        <v>19</v>
      </c>
      <c r="I434" s="198"/>
      <c r="J434" s="194"/>
      <c r="K434" s="194"/>
      <c r="L434" s="199"/>
      <c r="M434" s="200"/>
      <c r="N434" s="201"/>
      <c r="O434" s="201"/>
      <c r="P434" s="201"/>
      <c r="Q434" s="201"/>
      <c r="R434" s="201"/>
      <c r="S434" s="201"/>
      <c r="T434" s="202"/>
      <c r="AT434" s="203" t="s">
        <v>138</v>
      </c>
      <c r="AU434" s="203" t="s">
        <v>82</v>
      </c>
      <c r="AV434" s="13" t="s">
        <v>80</v>
      </c>
      <c r="AW434" s="13" t="s">
        <v>33</v>
      </c>
      <c r="AX434" s="13" t="s">
        <v>72</v>
      </c>
      <c r="AY434" s="203" t="s">
        <v>127</v>
      </c>
    </row>
    <row r="435" spans="2:51" s="14" customFormat="1" ht="11.25">
      <c r="B435" s="204"/>
      <c r="C435" s="205"/>
      <c r="D435" s="195" t="s">
        <v>138</v>
      </c>
      <c r="E435" s="206" t="s">
        <v>19</v>
      </c>
      <c r="F435" s="207" t="s">
        <v>1091</v>
      </c>
      <c r="G435" s="205"/>
      <c r="H435" s="208">
        <v>0.5</v>
      </c>
      <c r="I435" s="209"/>
      <c r="J435" s="205"/>
      <c r="K435" s="205"/>
      <c r="L435" s="210"/>
      <c r="M435" s="211"/>
      <c r="N435" s="212"/>
      <c r="O435" s="212"/>
      <c r="P435" s="212"/>
      <c r="Q435" s="212"/>
      <c r="R435" s="212"/>
      <c r="S435" s="212"/>
      <c r="T435" s="213"/>
      <c r="AT435" s="214" t="s">
        <v>138</v>
      </c>
      <c r="AU435" s="214" t="s">
        <v>82</v>
      </c>
      <c r="AV435" s="14" t="s">
        <v>82</v>
      </c>
      <c r="AW435" s="14" t="s">
        <v>33</v>
      </c>
      <c r="AX435" s="14" t="s">
        <v>80</v>
      </c>
      <c r="AY435" s="214" t="s">
        <v>127</v>
      </c>
    </row>
    <row r="436" spans="1:65" s="2" customFormat="1" ht="16.5" customHeight="1">
      <c r="A436" s="36"/>
      <c r="B436" s="37"/>
      <c r="C436" s="175" t="s">
        <v>665</v>
      </c>
      <c r="D436" s="175" t="s">
        <v>129</v>
      </c>
      <c r="E436" s="176" t="s">
        <v>1092</v>
      </c>
      <c r="F436" s="177" t="s">
        <v>1093</v>
      </c>
      <c r="G436" s="178" t="s">
        <v>159</v>
      </c>
      <c r="H436" s="179">
        <v>1.5</v>
      </c>
      <c r="I436" s="180"/>
      <c r="J436" s="181">
        <f>ROUND(I436*H436,2)</f>
        <v>0</v>
      </c>
      <c r="K436" s="177" t="s">
        <v>19</v>
      </c>
      <c r="L436" s="41"/>
      <c r="M436" s="182" t="s">
        <v>19</v>
      </c>
      <c r="N436" s="183" t="s">
        <v>43</v>
      </c>
      <c r="O436" s="66"/>
      <c r="P436" s="184">
        <f>O436*H436</f>
        <v>0</v>
      </c>
      <c r="Q436" s="184">
        <v>0.00283</v>
      </c>
      <c r="R436" s="184">
        <f>Q436*H436</f>
        <v>0.0042450000000000005</v>
      </c>
      <c r="S436" s="184">
        <v>0</v>
      </c>
      <c r="T436" s="185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6" t="s">
        <v>245</v>
      </c>
      <c r="AT436" s="186" t="s">
        <v>129</v>
      </c>
      <c r="AU436" s="186" t="s">
        <v>82</v>
      </c>
      <c r="AY436" s="19" t="s">
        <v>127</v>
      </c>
      <c r="BE436" s="187">
        <f>IF(N436="základní",J436,0)</f>
        <v>0</v>
      </c>
      <c r="BF436" s="187">
        <f>IF(N436="snížená",J436,0)</f>
        <v>0</v>
      </c>
      <c r="BG436" s="187">
        <f>IF(N436="zákl. přenesená",J436,0)</f>
        <v>0</v>
      </c>
      <c r="BH436" s="187">
        <f>IF(N436="sníž. přenesená",J436,0)</f>
        <v>0</v>
      </c>
      <c r="BI436" s="187">
        <f>IF(N436="nulová",J436,0)</f>
        <v>0</v>
      </c>
      <c r="BJ436" s="19" t="s">
        <v>80</v>
      </c>
      <c r="BK436" s="187">
        <f>ROUND(I436*H436,2)</f>
        <v>0</v>
      </c>
      <c r="BL436" s="19" t="s">
        <v>245</v>
      </c>
      <c r="BM436" s="186" t="s">
        <v>1094</v>
      </c>
    </row>
    <row r="437" spans="2:51" s="13" customFormat="1" ht="11.25">
      <c r="B437" s="193"/>
      <c r="C437" s="194"/>
      <c r="D437" s="195" t="s">
        <v>138</v>
      </c>
      <c r="E437" s="196" t="s">
        <v>19</v>
      </c>
      <c r="F437" s="197" t="s">
        <v>1095</v>
      </c>
      <c r="G437" s="194"/>
      <c r="H437" s="196" t="s">
        <v>19</v>
      </c>
      <c r="I437" s="198"/>
      <c r="J437" s="194"/>
      <c r="K437" s="194"/>
      <c r="L437" s="199"/>
      <c r="M437" s="200"/>
      <c r="N437" s="201"/>
      <c r="O437" s="201"/>
      <c r="P437" s="201"/>
      <c r="Q437" s="201"/>
      <c r="R437" s="201"/>
      <c r="S437" s="201"/>
      <c r="T437" s="202"/>
      <c r="AT437" s="203" t="s">
        <v>138</v>
      </c>
      <c r="AU437" s="203" t="s">
        <v>82</v>
      </c>
      <c r="AV437" s="13" t="s">
        <v>80</v>
      </c>
      <c r="AW437" s="13" t="s">
        <v>33</v>
      </c>
      <c r="AX437" s="13" t="s">
        <v>72</v>
      </c>
      <c r="AY437" s="203" t="s">
        <v>127</v>
      </c>
    </row>
    <row r="438" spans="2:51" s="14" customFormat="1" ht="11.25">
      <c r="B438" s="204"/>
      <c r="C438" s="205"/>
      <c r="D438" s="195" t="s">
        <v>138</v>
      </c>
      <c r="E438" s="206" t="s">
        <v>19</v>
      </c>
      <c r="F438" s="207" t="s">
        <v>1096</v>
      </c>
      <c r="G438" s="205"/>
      <c r="H438" s="208">
        <v>1.5</v>
      </c>
      <c r="I438" s="209"/>
      <c r="J438" s="205"/>
      <c r="K438" s="205"/>
      <c r="L438" s="210"/>
      <c r="M438" s="211"/>
      <c r="N438" s="212"/>
      <c r="O438" s="212"/>
      <c r="P438" s="212"/>
      <c r="Q438" s="212"/>
      <c r="R438" s="212"/>
      <c r="S438" s="212"/>
      <c r="T438" s="213"/>
      <c r="AT438" s="214" t="s">
        <v>138</v>
      </c>
      <c r="AU438" s="214" t="s">
        <v>82</v>
      </c>
      <c r="AV438" s="14" t="s">
        <v>82</v>
      </c>
      <c r="AW438" s="14" t="s">
        <v>33</v>
      </c>
      <c r="AX438" s="14" t="s">
        <v>80</v>
      </c>
      <c r="AY438" s="214" t="s">
        <v>127</v>
      </c>
    </row>
    <row r="439" spans="2:63" s="12" customFormat="1" ht="25.9" customHeight="1">
      <c r="B439" s="159"/>
      <c r="C439" s="160"/>
      <c r="D439" s="161" t="s">
        <v>71</v>
      </c>
      <c r="E439" s="162" t="s">
        <v>644</v>
      </c>
      <c r="F439" s="162" t="s">
        <v>645</v>
      </c>
      <c r="G439" s="160"/>
      <c r="H439" s="160"/>
      <c r="I439" s="163"/>
      <c r="J439" s="164">
        <f>BK439</f>
        <v>0</v>
      </c>
      <c r="K439" s="160"/>
      <c r="L439" s="165"/>
      <c r="M439" s="166"/>
      <c r="N439" s="167"/>
      <c r="O439" s="167"/>
      <c r="P439" s="168">
        <f>SUM(P440:P445)</f>
        <v>0</v>
      </c>
      <c r="Q439" s="167"/>
      <c r="R439" s="168">
        <f>SUM(R440:R445)</f>
        <v>0</v>
      </c>
      <c r="S439" s="167"/>
      <c r="T439" s="169">
        <f>SUM(T440:T445)</f>
        <v>0</v>
      </c>
      <c r="AR439" s="170" t="s">
        <v>177</v>
      </c>
      <c r="AT439" s="171" t="s">
        <v>71</v>
      </c>
      <c r="AU439" s="171" t="s">
        <v>72</v>
      </c>
      <c r="AY439" s="170" t="s">
        <v>127</v>
      </c>
      <c r="BK439" s="172">
        <f>SUM(BK440:BK445)</f>
        <v>0</v>
      </c>
    </row>
    <row r="440" spans="1:65" s="2" customFormat="1" ht="16.5" customHeight="1">
      <c r="A440" s="36"/>
      <c r="B440" s="37"/>
      <c r="C440" s="175" t="s">
        <v>672</v>
      </c>
      <c r="D440" s="175" t="s">
        <v>129</v>
      </c>
      <c r="E440" s="176" t="s">
        <v>1097</v>
      </c>
      <c r="F440" s="177" t="s">
        <v>1098</v>
      </c>
      <c r="G440" s="178" t="s">
        <v>1099</v>
      </c>
      <c r="H440" s="179">
        <v>1</v>
      </c>
      <c r="I440" s="180"/>
      <c r="J440" s="181">
        <f aca="true" t="shared" si="0" ref="J440:J445">ROUND(I440*H440,2)</f>
        <v>0</v>
      </c>
      <c r="K440" s="177" t="s">
        <v>19</v>
      </c>
      <c r="L440" s="41"/>
      <c r="M440" s="182" t="s">
        <v>19</v>
      </c>
      <c r="N440" s="183" t="s">
        <v>43</v>
      </c>
      <c r="O440" s="66"/>
      <c r="P440" s="184">
        <f aca="true" t="shared" si="1" ref="P440:P445">O440*H440</f>
        <v>0</v>
      </c>
      <c r="Q440" s="184">
        <v>0</v>
      </c>
      <c r="R440" s="184">
        <f aca="true" t="shared" si="2" ref="R440:R445">Q440*H440</f>
        <v>0</v>
      </c>
      <c r="S440" s="184">
        <v>0</v>
      </c>
      <c r="T440" s="185">
        <f aca="true" t="shared" si="3" ref="T440:T445"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6" t="s">
        <v>652</v>
      </c>
      <c r="AT440" s="186" t="s">
        <v>129</v>
      </c>
      <c r="AU440" s="186" t="s">
        <v>80</v>
      </c>
      <c r="AY440" s="19" t="s">
        <v>127</v>
      </c>
      <c r="BE440" s="187">
        <f aca="true" t="shared" si="4" ref="BE440:BE445">IF(N440="základní",J440,0)</f>
        <v>0</v>
      </c>
      <c r="BF440" s="187">
        <f aca="true" t="shared" si="5" ref="BF440:BF445">IF(N440="snížená",J440,0)</f>
        <v>0</v>
      </c>
      <c r="BG440" s="187">
        <f aca="true" t="shared" si="6" ref="BG440:BG445">IF(N440="zákl. přenesená",J440,0)</f>
        <v>0</v>
      </c>
      <c r="BH440" s="187">
        <f aca="true" t="shared" si="7" ref="BH440:BH445">IF(N440="sníž. přenesená",J440,0)</f>
        <v>0</v>
      </c>
      <c r="BI440" s="187">
        <f aca="true" t="shared" si="8" ref="BI440:BI445">IF(N440="nulová",J440,0)</f>
        <v>0</v>
      </c>
      <c r="BJ440" s="19" t="s">
        <v>80</v>
      </c>
      <c r="BK440" s="187">
        <f aca="true" t="shared" si="9" ref="BK440:BK445">ROUND(I440*H440,2)</f>
        <v>0</v>
      </c>
      <c r="BL440" s="19" t="s">
        <v>652</v>
      </c>
      <c r="BM440" s="186" t="s">
        <v>1100</v>
      </c>
    </row>
    <row r="441" spans="1:65" s="2" customFormat="1" ht="16.5" customHeight="1">
      <c r="A441" s="36"/>
      <c r="B441" s="37"/>
      <c r="C441" s="175" t="s">
        <v>677</v>
      </c>
      <c r="D441" s="175" t="s">
        <v>129</v>
      </c>
      <c r="E441" s="176" t="s">
        <v>1101</v>
      </c>
      <c r="F441" s="177" t="s">
        <v>1102</v>
      </c>
      <c r="G441" s="178" t="s">
        <v>1099</v>
      </c>
      <c r="H441" s="179">
        <v>1</v>
      </c>
      <c r="I441" s="180"/>
      <c r="J441" s="181">
        <f t="shared" si="0"/>
        <v>0</v>
      </c>
      <c r="K441" s="177" t="s">
        <v>19</v>
      </c>
      <c r="L441" s="41"/>
      <c r="M441" s="182" t="s">
        <v>19</v>
      </c>
      <c r="N441" s="183" t="s">
        <v>43</v>
      </c>
      <c r="O441" s="66"/>
      <c r="P441" s="184">
        <f t="shared" si="1"/>
        <v>0</v>
      </c>
      <c r="Q441" s="184">
        <v>0</v>
      </c>
      <c r="R441" s="184">
        <f t="shared" si="2"/>
        <v>0</v>
      </c>
      <c r="S441" s="184">
        <v>0</v>
      </c>
      <c r="T441" s="185">
        <f t="shared" si="3"/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86" t="s">
        <v>652</v>
      </c>
      <c r="AT441" s="186" t="s">
        <v>129</v>
      </c>
      <c r="AU441" s="186" t="s">
        <v>80</v>
      </c>
      <c r="AY441" s="19" t="s">
        <v>127</v>
      </c>
      <c r="BE441" s="187">
        <f t="shared" si="4"/>
        <v>0</v>
      </c>
      <c r="BF441" s="187">
        <f t="shared" si="5"/>
        <v>0</v>
      </c>
      <c r="BG441" s="187">
        <f t="shared" si="6"/>
        <v>0</v>
      </c>
      <c r="BH441" s="187">
        <f t="shared" si="7"/>
        <v>0</v>
      </c>
      <c r="BI441" s="187">
        <f t="shared" si="8"/>
        <v>0</v>
      </c>
      <c r="BJ441" s="19" t="s">
        <v>80</v>
      </c>
      <c r="BK441" s="187">
        <f t="shared" si="9"/>
        <v>0</v>
      </c>
      <c r="BL441" s="19" t="s">
        <v>652</v>
      </c>
      <c r="BM441" s="186" t="s">
        <v>1103</v>
      </c>
    </row>
    <row r="442" spans="1:65" s="2" customFormat="1" ht="16.5" customHeight="1">
      <c r="A442" s="36"/>
      <c r="B442" s="37"/>
      <c r="C442" s="175" t="s">
        <v>684</v>
      </c>
      <c r="D442" s="175" t="s">
        <v>129</v>
      </c>
      <c r="E442" s="176" t="s">
        <v>1104</v>
      </c>
      <c r="F442" s="177" t="s">
        <v>1105</v>
      </c>
      <c r="G442" s="178" t="s">
        <v>1099</v>
      </c>
      <c r="H442" s="179">
        <v>1</v>
      </c>
      <c r="I442" s="180"/>
      <c r="J442" s="181">
        <f t="shared" si="0"/>
        <v>0</v>
      </c>
      <c r="K442" s="177" t="s">
        <v>19</v>
      </c>
      <c r="L442" s="41"/>
      <c r="M442" s="182" t="s">
        <v>19</v>
      </c>
      <c r="N442" s="183" t="s">
        <v>43</v>
      </c>
      <c r="O442" s="66"/>
      <c r="P442" s="184">
        <f t="shared" si="1"/>
        <v>0</v>
      </c>
      <c r="Q442" s="184">
        <v>0</v>
      </c>
      <c r="R442" s="184">
        <f t="shared" si="2"/>
        <v>0</v>
      </c>
      <c r="S442" s="184">
        <v>0</v>
      </c>
      <c r="T442" s="185">
        <f t="shared" si="3"/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86" t="s">
        <v>652</v>
      </c>
      <c r="AT442" s="186" t="s">
        <v>129</v>
      </c>
      <c r="AU442" s="186" t="s">
        <v>80</v>
      </c>
      <c r="AY442" s="19" t="s">
        <v>127</v>
      </c>
      <c r="BE442" s="187">
        <f t="shared" si="4"/>
        <v>0</v>
      </c>
      <c r="BF442" s="187">
        <f t="shared" si="5"/>
        <v>0</v>
      </c>
      <c r="BG442" s="187">
        <f t="shared" si="6"/>
        <v>0</v>
      </c>
      <c r="BH442" s="187">
        <f t="shared" si="7"/>
        <v>0</v>
      </c>
      <c r="BI442" s="187">
        <f t="shared" si="8"/>
        <v>0</v>
      </c>
      <c r="BJ442" s="19" t="s">
        <v>80</v>
      </c>
      <c r="BK442" s="187">
        <f t="shared" si="9"/>
        <v>0</v>
      </c>
      <c r="BL442" s="19" t="s">
        <v>652</v>
      </c>
      <c r="BM442" s="186" t="s">
        <v>1106</v>
      </c>
    </row>
    <row r="443" spans="1:65" s="2" customFormat="1" ht="16.5" customHeight="1">
      <c r="A443" s="36"/>
      <c r="B443" s="37"/>
      <c r="C443" s="175" t="s">
        <v>1107</v>
      </c>
      <c r="D443" s="175" t="s">
        <v>129</v>
      </c>
      <c r="E443" s="176" t="s">
        <v>1108</v>
      </c>
      <c r="F443" s="177" t="s">
        <v>650</v>
      </c>
      <c r="G443" s="178" t="s">
        <v>1099</v>
      </c>
      <c r="H443" s="179">
        <v>1</v>
      </c>
      <c r="I443" s="180"/>
      <c r="J443" s="181">
        <f t="shared" si="0"/>
        <v>0</v>
      </c>
      <c r="K443" s="177" t="s">
        <v>19</v>
      </c>
      <c r="L443" s="41"/>
      <c r="M443" s="182" t="s">
        <v>19</v>
      </c>
      <c r="N443" s="183" t="s">
        <v>43</v>
      </c>
      <c r="O443" s="66"/>
      <c r="P443" s="184">
        <f t="shared" si="1"/>
        <v>0</v>
      </c>
      <c r="Q443" s="184">
        <v>0</v>
      </c>
      <c r="R443" s="184">
        <f t="shared" si="2"/>
        <v>0</v>
      </c>
      <c r="S443" s="184">
        <v>0</v>
      </c>
      <c r="T443" s="185">
        <f t="shared" si="3"/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86" t="s">
        <v>652</v>
      </c>
      <c r="AT443" s="186" t="s">
        <v>129</v>
      </c>
      <c r="AU443" s="186" t="s">
        <v>80</v>
      </c>
      <c r="AY443" s="19" t="s">
        <v>127</v>
      </c>
      <c r="BE443" s="187">
        <f t="shared" si="4"/>
        <v>0</v>
      </c>
      <c r="BF443" s="187">
        <f t="shared" si="5"/>
        <v>0</v>
      </c>
      <c r="BG443" s="187">
        <f t="shared" si="6"/>
        <v>0</v>
      </c>
      <c r="BH443" s="187">
        <f t="shared" si="7"/>
        <v>0</v>
      </c>
      <c r="BI443" s="187">
        <f t="shared" si="8"/>
        <v>0</v>
      </c>
      <c r="BJ443" s="19" t="s">
        <v>80</v>
      </c>
      <c r="BK443" s="187">
        <f t="shared" si="9"/>
        <v>0</v>
      </c>
      <c r="BL443" s="19" t="s">
        <v>652</v>
      </c>
      <c r="BM443" s="186" t="s">
        <v>1109</v>
      </c>
    </row>
    <row r="444" spans="1:65" s="2" customFormat="1" ht="21.75" customHeight="1">
      <c r="A444" s="36"/>
      <c r="B444" s="37"/>
      <c r="C444" s="175" t="s">
        <v>1110</v>
      </c>
      <c r="D444" s="175" t="s">
        <v>129</v>
      </c>
      <c r="E444" s="176" t="s">
        <v>1111</v>
      </c>
      <c r="F444" s="177" t="s">
        <v>1112</v>
      </c>
      <c r="G444" s="178" t="s">
        <v>1099</v>
      </c>
      <c r="H444" s="179">
        <v>1</v>
      </c>
      <c r="I444" s="180"/>
      <c r="J444" s="181">
        <f t="shared" si="0"/>
        <v>0</v>
      </c>
      <c r="K444" s="177" t="s">
        <v>19</v>
      </c>
      <c r="L444" s="41"/>
      <c r="M444" s="182" t="s">
        <v>19</v>
      </c>
      <c r="N444" s="183" t="s">
        <v>43</v>
      </c>
      <c r="O444" s="66"/>
      <c r="P444" s="184">
        <f t="shared" si="1"/>
        <v>0</v>
      </c>
      <c r="Q444" s="184">
        <v>0</v>
      </c>
      <c r="R444" s="184">
        <f t="shared" si="2"/>
        <v>0</v>
      </c>
      <c r="S444" s="184">
        <v>0</v>
      </c>
      <c r="T444" s="185">
        <f t="shared" si="3"/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86" t="s">
        <v>652</v>
      </c>
      <c r="AT444" s="186" t="s">
        <v>129</v>
      </c>
      <c r="AU444" s="186" t="s">
        <v>80</v>
      </c>
      <c r="AY444" s="19" t="s">
        <v>127</v>
      </c>
      <c r="BE444" s="187">
        <f t="shared" si="4"/>
        <v>0</v>
      </c>
      <c r="BF444" s="187">
        <f t="shared" si="5"/>
        <v>0</v>
      </c>
      <c r="BG444" s="187">
        <f t="shared" si="6"/>
        <v>0</v>
      </c>
      <c r="BH444" s="187">
        <f t="shared" si="7"/>
        <v>0</v>
      </c>
      <c r="BI444" s="187">
        <f t="shared" si="8"/>
        <v>0</v>
      </c>
      <c r="BJ444" s="19" t="s">
        <v>80</v>
      </c>
      <c r="BK444" s="187">
        <f t="shared" si="9"/>
        <v>0</v>
      </c>
      <c r="BL444" s="19" t="s">
        <v>652</v>
      </c>
      <c r="BM444" s="186" t="s">
        <v>1113</v>
      </c>
    </row>
    <row r="445" spans="1:65" s="2" customFormat="1" ht="16.5" customHeight="1">
      <c r="A445" s="36"/>
      <c r="B445" s="37"/>
      <c r="C445" s="175" t="s">
        <v>1114</v>
      </c>
      <c r="D445" s="175" t="s">
        <v>129</v>
      </c>
      <c r="E445" s="176" t="s">
        <v>1115</v>
      </c>
      <c r="F445" s="177" t="s">
        <v>1116</v>
      </c>
      <c r="G445" s="178" t="s">
        <v>1099</v>
      </c>
      <c r="H445" s="179">
        <v>1</v>
      </c>
      <c r="I445" s="180"/>
      <c r="J445" s="181">
        <f t="shared" si="0"/>
        <v>0</v>
      </c>
      <c r="K445" s="177" t="s">
        <v>19</v>
      </c>
      <c r="L445" s="41"/>
      <c r="M445" s="253" t="s">
        <v>19</v>
      </c>
      <c r="N445" s="254" t="s">
        <v>43</v>
      </c>
      <c r="O445" s="250"/>
      <c r="P445" s="255">
        <f t="shared" si="1"/>
        <v>0</v>
      </c>
      <c r="Q445" s="255">
        <v>0</v>
      </c>
      <c r="R445" s="255">
        <f t="shared" si="2"/>
        <v>0</v>
      </c>
      <c r="S445" s="255">
        <v>0</v>
      </c>
      <c r="T445" s="256">
        <f t="shared" si="3"/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6" t="s">
        <v>652</v>
      </c>
      <c r="AT445" s="186" t="s">
        <v>129</v>
      </c>
      <c r="AU445" s="186" t="s">
        <v>80</v>
      </c>
      <c r="AY445" s="19" t="s">
        <v>127</v>
      </c>
      <c r="BE445" s="187">
        <f t="shared" si="4"/>
        <v>0</v>
      </c>
      <c r="BF445" s="187">
        <f t="shared" si="5"/>
        <v>0</v>
      </c>
      <c r="BG445" s="187">
        <f t="shared" si="6"/>
        <v>0</v>
      </c>
      <c r="BH445" s="187">
        <f t="shared" si="7"/>
        <v>0</v>
      </c>
      <c r="BI445" s="187">
        <f t="shared" si="8"/>
        <v>0</v>
      </c>
      <c r="BJ445" s="19" t="s">
        <v>80</v>
      </c>
      <c r="BK445" s="187">
        <f t="shared" si="9"/>
        <v>0</v>
      </c>
      <c r="BL445" s="19" t="s">
        <v>652</v>
      </c>
      <c r="BM445" s="186" t="s">
        <v>1117</v>
      </c>
    </row>
    <row r="446" spans="1:31" s="2" customFormat="1" ht="6.95" customHeight="1">
      <c r="A446" s="36"/>
      <c r="B446" s="49"/>
      <c r="C446" s="50"/>
      <c r="D446" s="50"/>
      <c r="E446" s="50"/>
      <c r="F446" s="50"/>
      <c r="G446" s="50"/>
      <c r="H446" s="50"/>
      <c r="I446" s="50"/>
      <c r="J446" s="50"/>
      <c r="K446" s="50"/>
      <c r="L446" s="41"/>
      <c r="M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</row>
  </sheetData>
  <sheetProtection algorithmName="SHA-512" hashValue="yWLAoq09+3Jpz2Ixw7fWmYJEE31bMuVz//crBGbkzh9AZxXzynyUd1mbBdS1EQNe5D+oLQYcx79swfPmpfBE9A==" saltValue="zLABCeKe1JQP+BgHF3QaYm2R0nKk/B5U31JmEOtp2YyMYRnFiWuvYgJDsrLFNQl2eAml1fI+Ui8MjbzlL8jijg==" spinCount="100000" sheet="1" objects="1" scenarios="1" formatColumns="0" formatRows="0" autoFilter="0"/>
  <autoFilter ref="C90:K445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7" customWidth="1"/>
    <col min="2" max="2" width="1.7109375" style="257" customWidth="1"/>
    <col min="3" max="4" width="5.00390625" style="257" customWidth="1"/>
    <col min="5" max="5" width="11.7109375" style="257" customWidth="1"/>
    <col min="6" max="6" width="9.140625" style="257" customWidth="1"/>
    <col min="7" max="7" width="5.00390625" style="257" customWidth="1"/>
    <col min="8" max="8" width="77.8515625" style="257" customWidth="1"/>
    <col min="9" max="10" width="20.00390625" style="257" customWidth="1"/>
    <col min="11" max="11" width="1.7109375" style="257" customWidth="1"/>
  </cols>
  <sheetData>
    <row r="1" s="1" customFormat="1" ht="37.5" customHeight="1"/>
    <row r="2" spans="2:11" s="1" customFormat="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7" customFormat="1" ht="45" customHeight="1">
      <c r="B3" s="261"/>
      <c r="C3" s="389" t="s">
        <v>1118</v>
      </c>
      <c r="D3" s="389"/>
      <c r="E3" s="389"/>
      <c r="F3" s="389"/>
      <c r="G3" s="389"/>
      <c r="H3" s="389"/>
      <c r="I3" s="389"/>
      <c r="J3" s="389"/>
      <c r="K3" s="262"/>
    </row>
    <row r="4" spans="2:11" s="1" customFormat="1" ht="25.5" customHeight="1">
      <c r="B4" s="263"/>
      <c r="C4" s="394" t="s">
        <v>1119</v>
      </c>
      <c r="D4" s="394"/>
      <c r="E4" s="394"/>
      <c r="F4" s="394"/>
      <c r="G4" s="394"/>
      <c r="H4" s="394"/>
      <c r="I4" s="394"/>
      <c r="J4" s="394"/>
      <c r="K4" s="264"/>
    </row>
    <row r="5" spans="2:11" s="1" customFormat="1" ht="5.25" customHeight="1">
      <c r="B5" s="263"/>
      <c r="C5" s="265"/>
      <c r="D5" s="265"/>
      <c r="E5" s="265"/>
      <c r="F5" s="265"/>
      <c r="G5" s="265"/>
      <c r="H5" s="265"/>
      <c r="I5" s="265"/>
      <c r="J5" s="265"/>
      <c r="K5" s="264"/>
    </row>
    <row r="6" spans="2:11" s="1" customFormat="1" ht="15" customHeight="1">
      <c r="B6" s="263"/>
      <c r="C6" s="393" t="s">
        <v>1120</v>
      </c>
      <c r="D6" s="393"/>
      <c r="E6" s="393"/>
      <c r="F6" s="393"/>
      <c r="G6" s="393"/>
      <c r="H6" s="393"/>
      <c r="I6" s="393"/>
      <c r="J6" s="393"/>
      <c r="K6" s="264"/>
    </row>
    <row r="7" spans="2:11" s="1" customFormat="1" ht="15" customHeight="1">
      <c r="B7" s="267"/>
      <c r="C7" s="393" t="s">
        <v>1121</v>
      </c>
      <c r="D7" s="393"/>
      <c r="E7" s="393"/>
      <c r="F7" s="393"/>
      <c r="G7" s="393"/>
      <c r="H7" s="393"/>
      <c r="I7" s="393"/>
      <c r="J7" s="393"/>
      <c r="K7" s="264"/>
    </row>
    <row r="8" spans="2:11" s="1" customFormat="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s="1" customFormat="1" ht="15" customHeight="1">
      <c r="B9" s="267"/>
      <c r="C9" s="393" t="s">
        <v>1122</v>
      </c>
      <c r="D9" s="393"/>
      <c r="E9" s="393"/>
      <c r="F9" s="393"/>
      <c r="G9" s="393"/>
      <c r="H9" s="393"/>
      <c r="I9" s="393"/>
      <c r="J9" s="393"/>
      <c r="K9" s="264"/>
    </row>
    <row r="10" spans="2:11" s="1" customFormat="1" ht="15" customHeight="1">
      <c r="B10" s="267"/>
      <c r="C10" s="266"/>
      <c r="D10" s="393" t="s">
        <v>1123</v>
      </c>
      <c r="E10" s="393"/>
      <c r="F10" s="393"/>
      <c r="G10" s="393"/>
      <c r="H10" s="393"/>
      <c r="I10" s="393"/>
      <c r="J10" s="393"/>
      <c r="K10" s="264"/>
    </row>
    <row r="11" spans="2:11" s="1" customFormat="1" ht="15" customHeight="1">
      <c r="B11" s="267"/>
      <c r="C11" s="268"/>
      <c r="D11" s="393" t="s">
        <v>1124</v>
      </c>
      <c r="E11" s="393"/>
      <c r="F11" s="393"/>
      <c r="G11" s="393"/>
      <c r="H11" s="393"/>
      <c r="I11" s="393"/>
      <c r="J11" s="393"/>
      <c r="K11" s="264"/>
    </row>
    <row r="12" spans="2:11" s="1" customFormat="1" ht="15" customHeight="1">
      <c r="B12" s="267"/>
      <c r="C12" s="268"/>
      <c r="D12" s="266"/>
      <c r="E12" s="266"/>
      <c r="F12" s="266"/>
      <c r="G12" s="266"/>
      <c r="H12" s="266"/>
      <c r="I12" s="266"/>
      <c r="J12" s="266"/>
      <c r="K12" s="264"/>
    </row>
    <row r="13" spans="2:11" s="1" customFormat="1" ht="15" customHeight="1">
      <c r="B13" s="267"/>
      <c r="C13" s="268"/>
      <c r="D13" s="269" t="s">
        <v>1125</v>
      </c>
      <c r="E13" s="266"/>
      <c r="F13" s="266"/>
      <c r="G13" s="266"/>
      <c r="H13" s="266"/>
      <c r="I13" s="266"/>
      <c r="J13" s="266"/>
      <c r="K13" s="264"/>
    </row>
    <row r="14" spans="2:11" s="1" customFormat="1" ht="12.75" customHeight="1">
      <c r="B14" s="267"/>
      <c r="C14" s="268"/>
      <c r="D14" s="268"/>
      <c r="E14" s="268"/>
      <c r="F14" s="268"/>
      <c r="G14" s="268"/>
      <c r="H14" s="268"/>
      <c r="I14" s="268"/>
      <c r="J14" s="268"/>
      <c r="K14" s="264"/>
    </row>
    <row r="15" spans="2:11" s="1" customFormat="1" ht="15" customHeight="1">
      <c r="B15" s="267"/>
      <c r="C15" s="268"/>
      <c r="D15" s="393" t="s">
        <v>1126</v>
      </c>
      <c r="E15" s="393"/>
      <c r="F15" s="393"/>
      <c r="G15" s="393"/>
      <c r="H15" s="393"/>
      <c r="I15" s="393"/>
      <c r="J15" s="393"/>
      <c r="K15" s="264"/>
    </row>
    <row r="16" spans="2:11" s="1" customFormat="1" ht="15" customHeight="1">
      <c r="B16" s="267"/>
      <c r="C16" s="268"/>
      <c r="D16" s="393" t="s">
        <v>1127</v>
      </c>
      <c r="E16" s="393"/>
      <c r="F16" s="393"/>
      <c r="G16" s="393"/>
      <c r="H16" s="393"/>
      <c r="I16" s="393"/>
      <c r="J16" s="393"/>
      <c r="K16" s="264"/>
    </row>
    <row r="17" spans="2:11" s="1" customFormat="1" ht="15" customHeight="1">
      <c r="B17" s="267"/>
      <c r="C17" s="268"/>
      <c r="D17" s="393" t="s">
        <v>1128</v>
      </c>
      <c r="E17" s="393"/>
      <c r="F17" s="393"/>
      <c r="G17" s="393"/>
      <c r="H17" s="393"/>
      <c r="I17" s="393"/>
      <c r="J17" s="393"/>
      <c r="K17" s="264"/>
    </row>
    <row r="18" spans="2:11" s="1" customFormat="1" ht="15" customHeight="1">
      <c r="B18" s="267"/>
      <c r="C18" s="268"/>
      <c r="D18" s="268"/>
      <c r="E18" s="270" t="s">
        <v>79</v>
      </c>
      <c r="F18" s="393" t="s">
        <v>1129</v>
      </c>
      <c r="G18" s="393"/>
      <c r="H18" s="393"/>
      <c r="I18" s="393"/>
      <c r="J18" s="393"/>
      <c r="K18" s="264"/>
    </row>
    <row r="19" spans="2:11" s="1" customFormat="1" ht="15" customHeight="1">
      <c r="B19" s="267"/>
      <c r="C19" s="268"/>
      <c r="D19" s="268"/>
      <c r="E19" s="270" t="s">
        <v>1130</v>
      </c>
      <c r="F19" s="393" t="s">
        <v>1131</v>
      </c>
      <c r="G19" s="393"/>
      <c r="H19" s="393"/>
      <c r="I19" s="393"/>
      <c r="J19" s="393"/>
      <c r="K19" s="264"/>
    </row>
    <row r="20" spans="2:11" s="1" customFormat="1" ht="15" customHeight="1">
      <c r="B20" s="267"/>
      <c r="C20" s="268"/>
      <c r="D20" s="268"/>
      <c r="E20" s="270" t="s">
        <v>1132</v>
      </c>
      <c r="F20" s="393" t="s">
        <v>1133</v>
      </c>
      <c r="G20" s="393"/>
      <c r="H20" s="393"/>
      <c r="I20" s="393"/>
      <c r="J20" s="393"/>
      <c r="K20" s="264"/>
    </row>
    <row r="21" spans="2:11" s="1" customFormat="1" ht="15" customHeight="1">
      <c r="B21" s="267"/>
      <c r="C21" s="268"/>
      <c r="D21" s="268"/>
      <c r="E21" s="270" t="s">
        <v>1134</v>
      </c>
      <c r="F21" s="393" t="s">
        <v>1135</v>
      </c>
      <c r="G21" s="393"/>
      <c r="H21" s="393"/>
      <c r="I21" s="393"/>
      <c r="J21" s="393"/>
      <c r="K21" s="264"/>
    </row>
    <row r="22" spans="2:11" s="1" customFormat="1" ht="15" customHeight="1">
      <c r="B22" s="267"/>
      <c r="C22" s="268"/>
      <c r="D22" s="268"/>
      <c r="E22" s="270" t="s">
        <v>1136</v>
      </c>
      <c r="F22" s="393" t="s">
        <v>1137</v>
      </c>
      <c r="G22" s="393"/>
      <c r="H22" s="393"/>
      <c r="I22" s="393"/>
      <c r="J22" s="393"/>
      <c r="K22" s="264"/>
    </row>
    <row r="23" spans="2:11" s="1" customFormat="1" ht="15" customHeight="1">
      <c r="B23" s="267"/>
      <c r="C23" s="268"/>
      <c r="D23" s="268"/>
      <c r="E23" s="270" t="s">
        <v>1138</v>
      </c>
      <c r="F23" s="393" t="s">
        <v>1139</v>
      </c>
      <c r="G23" s="393"/>
      <c r="H23" s="393"/>
      <c r="I23" s="393"/>
      <c r="J23" s="393"/>
      <c r="K23" s="264"/>
    </row>
    <row r="24" spans="2:11" s="1" customFormat="1" ht="12.75" customHeight="1">
      <c r="B24" s="267"/>
      <c r="C24" s="268"/>
      <c r="D24" s="268"/>
      <c r="E24" s="268"/>
      <c r="F24" s="268"/>
      <c r="G24" s="268"/>
      <c r="H24" s="268"/>
      <c r="I24" s="268"/>
      <c r="J24" s="268"/>
      <c r="K24" s="264"/>
    </row>
    <row r="25" spans="2:11" s="1" customFormat="1" ht="15" customHeight="1">
      <c r="B25" s="267"/>
      <c r="C25" s="393" t="s">
        <v>1140</v>
      </c>
      <c r="D25" s="393"/>
      <c r="E25" s="393"/>
      <c r="F25" s="393"/>
      <c r="G25" s="393"/>
      <c r="H25" s="393"/>
      <c r="I25" s="393"/>
      <c r="J25" s="393"/>
      <c r="K25" s="264"/>
    </row>
    <row r="26" spans="2:11" s="1" customFormat="1" ht="15" customHeight="1">
      <c r="B26" s="267"/>
      <c r="C26" s="393" t="s">
        <v>1141</v>
      </c>
      <c r="D26" s="393"/>
      <c r="E26" s="393"/>
      <c r="F26" s="393"/>
      <c r="G26" s="393"/>
      <c r="H26" s="393"/>
      <c r="I26" s="393"/>
      <c r="J26" s="393"/>
      <c r="K26" s="264"/>
    </row>
    <row r="27" spans="2:11" s="1" customFormat="1" ht="15" customHeight="1">
      <c r="B27" s="267"/>
      <c r="C27" s="266"/>
      <c r="D27" s="393" t="s">
        <v>1142</v>
      </c>
      <c r="E27" s="393"/>
      <c r="F27" s="393"/>
      <c r="G27" s="393"/>
      <c r="H27" s="393"/>
      <c r="I27" s="393"/>
      <c r="J27" s="393"/>
      <c r="K27" s="264"/>
    </row>
    <row r="28" spans="2:11" s="1" customFormat="1" ht="15" customHeight="1">
      <c r="B28" s="267"/>
      <c r="C28" s="268"/>
      <c r="D28" s="393" t="s">
        <v>1143</v>
      </c>
      <c r="E28" s="393"/>
      <c r="F28" s="393"/>
      <c r="G28" s="393"/>
      <c r="H28" s="393"/>
      <c r="I28" s="393"/>
      <c r="J28" s="393"/>
      <c r="K28" s="264"/>
    </row>
    <row r="29" spans="2:11" s="1" customFormat="1" ht="12.75" customHeight="1">
      <c r="B29" s="267"/>
      <c r="C29" s="268"/>
      <c r="D29" s="268"/>
      <c r="E29" s="268"/>
      <c r="F29" s="268"/>
      <c r="G29" s="268"/>
      <c r="H29" s="268"/>
      <c r="I29" s="268"/>
      <c r="J29" s="268"/>
      <c r="K29" s="264"/>
    </row>
    <row r="30" spans="2:11" s="1" customFormat="1" ht="15" customHeight="1">
      <c r="B30" s="267"/>
      <c r="C30" s="268"/>
      <c r="D30" s="393" t="s">
        <v>1144</v>
      </c>
      <c r="E30" s="393"/>
      <c r="F30" s="393"/>
      <c r="G30" s="393"/>
      <c r="H30" s="393"/>
      <c r="I30" s="393"/>
      <c r="J30" s="393"/>
      <c r="K30" s="264"/>
    </row>
    <row r="31" spans="2:11" s="1" customFormat="1" ht="15" customHeight="1">
      <c r="B31" s="267"/>
      <c r="C31" s="268"/>
      <c r="D31" s="393" t="s">
        <v>1145</v>
      </c>
      <c r="E31" s="393"/>
      <c r="F31" s="393"/>
      <c r="G31" s="393"/>
      <c r="H31" s="393"/>
      <c r="I31" s="393"/>
      <c r="J31" s="393"/>
      <c r="K31" s="264"/>
    </row>
    <row r="32" spans="2:11" s="1" customFormat="1" ht="12.75" customHeight="1">
      <c r="B32" s="267"/>
      <c r="C32" s="268"/>
      <c r="D32" s="268"/>
      <c r="E32" s="268"/>
      <c r="F32" s="268"/>
      <c r="G32" s="268"/>
      <c r="H32" s="268"/>
      <c r="I32" s="268"/>
      <c r="J32" s="268"/>
      <c r="K32" s="264"/>
    </row>
    <row r="33" spans="2:11" s="1" customFormat="1" ht="15" customHeight="1">
      <c r="B33" s="267"/>
      <c r="C33" s="268"/>
      <c r="D33" s="393" t="s">
        <v>1146</v>
      </c>
      <c r="E33" s="393"/>
      <c r="F33" s="393"/>
      <c r="G33" s="393"/>
      <c r="H33" s="393"/>
      <c r="I33" s="393"/>
      <c r="J33" s="393"/>
      <c r="K33" s="264"/>
    </row>
    <row r="34" spans="2:11" s="1" customFormat="1" ht="15" customHeight="1">
      <c r="B34" s="267"/>
      <c r="C34" s="268"/>
      <c r="D34" s="393" t="s">
        <v>1147</v>
      </c>
      <c r="E34" s="393"/>
      <c r="F34" s="393"/>
      <c r="G34" s="393"/>
      <c r="H34" s="393"/>
      <c r="I34" s="393"/>
      <c r="J34" s="393"/>
      <c r="K34" s="264"/>
    </row>
    <row r="35" spans="2:11" s="1" customFormat="1" ht="15" customHeight="1">
      <c r="B35" s="267"/>
      <c r="C35" s="268"/>
      <c r="D35" s="393" t="s">
        <v>1148</v>
      </c>
      <c r="E35" s="393"/>
      <c r="F35" s="393"/>
      <c r="G35" s="393"/>
      <c r="H35" s="393"/>
      <c r="I35" s="393"/>
      <c r="J35" s="393"/>
      <c r="K35" s="264"/>
    </row>
    <row r="36" spans="2:11" s="1" customFormat="1" ht="15" customHeight="1">
      <c r="B36" s="267"/>
      <c r="C36" s="268"/>
      <c r="D36" s="266"/>
      <c r="E36" s="269" t="s">
        <v>113</v>
      </c>
      <c r="F36" s="266"/>
      <c r="G36" s="393" t="s">
        <v>1149</v>
      </c>
      <c r="H36" s="393"/>
      <c r="I36" s="393"/>
      <c r="J36" s="393"/>
      <c r="K36" s="264"/>
    </row>
    <row r="37" spans="2:11" s="1" customFormat="1" ht="30.75" customHeight="1">
      <c r="B37" s="267"/>
      <c r="C37" s="268"/>
      <c r="D37" s="266"/>
      <c r="E37" s="269" t="s">
        <v>1150</v>
      </c>
      <c r="F37" s="266"/>
      <c r="G37" s="393" t="s">
        <v>1151</v>
      </c>
      <c r="H37" s="393"/>
      <c r="I37" s="393"/>
      <c r="J37" s="393"/>
      <c r="K37" s="264"/>
    </row>
    <row r="38" spans="2:11" s="1" customFormat="1" ht="15" customHeight="1">
      <c r="B38" s="267"/>
      <c r="C38" s="268"/>
      <c r="D38" s="266"/>
      <c r="E38" s="269" t="s">
        <v>53</v>
      </c>
      <c r="F38" s="266"/>
      <c r="G38" s="393" t="s">
        <v>1152</v>
      </c>
      <c r="H38" s="393"/>
      <c r="I38" s="393"/>
      <c r="J38" s="393"/>
      <c r="K38" s="264"/>
    </row>
    <row r="39" spans="2:11" s="1" customFormat="1" ht="15" customHeight="1">
      <c r="B39" s="267"/>
      <c r="C39" s="268"/>
      <c r="D39" s="266"/>
      <c r="E39" s="269" t="s">
        <v>54</v>
      </c>
      <c r="F39" s="266"/>
      <c r="G39" s="393" t="s">
        <v>1153</v>
      </c>
      <c r="H39" s="393"/>
      <c r="I39" s="393"/>
      <c r="J39" s="393"/>
      <c r="K39" s="264"/>
    </row>
    <row r="40" spans="2:11" s="1" customFormat="1" ht="15" customHeight="1">
      <c r="B40" s="267"/>
      <c r="C40" s="268"/>
      <c r="D40" s="266"/>
      <c r="E40" s="269" t="s">
        <v>114</v>
      </c>
      <c r="F40" s="266"/>
      <c r="G40" s="393" t="s">
        <v>1154</v>
      </c>
      <c r="H40" s="393"/>
      <c r="I40" s="393"/>
      <c r="J40" s="393"/>
      <c r="K40" s="264"/>
    </row>
    <row r="41" spans="2:11" s="1" customFormat="1" ht="15" customHeight="1">
      <c r="B41" s="267"/>
      <c r="C41" s="268"/>
      <c r="D41" s="266"/>
      <c r="E41" s="269" t="s">
        <v>115</v>
      </c>
      <c r="F41" s="266"/>
      <c r="G41" s="393" t="s">
        <v>1155</v>
      </c>
      <c r="H41" s="393"/>
      <c r="I41" s="393"/>
      <c r="J41" s="393"/>
      <c r="K41" s="264"/>
    </row>
    <row r="42" spans="2:11" s="1" customFormat="1" ht="15" customHeight="1">
      <c r="B42" s="267"/>
      <c r="C42" s="268"/>
      <c r="D42" s="266"/>
      <c r="E42" s="269" t="s">
        <v>1156</v>
      </c>
      <c r="F42" s="266"/>
      <c r="G42" s="393" t="s">
        <v>1157</v>
      </c>
      <c r="H42" s="393"/>
      <c r="I42" s="393"/>
      <c r="J42" s="393"/>
      <c r="K42" s="264"/>
    </row>
    <row r="43" spans="2:11" s="1" customFormat="1" ht="15" customHeight="1">
      <c r="B43" s="267"/>
      <c r="C43" s="268"/>
      <c r="D43" s="266"/>
      <c r="E43" s="269"/>
      <c r="F43" s="266"/>
      <c r="G43" s="393" t="s">
        <v>1158</v>
      </c>
      <c r="H43" s="393"/>
      <c r="I43" s="393"/>
      <c r="J43" s="393"/>
      <c r="K43" s="264"/>
    </row>
    <row r="44" spans="2:11" s="1" customFormat="1" ht="15" customHeight="1">
      <c r="B44" s="267"/>
      <c r="C44" s="268"/>
      <c r="D44" s="266"/>
      <c r="E44" s="269" t="s">
        <v>1159</v>
      </c>
      <c r="F44" s="266"/>
      <c r="G44" s="393" t="s">
        <v>1160</v>
      </c>
      <c r="H44" s="393"/>
      <c r="I44" s="393"/>
      <c r="J44" s="393"/>
      <c r="K44" s="264"/>
    </row>
    <row r="45" spans="2:11" s="1" customFormat="1" ht="15" customHeight="1">
      <c r="B45" s="267"/>
      <c r="C45" s="268"/>
      <c r="D45" s="266"/>
      <c r="E45" s="269" t="s">
        <v>117</v>
      </c>
      <c r="F45" s="266"/>
      <c r="G45" s="393" t="s">
        <v>1161</v>
      </c>
      <c r="H45" s="393"/>
      <c r="I45" s="393"/>
      <c r="J45" s="393"/>
      <c r="K45" s="264"/>
    </row>
    <row r="46" spans="2:11" s="1" customFormat="1" ht="12.75" customHeight="1">
      <c r="B46" s="267"/>
      <c r="C46" s="268"/>
      <c r="D46" s="266"/>
      <c r="E46" s="266"/>
      <c r="F46" s="266"/>
      <c r="G46" s="266"/>
      <c r="H46" s="266"/>
      <c r="I46" s="266"/>
      <c r="J46" s="266"/>
      <c r="K46" s="264"/>
    </row>
    <row r="47" spans="2:11" s="1" customFormat="1" ht="15" customHeight="1">
      <c r="B47" s="267"/>
      <c r="C47" s="268"/>
      <c r="D47" s="393" t="s">
        <v>1162</v>
      </c>
      <c r="E47" s="393"/>
      <c r="F47" s="393"/>
      <c r="G47" s="393"/>
      <c r="H47" s="393"/>
      <c r="I47" s="393"/>
      <c r="J47" s="393"/>
      <c r="K47" s="264"/>
    </row>
    <row r="48" spans="2:11" s="1" customFormat="1" ht="15" customHeight="1">
      <c r="B48" s="267"/>
      <c r="C48" s="268"/>
      <c r="D48" s="268"/>
      <c r="E48" s="393" t="s">
        <v>1163</v>
      </c>
      <c r="F48" s="393"/>
      <c r="G48" s="393"/>
      <c r="H48" s="393"/>
      <c r="I48" s="393"/>
      <c r="J48" s="393"/>
      <c r="K48" s="264"/>
    </row>
    <row r="49" spans="2:11" s="1" customFormat="1" ht="15" customHeight="1">
      <c r="B49" s="267"/>
      <c r="C49" s="268"/>
      <c r="D49" s="268"/>
      <c r="E49" s="393" t="s">
        <v>1164</v>
      </c>
      <c r="F49" s="393"/>
      <c r="G49" s="393"/>
      <c r="H49" s="393"/>
      <c r="I49" s="393"/>
      <c r="J49" s="393"/>
      <c r="K49" s="264"/>
    </row>
    <row r="50" spans="2:11" s="1" customFormat="1" ht="15" customHeight="1">
      <c r="B50" s="267"/>
      <c r="C50" s="268"/>
      <c r="D50" s="268"/>
      <c r="E50" s="393" t="s">
        <v>1165</v>
      </c>
      <c r="F50" s="393"/>
      <c r="G50" s="393"/>
      <c r="H50" s="393"/>
      <c r="I50" s="393"/>
      <c r="J50" s="393"/>
      <c r="K50" s="264"/>
    </row>
    <row r="51" spans="2:11" s="1" customFormat="1" ht="15" customHeight="1">
      <c r="B51" s="267"/>
      <c r="C51" s="268"/>
      <c r="D51" s="393" t="s">
        <v>1166</v>
      </c>
      <c r="E51" s="393"/>
      <c r="F51" s="393"/>
      <c r="G51" s="393"/>
      <c r="H51" s="393"/>
      <c r="I51" s="393"/>
      <c r="J51" s="393"/>
      <c r="K51" s="264"/>
    </row>
    <row r="52" spans="2:11" s="1" customFormat="1" ht="25.5" customHeight="1">
      <c r="B52" s="263"/>
      <c r="C52" s="394" t="s">
        <v>1167</v>
      </c>
      <c r="D52" s="394"/>
      <c r="E52" s="394"/>
      <c r="F52" s="394"/>
      <c r="G52" s="394"/>
      <c r="H52" s="394"/>
      <c r="I52" s="394"/>
      <c r="J52" s="394"/>
      <c r="K52" s="264"/>
    </row>
    <row r="53" spans="2:11" s="1" customFormat="1" ht="5.25" customHeight="1">
      <c r="B53" s="263"/>
      <c r="C53" s="265"/>
      <c r="D53" s="265"/>
      <c r="E53" s="265"/>
      <c r="F53" s="265"/>
      <c r="G53" s="265"/>
      <c r="H53" s="265"/>
      <c r="I53" s="265"/>
      <c r="J53" s="265"/>
      <c r="K53" s="264"/>
    </row>
    <row r="54" spans="2:11" s="1" customFormat="1" ht="15" customHeight="1">
      <c r="B54" s="263"/>
      <c r="C54" s="393" t="s">
        <v>1168</v>
      </c>
      <c r="D54" s="393"/>
      <c r="E54" s="393"/>
      <c r="F54" s="393"/>
      <c r="G54" s="393"/>
      <c r="H54" s="393"/>
      <c r="I54" s="393"/>
      <c r="J54" s="393"/>
      <c r="K54" s="264"/>
    </row>
    <row r="55" spans="2:11" s="1" customFormat="1" ht="15" customHeight="1">
      <c r="B55" s="263"/>
      <c r="C55" s="393" t="s">
        <v>1169</v>
      </c>
      <c r="D55" s="393"/>
      <c r="E55" s="393"/>
      <c r="F55" s="393"/>
      <c r="G55" s="393"/>
      <c r="H55" s="393"/>
      <c r="I55" s="393"/>
      <c r="J55" s="393"/>
      <c r="K55" s="264"/>
    </row>
    <row r="56" spans="2:11" s="1" customFormat="1" ht="12.75" customHeight="1">
      <c r="B56" s="263"/>
      <c r="C56" s="266"/>
      <c r="D56" s="266"/>
      <c r="E56" s="266"/>
      <c r="F56" s="266"/>
      <c r="G56" s="266"/>
      <c r="H56" s="266"/>
      <c r="I56" s="266"/>
      <c r="J56" s="266"/>
      <c r="K56" s="264"/>
    </row>
    <row r="57" spans="2:11" s="1" customFormat="1" ht="15" customHeight="1">
      <c r="B57" s="263"/>
      <c r="C57" s="393" t="s">
        <v>1170</v>
      </c>
      <c r="D57" s="393"/>
      <c r="E57" s="393"/>
      <c r="F57" s="393"/>
      <c r="G57" s="393"/>
      <c r="H57" s="393"/>
      <c r="I57" s="393"/>
      <c r="J57" s="393"/>
      <c r="K57" s="264"/>
    </row>
    <row r="58" spans="2:11" s="1" customFormat="1" ht="15" customHeight="1">
      <c r="B58" s="263"/>
      <c r="C58" s="268"/>
      <c r="D58" s="393" t="s">
        <v>1171</v>
      </c>
      <c r="E58" s="393"/>
      <c r="F58" s="393"/>
      <c r="G58" s="393"/>
      <c r="H58" s="393"/>
      <c r="I58" s="393"/>
      <c r="J58" s="393"/>
      <c r="K58" s="264"/>
    </row>
    <row r="59" spans="2:11" s="1" customFormat="1" ht="15" customHeight="1">
      <c r="B59" s="263"/>
      <c r="C59" s="268"/>
      <c r="D59" s="393" t="s">
        <v>1172</v>
      </c>
      <c r="E59" s="393"/>
      <c r="F59" s="393"/>
      <c r="G59" s="393"/>
      <c r="H59" s="393"/>
      <c r="I59" s="393"/>
      <c r="J59" s="393"/>
      <c r="K59" s="264"/>
    </row>
    <row r="60" spans="2:11" s="1" customFormat="1" ht="15" customHeight="1">
      <c r="B60" s="263"/>
      <c r="C60" s="268"/>
      <c r="D60" s="393" t="s">
        <v>1173</v>
      </c>
      <c r="E60" s="393"/>
      <c r="F60" s="393"/>
      <c r="G60" s="393"/>
      <c r="H60" s="393"/>
      <c r="I60" s="393"/>
      <c r="J60" s="393"/>
      <c r="K60" s="264"/>
    </row>
    <row r="61" spans="2:11" s="1" customFormat="1" ht="15" customHeight="1">
      <c r="B61" s="263"/>
      <c r="C61" s="268"/>
      <c r="D61" s="393" t="s">
        <v>1174</v>
      </c>
      <c r="E61" s="393"/>
      <c r="F61" s="393"/>
      <c r="G61" s="393"/>
      <c r="H61" s="393"/>
      <c r="I61" s="393"/>
      <c r="J61" s="393"/>
      <c r="K61" s="264"/>
    </row>
    <row r="62" spans="2:11" s="1" customFormat="1" ht="15" customHeight="1">
      <c r="B62" s="263"/>
      <c r="C62" s="268"/>
      <c r="D62" s="395" t="s">
        <v>1175</v>
      </c>
      <c r="E62" s="395"/>
      <c r="F62" s="395"/>
      <c r="G62" s="395"/>
      <c r="H62" s="395"/>
      <c r="I62" s="395"/>
      <c r="J62" s="395"/>
      <c r="K62" s="264"/>
    </row>
    <row r="63" spans="2:11" s="1" customFormat="1" ht="15" customHeight="1">
      <c r="B63" s="263"/>
      <c r="C63" s="268"/>
      <c r="D63" s="393" t="s">
        <v>1176</v>
      </c>
      <c r="E63" s="393"/>
      <c r="F63" s="393"/>
      <c r="G63" s="393"/>
      <c r="H63" s="393"/>
      <c r="I63" s="393"/>
      <c r="J63" s="393"/>
      <c r="K63" s="264"/>
    </row>
    <row r="64" spans="2:11" s="1" customFormat="1" ht="12.75" customHeight="1">
      <c r="B64" s="263"/>
      <c r="C64" s="268"/>
      <c r="D64" s="268"/>
      <c r="E64" s="271"/>
      <c r="F64" s="268"/>
      <c r="G64" s="268"/>
      <c r="H64" s="268"/>
      <c r="I64" s="268"/>
      <c r="J64" s="268"/>
      <c r="K64" s="264"/>
    </row>
    <row r="65" spans="2:11" s="1" customFormat="1" ht="15" customHeight="1">
      <c r="B65" s="263"/>
      <c r="C65" s="268"/>
      <c r="D65" s="393" t="s">
        <v>1177</v>
      </c>
      <c r="E65" s="393"/>
      <c r="F65" s="393"/>
      <c r="G65" s="393"/>
      <c r="H65" s="393"/>
      <c r="I65" s="393"/>
      <c r="J65" s="393"/>
      <c r="K65" s="264"/>
    </row>
    <row r="66" spans="2:11" s="1" customFormat="1" ht="15" customHeight="1">
      <c r="B66" s="263"/>
      <c r="C66" s="268"/>
      <c r="D66" s="395" t="s">
        <v>1178</v>
      </c>
      <c r="E66" s="395"/>
      <c r="F66" s="395"/>
      <c r="G66" s="395"/>
      <c r="H66" s="395"/>
      <c r="I66" s="395"/>
      <c r="J66" s="395"/>
      <c r="K66" s="264"/>
    </row>
    <row r="67" spans="2:11" s="1" customFormat="1" ht="15" customHeight="1">
      <c r="B67" s="263"/>
      <c r="C67" s="268"/>
      <c r="D67" s="393" t="s">
        <v>1179</v>
      </c>
      <c r="E67" s="393"/>
      <c r="F67" s="393"/>
      <c r="G67" s="393"/>
      <c r="H67" s="393"/>
      <c r="I67" s="393"/>
      <c r="J67" s="393"/>
      <c r="K67" s="264"/>
    </row>
    <row r="68" spans="2:11" s="1" customFormat="1" ht="15" customHeight="1">
      <c r="B68" s="263"/>
      <c r="C68" s="268"/>
      <c r="D68" s="393" t="s">
        <v>1180</v>
      </c>
      <c r="E68" s="393"/>
      <c r="F68" s="393"/>
      <c r="G68" s="393"/>
      <c r="H68" s="393"/>
      <c r="I68" s="393"/>
      <c r="J68" s="393"/>
      <c r="K68" s="264"/>
    </row>
    <row r="69" spans="2:11" s="1" customFormat="1" ht="15" customHeight="1">
      <c r="B69" s="263"/>
      <c r="C69" s="268"/>
      <c r="D69" s="393" t="s">
        <v>1181</v>
      </c>
      <c r="E69" s="393"/>
      <c r="F69" s="393"/>
      <c r="G69" s="393"/>
      <c r="H69" s="393"/>
      <c r="I69" s="393"/>
      <c r="J69" s="393"/>
      <c r="K69" s="264"/>
    </row>
    <row r="70" spans="2:11" s="1" customFormat="1" ht="15" customHeight="1">
      <c r="B70" s="263"/>
      <c r="C70" s="268"/>
      <c r="D70" s="393" t="s">
        <v>1182</v>
      </c>
      <c r="E70" s="393"/>
      <c r="F70" s="393"/>
      <c r="G70" s="393"/>
      <c r="H70" s="393"/>
      <c r="I70" s="393"/>
      <c r="J70" s="393"/>
      <c r="K70" s="264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388" t="s">
        <v>1183</v>
      </c>
      <c r="D75" s="388"/>
      <c r="E75" s="388"/>
      <c r="F75" s="388"/>
      <c r="G75" s="388"/>
      <c r="H75" s="388"/>
      <c r="I75" s="388"/>
      <c r="J75" s="388"/>
      <c r="K75" s="281"/>
    </row>
    <row r="76" spans="2:11" s="1" customFormat="1" ht="17.25" customHeight="1">
      <c r="B76" s="280"/>
      <c r="C76" s="282" t="s">
        <v>1184</v>
      </c>
      <c r="D76" s="282"/>
      <c r="E76" s="282"/>
      <c r="F76" s="282" t="s">
        <v>1185</v>
      </c>
      <c r="G76" s="283"/>
      <c r="H76" s="282" t="s">
        <v>54</v>
      </c>
      <c r="I76" s="282" t="s">
        <v>57</v>
      </c>
      <c r="J76" s="282" t="s">
        <v>1186</v>
      </c>
      <c r="K76" s="281"/>
    </row>
    <row r="77" spans="2:11" s="1" customFormat="1" ht="17.25" customHeight="1">
      <c r="B77" s="280"/>
      <c r="C77" s="284" t="s">
        <v>1187</v>
      </c>
      <c r="D77" s="284"/>
      <c r="E77" s="284"/>
      <c r="F77" s="285" t="s">
        <v>1188</v>
      </c>
      <c r="G77" s="286"/>
      <c r="H77" s="284"/>
      <c r="I77" s="284"/>
      <c r="J77" s="284" t="s">
        <v>1189</v>
      </c>
      <c r="K77" s="281"/>
    </row>
    <row r="78" spans="2:11" s="1" customFormat="1" ht="5.25" customHeight="1">
      <c r="B78" s="280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s="1" customFormat="1" ht="15" customHeight="1">
      <c r="B79" s="280"/>
      <c r="C79" s="269" t="s">
        <v>53</v>
      </c>
      <c r="D79" s="289"/>
      <c r="E79" s="289"/>
      <c r="F79" s="290" t="s">
        <v>1190</v>
      </c>
      <c r="G79" s="291"/>
      <c r="H79" s="269" t="s">
        <v>1191</v>
      </c>
      <c r="I79" s="269" t="s">
        <v>1192</v>
      </c>
      <c r="J79" s="269">
        <v>20</v>
      </c>
      <c r="K79" s="281"/>
    </row>
    <row r="80" spans="2:11" s="1" customFormat="1" ht="15" customHeight="1">
      <c r="B80" s="280"/>
      <c r="C80" s="269" t="s">
        <v>1193</v>
      </c>
      <c r="D80" s="269"/>
      <c r="E80" s="269"/>
      <c r="F80" s="290" t="s">
        <v>1190</v>
      </c>
      <c r="G80" s="291"/>
      <c r="H80" s="269" t="s">
        <v>1194</v>
      </c>
      <c r="I80" s="269" t="s">
        <v>1192</v>
      </c>
      <c r="J80" s="269">
        <v>120</v>
      </c>
      <c r="K80" s="281"/>
    </row>
    <row r="81" spans="2:11" s="1" customFormat="1" ht="15" customHeight="1">
      <c r="B81" s="292"/>
      <c r="C81" s="269" t="s">
        <v>1195</v>
      </c>
      <c r="D81" s="269"/>
      <c r="E81" s="269"/>
      <c r="F81" s="290" t="s">
        <v>1196</v>
      </c>
      <c r="G81" s="291"/>
      <c r="H81" s="269" t="s">
        <v>1197</v>
      </c>
      <c r="I81" s="269" t="s">
        <v>1192</v>
      </c>
      <c r="J81" s="269">
        <v>50</v>
      </c>
      <c r="K81" s="281"/>
    </row>
    <row r="82" spans="2:11" s="1" customFormat="1" ht="15" customHeight="1">
      <c r="B82" s="292"/>
      <c r="C82" s="269" t="s">
        <v>1198</v>
      </c>
      <c r="D82" s="269"/>
      <c r="E82" s="269"/>
      <c r="F82" s="290" t="s">
        <v>1190</v>
      </c>
      <c r="G82" s="291"/>
      <c r="H82" s="269" t="s">
        <v>1199</v>
      </c>
      <c r="I82" s="269" t="s">
        <v>1200</v>
      </c>
      <c r="J82" s="269"/>
      <c r="K82" s="281"/>
    </row>
    <row r="83" spans="2:11" s="1" customFormat="1" ht="15" customHeight="1">
      <c r="B83" s="292"/>
      <c r="C83" s="293" t="s">
        <v>1201</v>
      </c>
      <c r="D83" s="293"/>
      <c r="E83" s="293"/>
      <c r="F83" s="294" t="s">
        <v>1196</v>
      </c>
      <c r="G83" s="293"/>
      <c r="H83" s="293" t="s">
        <v>1202</v>
      </c>
      <c r="I83" s="293" t="s">
        <v>1192</v>
      </c>
      <c r="J83" s="293">
        <v>15</v>
      </c>
      <c r="K83" s="281"/>
    </row>
    <row r="84" spans="2:11" s="1" customFormat="1" ht="15" customHeight="1">
      <c r="B84" s="292"/>
      <c r="C84" s="293" t="s">
        <v>1203</v>
      </c>
      <c r="D84" s="293"/>
      <c r="E84" s="293"/>
      <c r="F84" s="294" t="s">
        <v>1196</v>
      </c>
      <c r="G84" s="293"/>
      <c r="H84" s="293" t="s">
        <v>1204</v>
      </c>
      <c r="I84" s="293" t="s">
        <v>1192</v>
      </c>
      <c r="J84" s="293">
        <v>15</v>
      </c>
      <c r="K84" s="281"/>
    </row>
    <row r="85" spans="2:11" s="1" customFormat="1" ht="15" customHeight="1">
      <c r="B85" s="292"/>
      <c r="C85" s="293" t="s">
        <v>1205</v>
      </c>
      <c r="D85" s="293"/>
      <c r="E85" s="293"/>
      <c r="F85" s="294" t="s">
        <v>1196</v>
      </c>
      <c r="G85" s="293"/>
      <c r="H85" s="293" t="s">
        <v>1206</v>
      </c>
      <c r="I85" s="293" t="s">
        <v>1192</v>
      </c>
      <c r="J85" s="293">
        <v>20</v>
      </c>
      <c r="K85" s="281"/>
    </row>
    <row r="86" spans="2:11" s="1" customFormat="1" ht="15" customHeight="1">
      <c r="B86" s="292"/>
      <c r="C86" s="293" t="s">
        <v>1207</v>
      </c>
      <c r="D86" s="293"/>
      <c r="E86" s="293"/>
      <c r="F86" s="294" t="s">
        <v>1196</v>
      </c>
      <c r="G86" s="293"/>
      <c r="H86" s="293" t="s">
        <v>1208</v>
      </c>
      <c r="I86" s="293" t="s">
        <v>1192</v>
      </c>
      <c r="J86" s="293">
        <v>20</v>
      </c>
      <c r="K86" s="281"/>
    </row>
    <row r="87" spans="2:11" s="1" customFormat="1" ht="15" customHeight="1">
      <c r="B87" s="292"/>
      <c r="C87" s="269" t="s">
        <v>1209</v>
      </c>
      <c r="D87" s="269"/>
      <c r="E87" s="269"/>
      <c r="F87" s="290" t="s">
        <v>1196</v>
      </c>
      <c r="G87" s="291"/>
      <c r="H87" s="269" t="s">
        <v>1210</v>
      </c>
      <c r="I87" s="269" t="s">
        <v>1192</v>
      </c>
      <c r="J87" s="269">
        <v>50</v>
      </c>
      <c r="K87" s="281"/>
    </row>
    <row r="88" spans="2:11" s="1" customFormat="1" ht="15" customHeight="1">
      <c r="B88" s="292"/>
      <c r="C88" s="269" t="s">
        <v>1211</v>
      </c>
      <c r="D88" s="269"/>
      <c r="E88" s="269"/>
      <c r="F88" s="290" t="s">
        <v>1196</v>
      </c>
      <c r="G88" s="291"/>
      <c r="H88" s="269" t="s">
        <v>1212</v>
      </c>
      <c r="I88" s="269" t="s">
        <v>1192</v>
      </c>
      <c r="J88" s="269">
        <v>20</v>
      </c>
      <c r="K88" s="281"/>
    </row>
    <row r="89" spans="2:11" s="1" customFormat="1" ht="15" customHeight="1">
      <c r="B89" s="292"/>
      <c r="C89" s="269" t="s">
        <v>1213</v>
      </c>
      <c r="D89" s="269"/>
      <c r="E89" s="269"/>
      <c r="F89" s="290" t="s">
        <v>1196</v>
      </c>
      <c r="G89" s="291"/>
      <c r="H89" s="269" t="s">
        <v>1214</v>
      </c>
      <c r="I89" s="269" t="s">
        <v>1192</v>
      </c>
      <c r="J89" s="269">
        <v>20</v>
      </c>
      <c r="K89" s="281"/>
    </row>
    <row r="90" spans="2:11" s="1" customFormat="1" ht="15" customHeight="1">
      <c r="B90" s="292"/>
      <c r="C90" s="269" t="s">
        <v>1215</v>
      </c>
      <c r="D90" s="269"/>
      <c r="E90" s="269"/>
      <c r="F90" s="290" t="s">
        <v>1196</v>
      </c>
      <c r="G90" s="291"/>
      <c r="H90" s="269" t="s">
        <v>1216</v>
      </c>
      <c r="I90" s="269" t="s">
        <v>1192</v>
      </c>
      <c r="J90" s="269">
        <v>50</v>
      </c>
      <c r="K90" s="281"/>
    </row>
    <row r="91" spans="2:11" s="1" customFormat="1" ht="15" customHeight="1">
      <c r="B91" s="292"/>
      <c r="C91" s="269" t="s">
        <v>1217</v>
      </c>
      <c r="D91" s="269"/>
      <c r="E91" s="269"/>
      <c r="F91" s="290" t="s">
        <v>1196</v>
      </c>
      <c r="G91" s="291"/>
      <c r="H91" s="269" t="s">
        <v>1217</v>
      </c>
      <c r="I91" s="269" t="s">
        <v>1192</v>
      </c>
      <c r="J91" s="269">
        <v>50</v>
      </c>
      <c r="K91" s="281"/>
    </row>
    <row r="92" spans="2:11" s="1" customFormat="1" ht="15" customHeight="1">
      <c r="B92" s="292"/>
      <c r="C92" s="269" t="s">
        <v>1218</v>
      </c>
      <c r="D92" s="269"/>
      <c r="E92" s="269"/>
      <c r="F92" s="290" t="s">
        <v>1196</v>
      </c>
      <c r="G92" s="291"/>
      <c r="H92" s="269" t="s">
        <v>1219</v>
      </c>
      <c r="I92" s="269" t="s">
        <v>1192</v>
      </c>
      <c r="J92" s="269">
        <v>255</v>
      </c>
      <c r="K92" s="281"/>
    </row>
    <row r="93" spans="2:11" s="1" customFormat="1" ht="15" customHeight="1">
      <c r="B93" s="292"/>
      <c r="C93" s="269" t="s">
        <v>1220</v>
      </c>
      <c r="D93" s="269"/>
      <c r="E93" s="269"/>
      <c r="F93" s="290" t="s">
        <v>1190</v>
      </c>
      <c r="G93" s="291"/>
      <c r="H93" s="269" t="s">
        <v>1221</v>
      </c>
      <c r="I93" s="269" t="s">
        <v>1222</v>
      </c>
      <c r="J93" s="269"/>
      <c r="K93" s="281"/>
    </row>
    <row r="94" spans="2:11" s="1" customFormat="1" ht="15" customHeight="1">
      <c r="B94" s="292"/>
      <c r="C94" s="269" t="s">
        <v>1223</v>
      </c>
      <c r="D94" s="269"/>
      <c r="E94" s="269"/>
      <c r="F94" s="290" t="s">
        <v>1190</v>
      </c>
      <c r="G94" s="291"/>
      <c r="H94" s="269" t="s">
        <v>1224</v>
      </c>
      <c r="I94" s="269" t="s">
        <v>1225</v>
      </c>
      <c r="J94" s="269"/>
      <c r="K94" s="281"/>
    </row>
    <row r="95" spans="2:11" s="1" customFormat="1" ht="15" customHeight="1">
      <c r="B95" s="292"/>
      <c r="C95" s="269" t="s">
        <v>1226</v>
      </c>
      <c r="D95" s="269"/>
      <c r="E95" s="269"/>
      <c r="F95" s="290" t="s">
        <v>1190</v>
      </c>
      <c r="G95" s="291"/>
      <c r="H95" s="269" t="s">
        <v>1226</v>
      </c>
      <c r="I95" s="269" t="s">
        <v>1225</v>
      </c>
      <c r="J95" s="269"/>
      <c r="K95" s="281"/>
    </row>
    <row r="96" spans="2:11" s="1" customFormat="1" ht="15" customHeight="1">
      <c r="B96" s="292"/>
      <c r="C96" s="269" t="s">
        <v>38</v>
      </c>
      <c r="D96" s="269"/>
      <c r="E96" s="269"/>
      <c r="F96" s="290" t="s">
        <v>1190</v>
      </c>
      <c r="G96" s="291"/>
      <c r="H96" s="269" t="s">
        <v>1227</v>
      </c>
      <c r="I96" s="269" t="s">
        <v>1225</v>
      </c>
      <c r="J96" s="269"/>
      <c r="K96" s="281"/>
    </row>
    <row r="97" spans="2:11" s="1" customFormat="1" ht="15" customHeight="1">
      <c r="B97" s="292"/>
      <c r="C97" s="269" t="s">
        <v>48</v>
      </c>
      <c r="D97" s="269"/>
      <c r="E97" s="269"/>
      <c r="F97" s="290" t="s">
        <v>1190</v>
      </c>
      <c r="G97" s="291"/>
      <c r="H97" s="269" t="s">
        <v>1228</v>
      </c>
      <c r="I97" s="269" t="s">
        <v>1225</v>
      </c>
      <c r="J97" s="269"/>
      <c r="K97" s="281"/>
    </row>
    <row r="98" spans="2:11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pans="2:11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388" t="s">
        <v>1229</v>
      </c>
      <c r="D102" s="388"/>
      <c r="E102" s="388"/>
      <c r="F102" s="388"/>
      <c r="G102" s="388"/>
      <c r="H102" s="388"/>
      <c r="I102" s="388"/>
      <c r="J102" s="388"/>
      <c r="K102" s="281"/>
    </row>
    <row r="103" spans="2:11" s="1" customFormat="1" ht="17.25" customHeight="1">
      <c r="B103" s="280"/>
      <c r="C103" s="282" t="s">
        <v>1184</v>
      </c>
      <c r="D103" s="282"/>
      <c r="E103" s="282"/>
      <c r="F103" s="282" t="s">
        <v>1185</v>
      </c>
      <c r="G103" s="283"/>
      <c r="H103" s="282" t="s">
        <v>54</v>
      </c>
      <c r="I103" s="282" t="s">
        <v>57</v>
      </c>
      <c r="J103" s="282" t="s">
        <v>1186</v>
      </c>
      <c r="K103" s="281"/>
    </row>
    <row r="104" spans="2:11" s="1" customFormat="1" ht="17.25" customHeight="1">
      <c r="B104" s="280"/>
      <c r="C104" s="284" t="s">
        <v>1187</v>
      </c>
      <c r="D104" s="284"/>
      <c r="E104" s="284"/>
      <c r="F104" s="285" t="s">
        <v>1188</v>
      </c>
      <c r="G104" s="286"/>
      <c r="H104" s="284"/>
      <c r="I104" s="284"/>
      <c r="J104" s="284" t="s">
        <v>1189</v>
      </c>
      <c r="K104" s="281"/>
    </row>
    <row r="105" spans="2:11" s="1" customFormat="1" ht="5.25" customHeight="1">
      <c r="B105" s="280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pans="2:11" s="1" customFormat="1" ht="15" customHeight="1">
      <c r="B106" s="280"/>
      <c r="C106" s="269" t="s">
        <v>53</v>
      </c>
      <c r="D106" s="289"/>
      <c r="E106" s="289"/>
      <c r="F106" s="290" t="s">
        <v>1190</v>
      </c>
      <c r="G106" s="269"/>
      <c r="H106" s="269" t="s">
        <v>1230</v>
      </c>
      <c r="I106" s="269" t="s">
        <v>1192</v>
      </c>
      <c r="J106" s="269">
        <v>20</v>
      </c>
      <c r="K106" s="281"/>
    </row>
    <row r="107" spans="2:11" s="1" customFormat="1" ht="15" customHeight="1">
      <c r="B107" s="280"/>
      <c r="C107" s="269" t="s">
        <v>1193</v>
      </c>
      <c r="D107" s="269"/>
      <c r="E107" s="269"/>
      <c r="F107" s="290" t="s">
        <v>1190</v>
      </c>
      <c r="G107" s="269"/>
      <c r="H107" s="269" t="s">
        <v>1230</v>
      </c>
      <c r="I107" s="269" t="s">
        <v>1192</v>
      </c>
      <c r="J107" s="269">
        <v>120</v>
      </c>
      <c r="K107" s="281"/>
    </row>
    <row r="108" spans="2:11" s="1" customFormat="1" ht="15" customHeight="1">
      <c r="B108" s="292"/>
      <c r="C108" s="269" t="s">
        <v>1195</v>
      </c>
      <c r="D108" s="269"/>
      <c r="E108" s="269"/>
      <c r="F108" s="290" t="s">
        <v>1196</v>
      </c>
      <c r="G108" s="269"/>
      <c r="H108" s="269" t="s">
        <v>1230</v>
      </c>
      <c r="I108" s="269" t="s">
        <v>1192</v>
      </c>
      <c r="J108" s="269">
        <v>50</v>
      </c>
      <c r="K108" s="281"/>
    </row>
    <row r="109" spans="2:11" s="1" customFormat="1" ht="15" customHeight="1">
      <c r="B109" s="292"/>
      <c r="C109" s="269" t="s">
        <v>1198</v>
      </c>
      <c r="D109" s="269"/>
      <c r="E109" s="269"/>
      <c r="F109" s="290" t="s">
        <v>1190</v>
      </c>
      <c r="G109" s="269"/>
      <c r="H109" s="269" t="s">
        <v>1230</v>
      </c>
      <c r="I109" s="269" t="s">
        <v>1200</v>
      </c>
      <c r="J109" s="269"/>
      <c r="K109" s="281"/>
    </row>
    <row r="110" spans="2:11" s="1" customFormat="1" ht="15" customHeight="1">
      <c r="B110" s="292"/>
      <c r="C110" s="269" t="s">
        <v>1209</v>
      </c>
      <c r="D110" s="269"/>
      <c r="E110" s="269"/>
      <c r="F110" s="290" t="s">
        <v>1196</v>
      </c>
      <c r="G110" s="269"/>
      <c r="H110" s="269" t="s">
        <v>1230</v>
      </c>
      <c r="I110" s="269" t="s">
        <v>1192</v>
      </c>
      <c r="J110" s="269">
        <v>50</v>
      </c>
      <c r="K110" s="281"/>
    </row>
    <row r="111" spans="2:11" s="1" customFormat="1" ht="15" customHeight="1">
      <c r="B111" s="292"/>
      <c r="C111" s="269" t="s">
        <v>1217</v>
      </c>
      <c r="D111" s="269"/>
      <c r="E111" s="269"/>
      <c r="F111" s="290" t="s">
        <v>1196</v>
      </c>
      <c r="G111" s="269"/>
      <c r="H111" s="269" t="s">
        <v>1230</v>
      </c>
      <c r="I111" s="269" t="s">
        <v>1192</v>
      </c>
      <c r="J111" s="269">
        <v>50</v>
      </c>
      <c r="K111" s="281"/>
    </row>
    <row r="112" spans="2:11" s="1" customFormat="1" ht="15" customHeight="1">
      <c r="B112" s="292"/>
      <c r="C112" s="269" t="s">
        <v>1215</v>
      </c>
      <c r="D112" s="269"/>
      <c r="E112" s="269"/>
      <c r="F112" s="290" t="s">
        <v>1196</v>
      </c>
      <c r="G112" s="269"/>
      <c r="H112" s="269" t="s">
        <v>1230</v>
      </c>
      <c r="I112" s="269" t="s">
        <v>1192</v>
      </c>
      <c r="J112" s="269">
        <v>50</v>
      </c>
      <c r="K112" s="281"/>
    </row>
    <row r="113" spans="2:11" s="1" customFormat="1" ht="15" customHeight="1">
      <c r="B113" s="292"/>
      <c r="C113" s="269" t="s">
        <v>53</v>
      </c>
      <c r="D113" s="269"/>
      <c r="E113" s="269"/>
      <c r="F113" s="290" t="s">
        <v>1190</v>
      </c>
      <c r="G113" s="269"/>
      <c r="H113" s="269" t="s">
        <v>1231</v>
      </c>
      <c r="I113" s="269" t="s">
        <v>1192</v>
      </c>
      <c r="J113" s="269">
        <v>20</v>
      </c>
      <c r="K113" s="281"/>
    </row>
    <row r="114" spans="2:11" s="1" customFormat="1" ht="15" customHeight="1">
      <c r="B114" s="292"/>
      <c r="C114" s="269" t="s">
        <v>1232</v>
      </c>
      <c r="D114" s="269"/>
      <c r="E114" s="269"/>
      <c r="F114" s="290" t="s">
        <v>1190</v>
      </c>
      <c r="G114" s="269"/>
      <c r="H114" s="269" t="s">
        <v>1233</v>
      </c>
      <c r="I114" s="269" t="s">
        <v>1192</v>
      </c>
      <c r="J114" s="269">
        <v>120</v>
      </c>
      <c r="K114" s="281"/>
    </row>
    <row r="115" spans="2:11" s="1" customFormat="1" ht="15" customHeight="1">
      <c r="B115" s="292"/>
      <c r="C115" s="269" t="s">
        <v>38</v>
      </c>
      <c r="D115" s="269"/>
      <c r="E115" s="269"/>
      <c r="F115" s="290" t="s">
        <v>1190</v>
      </c>
      <c r="G115" s="269"/>
      <c r="H115" s="269" t="s">
        <v>1234</v>
      </c>
      <c r="I115" s="269" t="s">
        <v>1225</v>
      </c>
      <c r="J115" s="269"/>
      <c r="K115" s="281"/>
    </row>
    <row r="116" spans="2:11" s="1" customFormat="1" ht="15" customHeight="1">
      <c r="B116" s="292"/>
      <c r="C116" s="269" t="s">
        <v>48</v>
      </c>
      <c r="D116" s="269"/>
      <c r="E116" s="269"/>
      <c r="F116" s="290" t="s">
        <v>1190</v>
      </c>
      <c r="G116" s="269"/>
      <c r="H116" s="269" t="s">
        <v>1235</v>
      </c>
      <c r="I116" s="269" t="s">
        <v>1225</v>
      </c>
      <c r="J116" s="269"/>
      <c r="K116" s="281"/>
    </row>
    <row r="117" spans="2:11" s="1" customFormat="1" ht="15" customHeight="1">
      <c r="B117" s="292"/>
      <c r="C117" s="269" t="s">
        <v>57</v>
      </c>
      <c r="D117" s="269"/>
      <c r="E117" s="269"/>
      <c r="F117" s="290" t="s">
        <v>1190</v>
      </c>
      <c r="G117" s="269"/>
      <c r="H117" s="269" t="s">
        <v>1236</v>
      </c>
      <c r="I117" s="269" t="s">
        <v>1237</v>
      </c>
      <c r="J117" s="269"/>
      <c r="K117" s="281"/>
    </row>
    <row r="118" spans="2:11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pans="2:11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389" t="s">
        <v>1238</v>
      </c>
      <c r="D122" s="389"/>
      <c r="E122" s="389"/>
      <c r="F122" s="389"/>
      <c r="G122" s="389"/>
      <c r="H122" s="389"/>
      <c r="I122" s="389"/>
      <c r="J122" s="389"/>
      <c r="K122" s="309"/>
    </row>
    <row r="123" spans="2:11" s="1" customFormat="1" ht="17.25" customHeight="1">
      <c r="B123" s="310"/>
      <c r="C123" s="282" t="s">
        <v>1184</v>
      </c>
      <c r="D123" s="282"/>
      <c r="E123" s="282"/>
      <c r="F123" s="282" t="s">
        <v>1185</v>
      </c>
      <c r="G123" s="283"/>
      <c r="H123" s="282" t="s">
        <v>54</v>
      </c>
      <c r="I123" s="282" t="s">
        <v>57</v>
      </c>
      <c r="J123" s="282" t="s">
        <v>1186</v>
      </c>
      <c r="K123" s="311"/>
    </row>
    <row r="124" spans="2:11" s="1" customFormat="1" ht="17.25" customHeight="1">
      <c r="B124" s="310"/>
      <c r="C124" s="284" t="s">
        <v>1187</v>
      </c>
      <c r="D124" s="284"/>
      <c r="E124" s="284"/>
      <c r="F124" s="285" t="s">
        <v>1188</v>
      </c>
      <c r="G124" s="286"/>
      <c r="H124" s="284"/>
      <c r="I124" s="284"/>
      <c r="J124" s="284" t="s">
        <v>1189</v>
      </c>
      <c r="K124" s="311"/>
    </row>
    <row r="125" spans="2:11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pans="2:11" s="1" customFormat="1" ht="15" customHeight="1">
      <c r="B126" s="312"/>
      <c r="C126" s="269" t="s">
        <v>1193</v>
      </c>
      <c r="D126" s="289"/>
      <c r="E126" s="289"/>
      <c r="F126" s="290" t="s">
        <v>1190</v>
      </c>
      <c r="G126" s="269"/>
      <c r="H126" s="269" t="s">
        <v>1230</v>
      </c>
      <c r="I126" s="269" t="s">
        <v>1192</v>
      </c>
      <c r="J126" s="269">
        <v>120</v>
      </c>
      <c r="K126" s="315"/>
    </row>
    <row r="127" spans="2:11" s="1" customFormat="1" ht="15" customHeight="1">
      <c r="B127" s="312"/>
      <c r="C127" s="269" t="s">
        <v>1239</v>
      </c>
      <c r="D127" s="269"/>
      <c r="E127" s="269"/>
      <c r="F127" s="290" t="s">
        <v>1190</v>
      </c>
      <c r="G127" s="269"/>
      <c r="H127" s="269" t="s">
        <v>1240</v>
      </c>
      <c r="I127" s="269" t="s">
        <v>1192</v>
      </c>
      <c r="J127" s="269" t="s">
        <v>1241</v>
      </c>
      <c r="K127" s="315"/>
    </row>
    <row r="128" spans="2:11" s="1" customFormat="1" ht="15" customHeight="1">
      <c r="B128" s="312"/>
      <c r="C128" s="269" t="s">
        <v>1138</v>
      </c>
      <c r="D128" s="269"/>
      <c r="E128" s="269"/>
      <c r="F128" s="290" t="s">
        <v>1190</v>
      </c>
      <c r="G128" s="269"/>
      <c r="H128" s="269" t="s">
        <v>1242</v>
      </c>
      <c r="I128" s="269" t="s">
        <v>1192</v>
      </c>
      <c r="J128" s="269" t="s">
        <v>1241</v>
      </c>
      <c r="K128" s="315"/>
    </row>
    <row r="129" spans="2:11" s="1" customFormat="1" ht="15" customHeight="1">
      <c r="B129" s="312"/>
      <c r="C129" s="269" t="s">
        <v>1201</v>
      </c>
      <c r="D129" s="269"/>
      <c r="E129" s="269"/>
      <c r="F129" s="290" t="s">
        <v>1196</v>
      </c>
      <c r="G129" s="269"/>
      <c r="H129" s="269" t="s">
        <v>1202</v>
      </c>
      <c r="I129" s="269" t="s">
        <v>1192</v>
      </c>
      <c r="J129" s="269">
        <v>15</v>
      </c>
      <c r="K129" s="315"/>
    </row>
    <row r="130" spans="2:11" s="1" customFormat="1" ht="15" customHeight="1">
      <c r="B130" s="312"/>
      <c r="C130" s="293" t="s">
        <v>1203</v>
      </c>
      <c r="D130" s="293"/>
      <c r="E130" s="293"/>
      <c r="F130" s="294" t="s">
        <v>1196</v>
      </c>
      <c r="G130" s="293"/>
      <c r="H130" s="293" t="s">
        <v>1204</v>
      </c>
      <c r="I130" s="293" t="s">
        <v>1192</v>
      </c>
      <c r="J130" s="293">
        <v>15</v>
      </c>
      <c r="K130" s="315"/>
    </row>
    <row r="131" spans="2:11" s="1" customFormat="1" ht="15" customHeight="1">
      <c r="B131" s="312"/>
      <c r="C131" s="293" t="s">
        <v>1205</v>
      </c>
      <c r="D131" s="293"/>
      <c r="E131" s="293"/>
      <c r="F131" s="294" t="s">
        <v>1196</v>
      </c>
      <c r="G131" s="293"/>
      <c r="H131" s="293" t="s">
        <v>1206</v>
      </c>
      <c r="I131" s="293" t="s">
        <v>1192</v>
      </c>
      <c r="J131" s="293">
        <v>20</v>
      </c>
      <c r="K131" s="315"/>
    </row>
    <row r="132" spans="2:11" s="1" customFormat="1" ht="15" customHeight="1">
      <c r="B132" s="312"/>
      <c r="C132" s="293" t="s">
        <v>1207</v>
      </c>
      <c r="D132" s="293"/>
      <c r="E132" s="293"/>
      <c r="F132" s="294" t="s">
        <v>1196</v>
      </c>
      <c r="G132" s="293"/>
      <c r="H132" s="293" t="s">
        <v>1208</v>
      </c>
      <c r="I132" s="293" t="s">
        <v>1192</v>
      </c>
      <c r="J132" s="293">
        <v>20</v>
      </c>
      <c r="K132" s="315"/>
    </row>
    <row r="133" spans="2:11" s="1" customFormat="1" ht="15" customHeight="1">
      <c r="B133" s="312"/>
      <c r="C133" s="269" t="s">
        <v>1195</v>
      </c>
      <c r="D133" s="269"/>
      <c r="E133" s="269"/>
      <c r="F133" s="290" t="s">
        <v>1196</v>
      </c>
      <c r="G133" s="269"/>
      <c r="H133" s="269" t="s">
        <v>1230</v>
      </c>
      <c r="I133" s="269" t="s">
        <v>1192</v>
      </c>
      <c r="J133" s="269">
        <v>50</v>
      </c>
      <c r="K133" s="315"/>
    </row>
    <row r="134" spans="2:11" s="1" customFormat="1" ht="15" customHeight="1">
      <c r="B134" s="312"/>
      <c r="C134" s="269" t="s">
        <v>1209</v>
      </c>
      <c r="D134" s="269"/>
      <c r="E134" s="269"/>
      <c r="F134" s="290" t="s">
        <v>1196</v>
      </c>
      <c r="G134" s="269"/>
      <c r="H134" s="269" t="s">
        <v>1230</v>
      </c>
      <c r="I134" s="269" t="s">
        <v>1192</v>
      </c>
      <c r="J134" s="269">
        <v>50</v>
      </c>
      <c r="K134" s="315"/>
    </row>
    <row r="135" spans="2:11" s="1" customFormat="1" ht="15" customHeight="1">
      <c r="B135" s="312"/>
      <c r="C135" s="269" t="s">
        <v>1215</v>
      </c>
      <c r="D135" s="269"/>
      <c r="E135" s="269"/>
      <c r="F135" s="290" t="s">
        <v>1196</v>
      </c>
      <c r="G135" s="269"/>
      <c r="H135" s="269" t="s">
        <v>1230</v>
      </c>
      <c r="I135" s="269" t="s">
        <v>1192</v>
      </c>
      <c r="J135" s="269">
        <v>50</v>
      </c>
      <c r="K135" s="315"/>
    </row>
    <row r="136" spans="2:11" s="1" customFormat="1" ht="15" customHeight="1">
      <c r="B136" s="312"/>
      <c r="C136" s="269" t="s">
        <v>1217</v>
      </c>
      <c r="D136" s="269"/>
      <c r="E136" s="269"/>
      <c r="F136" s="290" t="s">
        <v>1196</v>
      </c>
      <c r="G136" s="269"/>
      <c r="H136" s="269" t="s">
        <v>1230</v>
      </c>
      <c r="I136" s="269" t="s">
        <v>1192</v>
      </c>
      <c r="J136" s="269">
        <v>50</v>
      </c>
      <c r="K136" s="315"/>
    </row>
    <row r="137" spans="2:11" s="1" customFormat="1" ht="15" customHeight="1">
      <c r="B137" s="312"/>
      <c r="C137" s="269" t="s">
        <v>1218</v>
      </c>
      <c r="D137" s="269"/>
      <c r="E137" s="269"/>
      <c r="F137" s="290" t="s">
        <v>1196</v>
      </c>
      <c r="G137" s="269"/>
      <c r="H137" s="269" t="s">
        <v>1243</v>
      </c>
      <c r="I137" s="269" t="s">
        <v>1192</v>
      </c>
      <c r="J137" s="269">
        <v>255</v>
      </c>
      <c r="K137" s="315"/>
    </row>
    <row r="138" spans="2:11" s="1" customFormat="1" ht="15" customHeight="1">
      <c r="B138" s="312"/>
      <c r="C138" s="269" t="s">
        <v>1220</v>
      </c>
      <c r="D138" s="269"/>
      <c r="E138" s="269"/>
      <c r="F138" s="290" t="s">
        <v>1190</v>
      </c>
      <c r="G138" s="269"/>
      <c r="H138" s="269" t="s">
        <v>1244</v>
      </c>
      <c r="I138" s="269" t="s">
        <v>1222</v>
      </c>
      <c r="J138" s="269"/>
      <c r="K138" s="315"/>
    </row>
    <row r="139" spans="2:11" s="1" customFormat="1" ht="15" customHeight="1">
      <c r="B139" s="312"/>
      <c r="C139" s="269" t="s">
        <v>1223</v>
      </c>
      <c r="D139" s="269"/>
      <c r="E139" s="269"/>
      <c r="F139" s="290" t="s">
        <v>1190</v>
      </c>
      <c r="G139" s="269"/>
      <c r="H139" s="269" t="s">
        <v>1245</v>
      </c>
      <c r="I139" s="269" t="s">
        <v>1225</v>
      </c>
      <c r="J139" s="269"/>
      <c r="K139" s="315"/>
    </row>
    <row r="140" spans="2:11" s="1" customFormat="1" ht="15" customHeight="1">
      <c r="B140" s="312"/>
      <c r="C140" s="269" t="s">
        <v>1226</v>
      </c>
      <c r="D140" s="269"/>
      <c r="E140" s="269"/>
      <c r="F140" s="290" t="s">
        <v>1190</v>
      </c>
      <c r="G140" s="269"/>
      <c r="H140" s="269" t="s">
        <v>1226</v>
      </c>
      <c r="I140" s="269" t="s">
        <v>1225</v>
      </c>
      <c r="J140" s="269"/>
      <c r="K140" s="315"/>
    </row>
    <row r="141" spans="2:11" s="1" customFormat="1" ht="15" customHeight="1">
      <c r="B141" s="312"/>
      <c r="C141" s="269" t="s">
        <v>38</v>
      </c>
      <c r="D141" s="269"/>
      <c r="E141" s="269"/>
      <c r="F141" s="290" t="s">
        <v>1190</v>
      </c>
      <c r="G141" s="269"/>
      <c r="H141" s="269" t="s">
        <v>1246</v>
      </c>
      <c r="I141" s="269" t="s">
        <v>1225</v>
      </c>
      <c r="J141" s="269"/>
      <c r="K141" s="315"/>
    </row>
    <row r="142" spans="2:11" s="1" customFormat="1" ht="15" customHeight="1">
      <c r="B142" s="312"/>
      <c r="C142" s="269" t="s">
        <v>1247</v>
      </c>
      <c r="D142" s="269"/>
      <c r="E142" s="269"/>
      <c r="F142" s="290" t="s">
        <v>1190</v>
      </c>
      <c r="G142" s="269"/>
      <c r="H142" s="269" t="s">
        <v>1248</v>
      </c>
      <c r="I142" s="269" t="s">
        <v>1225</v>
      </c>
      <c r="J142" s="269"/>
      <c r="K142" s="315"/>
    </row>
    <row r="143" spans="2:11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pans="2:11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388" t="s">
        <v>1249</v>
      </c>
      <c r="D147" s="388"/>
      <c r="E147" s="388"/>
      <c r="F147" s="388"/>
      <c r="G147" s="388"/>
      <c r="H147" s="388"/>
      <c r="I147" s="388"/>
      <c r="J147" s="388"/>
      <c r="K147" s="281"/>
    </row>
    <row r="148" spans="2:11" s="1" customFormat="1" ht="17.25" customHeight="1">
      <c r="B148" s="280"/>
      <c r="C148" s="282" t="s">
        <v>1184</v>
      </c>
      <c r="D148" s="282"/>
      <c r="E148" s="282"/>
      <c r="F148" s="282" t="s">
        <v>1185</v>
      </c>
      <c r="G148" s="283"/>
      <c r="H148" s="282" t="s">
        <v>54</v>
      </c>
      <c r="I148" s="282" t="s">
        <v>57</v>
      </c>
      <c r="J148" s="282" t="s">
        <v>1186</v>
      </c>
      <c r="K148" s="281"/>
    </row>
    <row r="149" spans="2:11" s="1" customFormat="1" ht="17.25" customHeight="1">
      <c r="B149" s="280"/>
      <c r="C149" s="284" t="s">
        <v>1187</v>
      </c>
      <c r="D149" s="284"/>
      <c r="E149" s="284"/>
      <c r="F149" s="285" t="s">
        <v>1188</v>
      </c>
      <c r="G149" s="286"/>
      <c r="H149" s="284"/>
      <c r="I149" s="284"/>
      <c r="J149" s="284" t="s">
        <v>1189</v>
      </c>
      <c r="K149" s="281"/>
    </row>
    <row r="150" spans="2:11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pans="2:11" s="1" customFormat="1" ht="15" customHeight="1">
      <c r="B151" s="292"/>
      <c r="C151" s="319" t="s">
        <v>1193</v>
      </c>
      <c r="D151" s="269"/>
      <c r="E151" s="269"/>
      <c r="F151" s="320" t="s">
        <v>1190</v>
      </c>
      <c r="G151" s="269"/>
      <c r="H151" s="319" t="s">
        <v>1230</v>
      </c>
      <c r="I151" s="319" t="s">
        <v>1192</v>
      </c>
      <c r="J151" s="319">
        <v>120</v>
      </c>
      <c r="K151" s="315"/>
    </row>
    <row r="152" spans="2:11" s="1" customFormat="1" ht="15" customHeight="1">
      <c r="B152" s="292"/>
      <c r="C152" s="319" t="s">
        <v>1239</v>
      </c>
      <c r="D152" s="269"/>
      <c r="E152" s="269"/>
      <c r="F152" s="320" t="s">
        <v>1190</v>
      </c>
      <c r="G152" s="269"/>
      <c r="H152" s="319" t="s">
        <v>1250</v>
      </c>
      <c r="I152" s="319" t="s">
        <v>1192</v>
      </c>
      <c r="J152" s="319" t="s">
        <v>1241</v>
      </c>
      <c r="K152" s="315"/>
    </row>
    <row r="153" spans="2:11" s="1" customFormat="1" ht="15" customHeight="1">
      <c r="B153" s="292"/>
      <c r="C153" s="319" t="s">
        <v>1138</v>
      </c>
      <c r="D153" s="269"/>
      <c r="E153" s="269"/>
      <c r="F153" s="320" t="s">
        <v>1190</v>
      </c>
      <c r="G153" s="269"/>
      <c r="H153" s="319" t="s">
        <v>1251</v>
      </c>
      <c r="I153" s="319" t="s">
        <v>1192</v>
      </c>
      <c r="J153" s="319" t="s">
        <v>1241</v>
      </c>
      <c r="K153" s="315"/>
    </row>
    <row r="154" spans="2:11" s="1" customFormat="1" ht="15" customHeight="1">
      <c r="B154" s="292"/>
      <c r="C154" s="319" t="s">
        <v>1195</v>
      </c>
      <c r="D154" s="269"/>
      <c r="E154" s="269"/>
      <c r="F154" s="320" t="s">
        <v>1196</v>
      </c>
      <c r="G154" s="269"/>
      <c r="H154" s="319" t="s">
        <v>1230</v>
      </c>
      <c r="I154" s="319" t="s">
        <v>1192</v>
      </c>
      <c r="J154" s="319">
        <v>50</v>
      </c>
      <c r="K154" s="315"/>
    </row>
    <row r="155" spans="2:11" s="1" customFormat="1" ht="15" customHeight="1">
      <c r="B155" s="292"/>
      <c r="C155" s="319" t="s">
        <v>1198</v>
      </c>
      <c r="D155" s="269"/>
      <c r="E155" s="269"/>
      <c r="F155" s="320" t="s">
        <v>1190</v>
      </c>
      <c r="G155" s="269"/>
      <c r="H155" s="319" t="s">
        <v>1230</v>
      </c>
      <c r="I155" s="319" t="s">
        <v>1200</v>
      </c>
      <c r="J155" s="319"/>
      <c r="K155" s="315"/>
    </row>
    <row r="156" spans="2:11" s="1" customFormat="1" ht="15" customHeight="1">
      <c r="B156" s="292"/>
      <c r="C156" s="319" t="s">
        <v>1209</v>
      </c>
      <c r="D156" s="269"/>
      <c r="E156" s="269"/>
      <c r="F156" s="320" t="s">
        <v>1196</v>
      </c>
      <c r="G156" s="269"/>
      <c r="H156" s="319" t="s">
        <v>1230</v>
      </c>
      <c r="I156" s="319" t="s">
        <v>1192</v>
      </c>
      <c r="J156" s="319">
        <v>50</v>
      </c>
      <c r="K156" s="315"/>
    </row>
    <row r="157" spans="2:11" s="1" customFormat="1" ht="15" customHeight="1">
      <c r="B157" s="292"/>
      <c r="C157" s="319" t="s">
        <v>1217</v>
      </c>
      <c r="D157" s="269"/>
      <c r="E157" s="269"/>
      <c r="F157" s="320" t="s">
        <v>1196</v>
      </c>
      <c r="G157" s="269"/>
      <c r="H157" s="319" t="s">
        <v>1230</v>
      </c>
      <c r="I157" s="319" t="s">
        <v>1192</v>
      </c>
      <c r="J157" s="319">
        <v>50</v>
      </c>
      <c r="K157" s="315"/>
    </row>
    <row r="158" spans="2:11" s="1" customFormat="1" ht="15" customHeight="1">
      <c r="B158" s="292"/>
      <c r="C158" s="319" t="s">
        <v>1215</v>
      </c>
      <c r="D158" s="269"/>
      <c r="E158" s="269"/>
      <c r="F158" s="320" t="s">
        <v>1196</v>
      </c>
      <c r="G158" s="269"/>
      <c r="H158" s="319" t="s">
        <v>1230</v>
      </c>
      <c r="I158" s="319" t="s">
        <v>1192</v>
      </c>
      <c r="J158" s="319">
        <v>50</v>
      </c>
      <c r="K158" s="315"/>
    </row>
    <row r="159" spans="2:11" s="1" customFormat="1" ht="15" customHeight="1">
      <c r="B159" s="292"/>
      <c r="C159" s="319" t="s">
        <v>90</v>
      </c>
      <c r="D159" s="269"/>
      <c r="E159" s="269"/>
      <c r="F159" s="320" t="s">
        <v>1190</v>
      </c>
      <c r="G159" s="269"/>
      <c r="H159" s="319" t="s">
        <v>1252</v>
      </c>
      <c r="I159" s="319" t="s">
        <v>1192</v>
      </c>
      <c r="J159" s="319" t="s">
        <v>1253</v>
      </c>
      <c r="K159" s="315"/>
    </row>
    <row r="160" spans="2:11" s="1" customFormat="1" ht="15" customHeight="1">
      <c r="B160" s="292"/>
      <c r="C160" s="319" t="s">
        <v>1254</v>
      </c>
      <c r="D160" s="269"/>
      <c r="E160" s="269"/>
      <c r="F160" s="320" t="s">
        <v>1190</v>
      </c>
      <c r="G160" s="269"/>
      <c r="H160" s="319" t="s">
        <v>1255</v>
      </c>
      <c r="I160" s="319" t="s">
        <v>1225</v>
      </c>
      <c r="J160" s="319"/>
      <c r="K160" s="315"/>
    </row>
    <row r="161" spans="2:1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pans="2:11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spans="2:11" s="1" customFormat="1" ht="45" customHeight="1">
      <c r="B165" s="261"/>
      <c r="C165" s="389" t="s">
        <v>1256</v>
      </c>
      <c r="D165" s="389"/>
      <c r="E165" s="389"/>
      <c r="F165" s="389"/>
      <c r="G165" s="389"/>
      <c r="H165" s="389"/>
      <c r="I165" s="389"/>
      <c r="J165" s="389"/>
      <c r="K165" s="262"/>
    </row>
    <row r="166" spans="2:11" s="1" customFormat="1" ht="17.25" customHeight="1">
      <c r="B166" s="261"/>
      <c r="C166" s="282" t="s">
        <v>1184</v>
      </c>
      <c r="D166" s="282"/>
      <c r="E166" s="282"/>
      <c r="F166" s="282" t="s">
        <v>1185</v>
      </c>
      <c r="G166" s="324"/>
      <c r="H166" s="325" t="s">
        <v>54</v>
      </c>
      <c r="I166" s="325" t="s">
        <v>57</v>
      </c>
      <c r="J166" s="282" t="s">
        <v>1186</v>
      </c>
      <c r="K166" s="262"/>
    </row>
    <row r="167" spans="2:11" s="1" customFormat="1" ht="17.25" customHeight="1">
      <c r="B167" s="263"/>
      <c r="C167" s="284" t="s">
        <v>1187</v>
      </c>
      <c r="D167" s="284"/>
      <c r="E167" s="284"/>
      <c r="F167" s="285" t="s">
        <v>1188</v>
      </c>
      <c r="G167" s="326"/>
      <c r="H167" s="327"/>
      <c r="I167" s="327"/>
      <c r="J167" s="284" t="s">
        <v>1189</v>
      </c>
      <c r="K167" s="264"/>
    </row>
    <row r="168" spans="2:11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pans="2:11" s="1" customFormat="1" ht="15" customHeight="1">
      <c r="B169" s="292"/>
      <c r="C169" s="269" t="s">
        <v>1193</v>
      </c>
      <c r="D169" s="269"/>
      <c r="E169" s="269"/>
      <c r="F169" s="290" t="s">
        <v>1190</v>
      </c>
      <c r="G169" s="269"/>
      <c r="H169" s="269" t="s">
        <v>1230</v>
      </c>
      <c r="I169" s="269" t="s">
        <v>1192</v>
      </c>
      <c r="J169" s="269">
        <v>120</v>
      </c>
      <c r="K169" s="315"/>
    </row>
    <row r="170" spans="2:11" s="1" customFormat="1" ht="15" customHeight="1">
      <c r="B170" s="292"/>
      <c r="C170" s="269" t="s">
        <v>1239</v>
      </c>
      <c r="D170" s="269"/>
      <c r="E170" s="269"/>
      <c r="F170" s="290" t="s">
        <v>1190</v>
      </c>
      <c r="G170" s="269"/>
      <c r="H170" s="269" t="s">
        <v>1240</v>
      </c>
      <c r="I170" s="269" t="s">
        <v>1192</v>
      </c>
      <c r="J170" s="269" t="s">
        <v>1241</v>
      </c>
      <c r="K170" s="315"/>
    </row>
    <row r="171" spans="2:11" s="1" customFormat="1" ht="15" customHeight="1">
      <c r="B171" s="292"/>
      <c r="C171" s="269" t="s">
        <v>1138</v>
      </c>
      <c r="D171" s="269"/>
      <c r="E171" s="269"/>
      <c r="F171" s="290" t="s">
        <v>1190</v>
      </c>
      <c r="G171" s="269"/>
      <c r="H171" s="269" t="s">
        <v>1257</v>
      </c>
      <c r="I171" s="269" t="s">
        <v>1192</v>
      </c>
      <c r="J171" s="269" t="s">
        <v>1241</v>
      </c>
      <c r="K171" s="315"/>
    </row>
    <row r="172" spans="2:11" s="1" customFormat="1" ht="15" customHeight="1">
      <c r="B172" s="292"/>
      <c r="C172" s="269" t="s">
        <v>1195</v>
      </c>
      <c r="D172" s="269"/>
      <c r="E172" s="269"/>
      <c r="F172" s="290" t="s">
        <v>1196</v>
      </c>
      <c r="G172" s="269"/>
      <c r="H172" s="269" t="s">
        <v>1257</v>
      </c>
      <c r="I172" s="269" t="s">
        <v>1192</v>
      </c>
      <c r="J172" s="269">
        <v>50</v>
      </c>
      <c r="K172" s="315"/>
    </row>
    <row r="173" spans="2:11" s="1" customFormat="1" ht="15" customHeight="1">
      <c r="B173" s="292"/>
      <c r="C173" s="269" t="s">
        <v>1198</v>
      </c>
      <c r="D173" s="269"/>
      <c r="E173" s="269"/>
      <c r="F173" s="290" t="s">
        <v>1190</v>
      </c>
      <c r="G173" s="269"/>
      <c r="H173" s="269" t="s">
        <v>1257</v>
      </c>
      <c r="I173" s="269" t="s">
        <v>1200</v>
      </c>
      <c r="J173" s="269"/>
      <c r="K173" s="315"/>
    </row>
    <row r="174" spans="2:11" s="1" customFormat="1" ht="15" customHeight="1">
      <c r="B174" s="292"/>
      <c r="C174" s="269" t="s">
        <v>1209</v>
      </c>
      <c r="D174" s="269"/>
      <c r="E174" s="269"/>
      <c r="F174" s="290" t="s">
        <v>1196</v>
      </c>
      <c r="G174" s="269"/>
      <c r="H174" s="269" t="s">
        <v>1257</v>
      </c>
      <c r="I174" s="269" t="s">
        <v>1192</v>
      </c>
      <c r="J174" s="269">
        <v>50</v>
      </c>
      <c r="K174" s="315"/>
    </row>
    <row r="175" spans="2:11" s="1" customFormat="1" ht="15" customHeight="1">
      <c r="B175" s="292"/>
      <c r="C175" s="269" t="s">
        <v>1217</v>
      </c>
      <c r="D175" s="269"/>
      <c r="E175" s="269"/>
      <c r="F175" s="290" t="s">
        <v>1196</v>
      </c>
      <c r="G175" s="269"/>
      <c r="H175" s="269" t="s">
        <v>1257</v>
      </c>
      <c r="I175" s="269" t="s">
        <v>1192</v>
      </c>
      <c r="J175" s="269">
        <v>50</v>
      </c>
      <c r="K175" s="315"/>
    </row>
    <row r="176" spans="2:11" s="1" customFormat="1" ht="15" customHeight="1">
      <c r="B176" s="292"/>
      <c r="C176" s="269" t="s">
        <v>1215</v>
      </c>
      <c r="D176" s="269"/>
      <c r="E176" s="269"/>
      <c r="F176" s="290" t="s">
        <v>1196</v>
      </c>
      <c r="G176" s="269"/>
      <c r="H176" s="269" t="s">
        <v>1257</v>
      </c>
      <c r="I176" s="269" t="s">
        <v>1192</v>
      </c>
      <c r="J176" s="269">
        <v>50</v>
      </c>
      <c r="K176" s="315"/>
    </row>
    <row r="177" spans="2:11" s="1" customFormat="1" ht="15" customHeight="1">
      <c r="B177" s="292"/>
      <c r="C177" s="269" t="s">
        <v>113</v>
      </c>
      <c r="D177" s="269"/>
      <c r="E177" s="269"/>
      <c r="F177" s="290" t="s">
        <v>1190</v>
      </c>
      <c r="G177" s="269"/>
      <c r="H177" s="269" t="s">
        <v>1258</v>
      </c>
      <c r="I177" s="269" t="s">
        <v>1259</v>
      </c>
      <c r="J177" s="269"/>
      <c r="K177" s="315"/>
    </row>
    <row r="178" spans="2:11" s="1" customFormat="1" ht="15" customHeight="1">
      <c r="B178" s="292"/>
      <c r="C178" s="269" t="s">
        <v>57</v>
      </c>
      <c r="D178" s="269"/>
      <c r="E178" s="269"/>
      <c r="F178" s="290" t="s">
        <v>1190</v>
      </c>
      <c r="G178" s="269"/>
      <c r="H178" s="269" t="s">
        <v>1260</v>
      </c>
      <c r="I178" s="269" t="s">
        <v>1261</v>
      </c>
      <c r="J178" s="269">
        <v>1</v>
      </c>
      <c r="K178" s="315"/>
    </row>
    <row r="179" spans="2:11" s="1" customFormat="1" ht="15" customHeight="1">
      <c r="B179" s="292"/>
      <c r="C179" s="269" t="s">
        <v>53</v>
      </c>
      <c r="D179" s="269"/>
      <c r="E179" s="269"/>
      <c r="F179" s="290" t="s">
        <v>1190</v>
      </c>
      <c r="G179" s="269"/>
      <c r="H179" s="269" t="s">
        <v>1262</v>
      </c>
      <c r="I179" s="269" t="s">
        <v>1192</v>
      </c>
      <c r="J179" s="269">
        <v>20</v>
      </c>
      <c r="K179" s="315"/>
    </row>
    <row r="180" spans="2:11" s="1" customFormat="1" ht="15" customHeight="1">
      <c r="B180" s="292"/>
      <c r="C180" s="269" t="s">
        <v>54</v>
      </c>
      <c r="D180" s="269"/>
      <c r="E180" s="269"/>
      <c r="F180" s="290" t="s">
        <v>1190</v>
      </c>
      <c r="G180" s="269"/>
      <c r="H180" s="269" t="s">
        <v>1263</v>
      </c>
      <c r="I180" s="269" t="s">
        <v>1192</v>
      </c>
      <c r="J180" s="269">
        <v>255</v>
      </c>
      <c r="K180" s="315"/>
    </row>
    <row r="181" spans="2:11" s="1" customFormat="1" ht="15" customHeight="1">
      <c r="B181" s="292"/>
      <c r="C181" s="269" t="s">
        <v>114</v>
      </c>
      <c r="D181" s="269"/>
      <c r="E181" s="269"/>
      <c r="F181" s="290" t="s">
        <v>1190</v>
      </c>
      <c r="G181" s="269"/>
      <c r="H181" s="269" t="s">
        <v>1154</v>
      </c>
      <c r="I181" s="269" t="s">
        <v>1192</v>
      </c>
      <c r="J181" s="269">
        <v>10</v>
      </c>
      <c r="K181" s="315"/>
    </row>
    <row r="182" spans="2:11" s="1" customFormat="1" ht="15" customHeight="1">
      <c r="B182" s="292"/>
      <c r="C182" s="269" t="s">
        <v>115</v>
      </c>
      <c r="D182" s="269"/>
      <c r="E182" s="269"/>
      <c r="F182" s="290" t="s">
        <v>1190</v>
      </c>
      <c r="G182" s="269"/>
      <c r="H182" s="269" t="s">
        <v>1264</v>
      </c>
      <c r="I182" s="269" t="s">
        <v>1225</v>
      </c>
      <c r="J182" s="269"/>
      <c r="K182" s="315"/>
    </row>
    <row r="183" spans="2:11" s="1" customFormat="1" ht="15" customHeight="1">
      <c r="B183" s="292"/>
      <c r="C183" s="269" t="s">
        <v>1265</v>
      </c>
      <c r="D183" s="269"/>
      <c r="E183" s="269"/>
      <c r="F183" s="290" t="s">
        <v>1190</v>
      </c>
      <c r="G183" s="269"/>
      <c r="H183" s="269" t="s">
        <v>1266</v>
      </c>
      <c r="I183" s="269" t="s">
        <v>1225</v>
      </c>
      <c r="J183" s="269"/>
      <c r="K183" s="315"/>
    </row>
    <row r="184" spans="2:11" s="1" customFormat="1" ht="15" customHeight="1">
      <c r="B184" s="292"/>
      <c r="C184" s="269" t="s">
        <v>1254</v>
      </c>
      <c r="D184" s="269"/>
      <c r="E184" s="269"/>
      <c r="F184" s="290" t="s">
        <v>1190</v>
      </c>
      <c r="G184" s="269"/>
      <c r="H184" s="269" t="s">
        <v>1267</v>
      </c>
      <c r="I184" s="269" t="s">
        <v>1225</v>
      </c>
      <c r="J184" s="269"/>
      <c r="K184" s="315"/>
    </row>
    <row r="185" spans="2:11" s="1" customFormat="1" ht="15" customHeight="1">
      <c r="B185" s="292"/>
      <c r="C185" s="269" t="s">
        <v>117</v>
      </c>
      <c r="D185" s="269"/>
      <c r="E185" s="269"/>
      <c r="F185" s="290" t="s">
        <v>1196</v>
      </c>
      <c r="G185" s="269"/>
      <c r="H185" s="269" t="s">
        <v>1268</v>
      </c>
      <c r="I185" s="269" t="s">
        <v>1192</v>
      </c>
      <c r="J185" s="269">
        <v>50</v>
      </c>
      <c r="K185" s="315"/>
    </row>
    <row r="186" spans="2:11" s="1" customFormat="1" ht="15" customHeight="1">
      <c r="B186" s="292"/>
      <c r="C186" s="269" t="s">
        <v>1269</v>
      </c>
      <c r="D186" s="269"/>
      <c r="E186" s="269"/>
      <c r="F186" s="290" t="s">
        <v>1196</v>
      </c>
      <c r="G186" s="269"/>
      <c r="H186" s="269" t="s">
        <v>1270</v>
      </c>
      <c r="I186" s="269" t="s">
        <v>1271</v>
      </c>
      <c r="J186" s="269"/>
      <c r="K186" s="315"/>
    </row>
    <row r="187" spans="2:11" s="1" customFormat="1" ht="15" customHeight="1">
      <c r="B187" s="292"/>
      <c r="C187" s="269" t="s">
        <v>1272</v>
      </c>
      <c r="D187" s="269"/>
      <c r="E187" s="269"/>
      <c r="F187" s="290" t="s">
        <v>1196</v>
      </c>
      <c r="G187" s="269"/>
      <c r="H187" s="269" t="s">
        <v>1273</v>
      </c>
      <c r="I187" s="269" t="s">
        <v>1271</v>
      </c>
      <c r="J187" s="269"/>
      <c r="K187" s="315"/>
    </row>
    <row r="188" spans="2:11" s="1" customFormat="1" ht="15" customHeight="1">
      <c r="B188" s="292"/>
      <c r="C188" s="269" t="s">
        <v>1274</v>
      </c>
      <c r="D188" s="269"/>
      <c r="E188" s="269"/>
      <c r="F188" s="290" t="s">
        <v>1196</v>
      </c>
      <c r="G188" s="269"/>
      <c r="H188" s="269" t="s">
        <v>1275</v>
      </c>
      <c r="I188" s="269" t="s">
        <v>1271</v>
      </c>
      <c r="J188" s="269"/>
      <c r="K188" s="315"/>
    </row>
    <row r="189" spans="2:11" s="1" customFormat="1" ht="15" customHeight="1">
      <c r="B189" s="292"/>
      <c r="C189" s="328" t="s">
        <v>1276</v>
      </c>
      <c r="D189" s="269"/>
      <c r="E189" s="269"/>
      <c r="F189" s="290" t="s">
        <v>1196</v>
      </c>
      <c r="G189" s="269"/>
      <c r="H189" s="269" t="s">
        <v>1277</v>
      </c>
      <c r="I189" s="269" t="s">
        <v>1278</v>
      </c>
      <c r="J189" s="329" t="s">
        <v>1279</v>
      </c>
      <c r="K189" s="315"/>
    </row>
    <row r="190" spans="2:11" s="1" customFormat="1" ht="15" customHeight="1">
      <c r="B190" s="292"/>
      <c r="C190" s="328" t="s">
        <v>42</v>
      </c>
      <c r="D190" s="269"/>
      <c r="E190" s="269"/>
      <c r="F190" s="290" t="s">
        <v>1190</v>
      </c>
      <c r="G190" s="269"/>
      <c r="H190" s="266" t="s">
        <v>1280</v>
      </c>
      <c r="I190" s="269" t="s">
        <v>1281</v>
      </c>
      <c r="J190" s="269"/>
      <c r="K190" s="315"/>
    </row>
    <row r="191" spans="2:11" s="1" customFormat="1" ht="15" customHeight="1">
      <c r="B191" s="292"/>
      <c r="C191" s="328" t="s">
        <v>1282</v>
      </c>
      <c r="D191" s="269"/>
      <c r="E191" s="269"/>
      <c r="F191" s="290" t="s">
        <v>1190</v>
      </c>
      <c r="G191" s="269"/>
      <c r="H191" s="269" t="s">
        <v>1283</v>
      </c>
      <c r="I191" s="269" t="s">
        <v>1225</v>
      </c>
      <c r="J191" s="269"/>
      <c r="K191" s="315"/>
    </row>
    <row r="192" spans="2:11" s="1" customFormat="1" ht="15" customHeight="1">
      <c r="B192" s="292"/>
      <c r="C192" s="328" t="s">
        <v>1284</v>
      </c>
      <c r="D192" s="269"/>
      <c r="E192" s="269"/>
      <c r="F192" s="290" t="s">
        <v>1190</v>
      </c>
      <c r="G192" s="269"/>
      <c r="H192" s="269" t="s">
        <v>1285</v>
      </c>
      <c r="I192" s="269" t="s">
        <v>1225</v>
      </c>
      <c r="J192" s="269"/>
      <c r="K192" s="315"/>
    </row>
    <row r="193" spans="2:11" s="1" customFormat="1" ht="15" customHeight="1">
      <c r="B193" s="292"/>
      <c r="C193" s="328" t="s">
        <v>1286</v>
      </c>
      <c r="D193" s="269"/>
      <c r="E193" s="269"/>
      <c r="F193" s="290" t="s">
        <v>1196</v>
      </c>
      <c r="G193" s="269"/>
      <c r="H193" s="269" t="s">
        <v>1287</v>
      </c>
      <c r="I193" s="269" t="s">
        <v>1225</v>
      </c>
      <c r="J193" s="269"/>
      <c r="K193" s="315"/>
    </row>
    <row r="194" spans="2:11" s="1" customFormat="1" ht="15" customHeight="1">
      <c r="B194" s="321"/>
      <c r="C194" s="330"/>
      <c r="D194" s="301"/>
      <c r="E194" s="301"/>
      <c r="F194" s="301"/>
      <c r="G194" s="301"/>
      <c r="H194" s="301"/>
      <c r="I194" s="301"/>
      <c r="J194" s="301"/>
      <c r="K194" s="322"/>
    </row>
    <row r="195" spans="2:11" s="1" customFormat="1" ht="18.75" customHeight="1">
      <c r="B195" s="303"/>
      <c r="C195" s="313"/>
      <c r="D195" s="313"/>
      <c r="E195" s="313"/>
      <c r="F195" s="323"/>
      <c r="G195" s="313"/>
      <c r="H195" s="313"/>
      <c r="I195" s="313"/>
      <c r="J195" s="313"/>
      <c r="K195" s="303"/>
    </row>
    <row r="196" spans="2:11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3.5">
      <c r="B198" s="258"/>
      <c r="C198" s="259"/>
      <c r="D198" s="259"/>
      <c r="E198" s="259"/>
      <c r="F198" s="259"/>
      <c r="G198" s="259"/>
      <c r="H198" s="259"/>
      <c r="I198" s="259"/>
      <c r="J198" s="259"/>
      <c r="K198" s="260"/>
    </row>
    <row r="199" spans="2:11" s="1" customFormat="1" ht="21">
      <c r="B199" s="261"/>
      <c r="C199" s="389" t="s">
        <v>1288</v>
      </c>
      <c r="D199" s="389"/>
      <c r="E199" s="389"/>
      <c r="F199" s="389"/>
      <c r="G199" s="389"/>
      <c r="H199" s="389"/>
      <c r="I199" s="389"/>
      <c r="J199" s="389"/>
      <c r="K199" s="262"/>
    </row>
    <row r="200" spans="2:11" s="1" customFormat="1" ht="25.5" customHeight="1">
      <c r="B200" s="261"/>
      <c r="C200" s="331" t="s">
        <v>1289</v>
      </c>
      <c r="D200" s="331"/>
      <c r="E200" s="331"/>
      <c r="F200" s="331" t="s">
        <v>1290</v>
      </c>
      <c r="G200" s="332"/>
      <c r="H200" s="390" t="s">
        <v>1291</v>
      </c>
      <c r="I200" s="390"/>
      <c r="J200" s="390"/>
      <c r="K200" s="262"/>
    </row>
    <row r="201" spans="2:11" s="1" customFormat="1" ht="5.25" customHeight="1">
      <c r="B201" s="292"/>
      <c r="C201" s="287"/>
      <c r="D201" s="287"/>
      <c r="E201" s="287"/>
      <c r="F201" s="287"/>
      <c r="G201" s="313"/>
      <c r="H201" s="287"/>
      <c r="I201" s="287"/>
      <c r="J201" s="287"/>
      <c r="K201" s="315"/>
    </row>
    <row r="202" spans="2:11" s="1" customFormat="1" ht="15" customHeight="1">
      <c r="B202" s="292"/>
      <c r="C202" s="269" t="s">
        <v>1281</v>
      </c>
      <c r="D202" s="269"/>
      <c r="E202" s="269"/>
      <c r="F202" s="290" t="s">
        <v>43</v>
      </c>
      <c r="G202" s="269"/>
      <c r="H202" s="391" t="s">
        <v>1292</v>
      </c>
      <c r="I202" s="391"/>
      <c r="J202" s="391"/>
      <c r="K202" s="315"/>
    </row>
    <row r="203" spans="2:11" s="1" customFormat="1" ht="15" customHeight="1">
      <c r="B203" s="292"/>
      <c r="C203" s="269"/>
      <c r="D203" s="269"/>
      <c r="E203" s="269"/>
      <c r="F203" s="290" t="s">
        <v>44</v>
      </c>
      <c r="G203" s="269"/>
      <c r="H203" s="391" t="s">
        <v>1293</v>
      </c>
      <c r="I203" s="391"/>
      <c r="J203" s="391"/>
      <c r="K203" s="315"/>
    </row>
    <row r="204" spans="2:11" s="1" customFormat="1" ht="15" customHeight="1">
      <c r="B204" s="292"/>
      <c r="C204" s="269"/>
      <c r="D204" s="269"/>
      <c r="E204" s="269"/>
      <c r="F204" s="290" t="s">
        <v>47</v>
      </c>
      <c r="G204" s="269"/>
      <c r="H204" s="391" t="s">
        <v>1294</v>
      </c>
      <c r="I204" s="391"/>
      <c r="J204" s="391"/>
      <c r="K204" s="315"/>
    </row>
    <row r="205" spans="2:11" s="1" customFormat="1" ht="15" customHeight="1">
      <c r="B205" s="292"/>
      <c r="C205" s="269"/>
      <c r="D205" s="269"/>
      <c r="E205" s="269"/>
      <c r="F205" s="290" t="s">
        <v>45</v>
      </c>
      <c r="G205" s="269"/>
      <c r="H205" s="391" t="s">
        <v>1295</v>
      </c>
      <c r="I205" s="391"/>
      <c r="J205" s="391"/>
      <c r="K205" s="315"/>
    </row>
    <row r="206" spans="2:11" s="1" customFormat="1" ht="15" customHeight="1">
      <c r="B206" s="292"/>
      <c r="C206" s="269"/>
      <c r="D206" s="269"/>
      <c r="E206" s="269"/>
      <c r="F206" s="290" t="s">
        <v>46</v>
      </c>
      <c r="G206" s="269"/>
      <c r="H206" s="391" t="s">
        <v>1296</v>
      </c>
      <c r="I206" s="391"/>
      <c r="J206" s="391"/>
      <c r="K206" s="315"/>
    </row>
    <row r="207" spans="2:11" s="1" customFormat="1" ht="15" customHeight="1">
      <c r="B207" s="292"/>
      <c r="C207" s="269"/>
      <c r="D207" s="269"/>
      <c r="E207" s="269"/>
      <c r="F207" s="290"/>
      <c r="G207" s="269"/>
      <c r="H207" s="269"/>
      <c r="I207" s="269"/>
      <c r="J207" s="269"/>
      <c r="K207" s="315"/>
    </row>
    <row r="208" spans="2:11" s="1" customFormat="1" ht="15" customHeight="1">
      <c r="B208" s="292"/>
      <c r="C208" s="269" t="s">
        <v>1237</v>
      </c>
      <c r="D208" s="269"/>
      <c r="E208" s="269"/>
      <c r="F208" s="290" t="s">
        <v>79</v>
      </c>
      <c r="G208" s="269"/>
      <c r="H208" s="391" t="s">
        <v>1297</v>
      </c>
      <c r="I208" s="391"/>
      <c r="J208" s="391"/>
      <c r="K208" s="315"/>
    </row>
    <row r="209" spans="2:11" s="1" customFormat="1" ht="15" customHeight="1">
      <c r="B209" s="292"/>
      <c r="C209" s="269"/>
      <c r="D209" s="269"/>
      <c r="E209" s="269"/>
      <c r="F209" s="290" t="s">
        <v>1132</v>
      </c>
      <c r="G209" s="269"/>
      <c r="H209" s="391" t="s">
        <v>1133</v>
      </c>
      <c r="I209" s="391"/>
      <c r="J209" s="391"/>
      <c r="K209" s="315"/>
    </row>
    <row r="210" spans="2:11" s="1" customFormat="1" ht="15" customHeight="1">
      <c r="B210" s="292"/>
      <c r="C210" s="269"/>
      <c r="D210" s="269"/>
      <c r="E210" s="269"/>
      <c r="F210" s="290" t="s">
        <v>1130</v>
      </c>
      <c r="G210" s="269"/>
      <c r="H210" s="391" t="s">
        <v>1298</v>
      </c>
      <c r="I210" s="391"/>
      <c r="J210" s="391"/>
      <c r="K210" s="315"/>
    </row>
    <row r="211" spans="2:11" s="1" customFormat="1" ht="15" customHeight="1">
      <c r="B211" s="333"/>
      <c r="C211" s="269"/>
      <c r="D211" s="269"/>
      <c r="E211" s="269"/>
      <c r="F211" s="290" t="s">
        <v>1134</v>
      </c>
      <c r="G211" s="328"/>
      <c r="H211" s="392" t="s">
        <v>1135</v>
      </c>
      <c r="I211" s="392"/>
      <c r="J211" s="392"/>
      <c r="K211" s="334"/>
    </row>
    <row r="212" spans="2:11" s="1" customFormat="1" ht="15" customHeight="1">
      <c r="B212" s="333"/>
      <c r="C212" s="269"/>
      <c r="D212" s="269"/>
      <c r="E212" s="269"/>
      <c r="F212" s="290" t="s">
        <v>1136</v>
      </c>
      <c r="G212" s="328"/>
      <c r="H212" s="392" t="s">
        <v>683</v>
      </c>
      <c r="I212" s="392"/>
      <c r="J212" s="392"/>
      <c r="K212" s="334"/>
    </row>
    <row r="213" spans="2:11" s="1" customFormat="1" ht="15" customHeight="1">
      <c r="B213" s="333"/>
      <c r="C213" s="269"/>
      <c r="D213" s="269"/>
      <c r="E213" s="269"/>
      <c r="F213" s="290"/>
      <c r="G213" s="328"/>
      <c r="H213" s="319"/>
      <c r="I213" s="319"/>
      <c r="J213" s="319"/>
      <c r="K213" s="334"/>
    </row>
    <row r="214" spans="2:11" s="1" customFormat="1" ht="15" customHeight="1">
      <c r="B214" s="333"/>
      <c r="C214" s="269" t="s">
        <v>1261</v>
      </c>
      <c r="D214" s="269"/>
      <c r="E214" s="269"/>
      <c r="F214" s="290">
        <v>1</v>
      </c>
      <c r="G214" s="328"/>
      <c r="H214" s="392" t="s">
        <v>1299</v>
      </c>
      <c r="I214" s="392"/>
      <c r="J214" s="392"/>
      <c r="K214" s="334"/>
    </row>
    <row r="215" spans="2:11" s="1" customFormat="1" ht="15" customHeight="1">
      <c r="B215" s="333"/>
      <c r="C215" s="269"/>
      <c r="D215" s="269"/>
      <c r="E215" s="269"/>
      <c r="F215" s="290">
        <v>2</v>
      </c>
      <c r="G215" s="328"/>
      <c r="H215" s="392" t="s">
        <v>1300</v>
      </c>
      <c r="I215" s="392"/>
      <c r="J215" s="392"/>
      <c r="K215" s="334"/>
    </row>
    <row r="216" spans="2:11" s="1" customFormat="1" ht="15" customHeight="1">
      <c r="B216" s="333"/>
      <c r="C216" s="269"/>
      <c r="D216" s="269"/>
      <c r="E216" s="269"/>
      <c r="F216" s="290">
        <v>3</v>
      </c>
      <c r="G216" s="328"/>
      <c r="H216" s="392" t="s">
        <v>1301</v>
      </c>
      <c r="I216" s="392"/>
      <c r="J216" s="392"/>
      <c r="K216" s="334"/>
    </row>
    <row r="217" spans="2:11" s="1" customFormat="1" ht="15" customHeight="1">
      <c r="B217" s="333"/>
      <c r="C217" s="269"/>
      <c r="D217" s="269"/>
      <c r="E217" s="269"/>
      <c r="F217" s="290">
        <v>4</v>
      </c>
      <c r="G217" s="328"/>
      <c r="H217" s="392" t="s">
        <v>1302</v>
      </c>
      <c r="I217" s="392"/>
      <c r="J217" s="392"/>
      <c r="K217" s="334"/>
    </row>
    <row r="218" spans="2:11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Štěpán Jaroslav</cp:lastModifiedBy>
  <dcterms:created xsi:type="dcterms:W3CDTF">2022-10-18T12:58:45Z</dcterms:created>
  <dcterms:modified xsi:type="dcterms:W3CDTF">2023-03-08T10:27:18Z</dcterms:modified>
  <cp:category/>
  <cp:version/>
  <cp:contentType/>
  <cp:contentStatus/>
</cp:coreProperties>
</file>