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IROP\II_214_Cheb_Podhrad OK\rozpočet+soupis prací\FINAL_DOD info_1\"/>
    </mc:Choice>
  </mc:AlternateContent>
  <bookViews>
    <workbookView xWindow="240" yWindow="120" windowWidth="14940" windowHeight="9225"/>
  </bookViews>
  <sheets>
    <sheet name="Souhrn" sheetId="1" r:id="rId1"/>
    <sheet name="0 - 000" sheetId="2" r:id="rId2"/>
    <sheet name="1 - 001" sheetId="3" r:id="rId3"/>
    <sheet name="2 - 002" sheetId="4" r:id="rId4"/>
    <sheet name="3 - 111" sheetId="5" r:id="rId5"/>
    <sheet name="4 - 111a" sheetId="6" r:id="rId6"/>
    <sheet name="5 - 112" sheetId="7" r:id="rId7"/>
    <sheet name="6 - 175" sheetId="8" r:id="rId8"/>
    <sheet name="7 - 176" sheetId="9" r:id="rId9"/>
    <sheet name="8 - 182" sheetId="10" r:id="rId10"/>
    <sheet name="9 - 331" sheetId="11" r:id="rId11"/>
    <sheet name="10 - 332" sheetId="12" r:id="rId12"/>
    <sheet name="11 - 341" sheetId="13" r:id="rId13"/>
    <sheet name="12 - 342" sheetId="14" r:id="rId14"/>
    <sheet name="13 - 343" sheetId="15" r:id="rId15"/>
    <sheet name="14 - 421" sheetId="16" r:id="rId16"/>
    <sheet name="15 - 422" sheetId="17" r:id="rId17"/>
    <sheet name="16 - 441" sheetId="18" r:id="rId18"/>
    <sheet name="17 - 521" sheetId="19" r:id="rId19"/>
    <sheet name="18 - 522" sheetId="20" r:id="rId20"/>
    <sheet name="19 - 861" sheetId="21" r:id="rId21"/>
    <sheet name="20 - 862" sheetId="22" r:id="rId22"/>
  </sheets>
  <definedNames>
    <definedName name="_xlnm.Print_Area" localSheetId="0">Souhrn!$A$1:$G$48</definedName>
    <definedName name="_xlnm.Print_Titles" localSheetId="0">Souhrn!$17:$19</definedName>
    <definedName name="_xlnm.Print_Area" localSheetId="1">'0 - 000'!$A$1:$M$103</definedName>
    <definedName name="_xlnm.Print_Titles" localSheetId="1">'0 - 000'!$22:$24</definedName>
    <definedName name="_xlnm.Print_Area" localSheetId="2">'1 - 001'!$A$1:$M$144</definedName>
    <definedName name="_xlnm.Print_Titles" localSheetId="2">'1 - 001'!$26:$28</definedName>
    <definedName name="_xlnm.Print_Area" localSheetId="3">'2 - 002'!$A$1:$M$164</definedName>
    <definedName name="_xlnm.Print_Titles" localSheetId="3">'2 - 002'!$26:$28</definedName>
    <definedName name="_xlnm.Print_Area" localSheetId="4">'3 - 111'!$A$1:$M$303</definedName>
    <definedName name="_xlnm.Print_Titles" localSheetId="4">'3 - 111'!$27:$29</definedName>
    <definedName name="_xlnm.Print_Area" localSheetId="5">'4 - 111a'!$A$1:$M$234</definedName>
    <definedName name="_xlnm.Print_Titles" localSheetId="5">'4 - 111a'!$26:$28</definedName>
    <definedName name="_xlnm.Print_Area" localSheetId="6">'5 - 112'!$A$1:$M$219</definedName>
    <definedName name="_xlnm.Print_Titles" localSheetId="6">'5 - 112'!$26:$28</definedName>
    <definedName name="_xlnm.Print_Area" localSheetId="7">'6 - 175'!$A$1:$M$148</definedName>
    <definedName name="_xlnm.Print_Titles" localSheetId="7">'6 - 175'!$27:$29</definedName>
    <definedName name="_xlnm.Print_Area" localSheetId="8">'7 - 176'!$A$1:$M$182</definedName>
    <definedName name="_xlnm.Print_Titles" localSheetId="8">'7 - 176'!$28:$30</definedName>
    <definedName name="_xlnm.Print_Area" localSheetId="9">'8 - 182'!$A$1:$M$48</definedName>
    <definedName name="_xlnm.Print_Titles" localSheetId="9">'8 - 182'!$22:$24</definedName>
    <definedName name="_xlnm.Print_Area" localSheetId="10">'9 - 331'!$A$1:$M$198</definedName>
    <definedName name="_xlnm.Print_Titles" localSheetId="10">'9 - 331'!$27:$29</definedName>
    <definedName name="_xlnm.Print_Area" localSheetId="11">'10 - 332'!$A$1:$M$149</definedName>
    <definedName name="_xlnm.Print_Titles" localSheetId="11">'10 - 332'!$26:$28</definedName>
    <definedName name="_xlnm.Print_Area" localSheetId="12">'11 - 341'!$A$1:$M$237</definedName>
    <definedName name="_xlnm.Print_Titles" localSheetId="12">'11 - 341'!$28:$30</definedName>
    <definedName name="_xlnm.Print_Area" localSheetId="13">'12 - 342'!$A$1:$M$192</definedName>
    <definedName name="_xlnm.Print_Titles" localSheetId="13">'12 - 342'!$28:$30</definedName>
    <definedName name="_xlnm.Print_Area" localSheetId="14">'13 - 343'!$A$1:$M$114</definedName>
    <definedName name="_xlnm.Print_Titles" localSheetId="14">'13 - 343'!$26:$28</definedName>
    <definedName name="_xlnm.Print_Area" localSheetId="15">'14 - 421'!$A$1:$M$160</definedName>
    <definedName name="_xlnm.Print_Titles" localSheetId="15">'14 - 421'!$25:$27</definedName>
    <definedName name="_xlnm.Print_Area" localSheetId="16">'15 - 422'!$A$1:$M$264</definedName>
    <definedName name="_xlnm.Print_Titles" localSheetId="16">'15 - 422'!$26:$28</definedName>
    <definedName name="_xlnm.Print_Area" localSheetId="17">'16 - 441'!$A$1:$M$248</definedName>
    <definedName name="_xlnm.Print_Titles" localSheetId="17">'16 - 441'!$27:$29</definedName>
    <definedName name="_xlnm.Print_Area" localSheetId="18">'17 - 521'!$A$1:$M$218</definedName>
    <definedName name="_xlnm.Print_Titles" localSheetId="18">'17 - 521'!$27:$29</definedName>
    <definedName name="_xlnm.Print_Area" localSheetId="19">'18 - 522'!$A$1:$M$223</definedName>
    <definedName name="_xlnm.Print_Titles" localSheetId="19">'18 - 522'!$27:$29</definedName>
    <definedName name="_xlnm.Print_Area" localSheetId="20">'19 - 861'!$A$1:$M$76</definedName>
    <definedName name="_xlnm.Print_Titles" localSheetId="20">'19 - 861'!$24:$26</definedName>
    <definedName name="_xlnm.Print_Area" localSheetId="21">'20 - 862'!$A$1:$M$66</definedName>
    <definedName name="_xlnm.Print_Titles" localSheetId="21">'20 - 862'!$24:$26</definedName>
  </definedNames>
  <calcPr/>
</workbook>
</file>

<file path=xl/calcChain.xml><?xml version="1.0" encoding="utf-8"?>
<calcChain xmlns="http://schemas.openxmlformats.org/spreadsheetml/2006/main">
  <c i="22" l="1" r="R44"/>
  <c r="R49"/>
  <c r="I44"/>
  <c r="Q44"/>
  <c r="Q49"/>
  <c r="R36"/>
  <c r="R41"/>
  <c r="I36"/>
  <c r="Q36"/>
  <c r="Q41"/>
  <c r="R28"/>
  <c r="R33"/>
  <c r="I28"/>
  <c r="Q28"/>
  <c r="Q33"/>
  <c r="A13"/>
  <c i="21" r="R54"/>
  <c r="I54"/>
  <c r="Q54"/>
  <c r="R49"/>
  <c r="R59"/>
  <c r="I49"/>
  <c r="J49"/>
  <c r="L49"/>
  <c r="R41"/>
  <c r="R46"/>
  <c r="Q41"/>
  <c r="Q46"/>
  <c r="I41"/>
  <c r="J41"/>
  <c r="L41"/>
  <c r="L47"/>
  <c r="L21"/>
  <c r="R33"/>
  <c r="I33"/>
  <c r="Q33"/>
  <c r="R28"/>
  <c r="R38"/>
  <c r="I28"/>
  <c r="J28"/>
  <c r="A13"/>
  <c i="20" r="R201"/>
  <c r="I201"/>
  <c r="Q201"/>
  <c r="R196"/>
  <c r="I196"/>
  <c r="Q196"/>
  <c r="R191"/>
  <c r="R206"/>
  <c r="Q191"/>
  <c r="Q206"/>
  <c r="I191"/>
  <c r="J191"/>
  <c r="R183"/>
  <c r="Q183"/>
  <c r="I183"/>
  <c r="J183"/>
  <c r="L183"/>
  <c r="R178"/>
  <c r="I178"/>
  <c r="J178"/>
  <c r="L178"/>
  <c r="R173"/>
  <c r="I173"/>
  <c r="Q173"/>
  <c r="R168"/>
  <c r="I168"/>
  <c r="Q168"/>
  <c r="R163"/>
  <c r="I163"/>
  <c r="Q163"/>
  <c r="R158"/>
  <c r="I158"/>
  <c r="Q158"/>
  <c r="R153"/>
  <c r="I153"/>
  <c r="Q153"/>
  <c r="R148"/>
  <c r="R188"/>
  <c r="I148"/>
  <c r="J148"/>
  <c r="R140"/>
  <c r="R145"/>
  <c r="I140"/>
  <c r="J140"/>
  <c r="L140"/>
  <c r="L146"/>
  <c r="L23"/>
  <c r="R132"/>
  <c r="R137"/>
  <c r="Q132"/>
  <c r="Q137"/>
  <c r="J132"/>
  <c r="H137"/>
  <c r="I132"/>
  <c r="R124"/>
  <c r="I124"/>
  <c r="Q124"/>
  <c r="R119"/>
  <c r="I119"/>
  <c r="Q119"/>
  <c r="R114"/>
  <c r="I114"/>
  <c r="J114"/>
  <c r="L114"/>
  <c r="R109"/>
  <c r="Q109"/>
  <c r="J109"/>
  <c r="L109"/>
  <c r="I109"/>
  <c r="R104"/>
  <c r="I104"/>
  <c r="J104"/>
  <c r="L104"/>
  <c r="R99"/>
  <c r="I99"/>
  <c r="Q99"/>
  <c r="R94"/>
  <c r="I94"/>
  <c r="Q94"/>
  <c r="R89"/>
  <c r="I89"/>
  <c r="Q89"/>
  <c r="R84"/>
  <c r="Q84"/>
  <c r="I84"/>
  <c r="J84"/>
  <c r="L84"/>
  <c r="R79"/>
  <c r="I79"/>
  <c r="Q79"/>
  <c r="R74"/>
  <c r="I74"/>
  <c r="Q74"/>
  <c r="R69"/>
  <c r="I69"/>
  <c r="Q69"/>
  <c r="R64"/>
  <c r="I64"/>
  <c r="J64"/>
  <c r="L64"/>
  <c r="R59"/>
  <c r="I59"/>
  <c r="Q59"/>
  <c r="R54"/>
  <c r="R129"/>
  <c r="I54"/>
  <c r="Q54"/>
  <c r="R46"/>
  <c r="I46"/>
  <c r="Q46"/>
  <c r="R41"/>
  <c r="Q41"/>
  <c r="I41"/>
  <c r="J41"/>
  <c r="L41"/>
  <c r="R36"/>
  <c r="Q36"/>
  <c r="I36"/>
  <c r="J36"/>
  <c r="L36"/>
  <c r="R31"/>
  <c r="R51"/>
  <c r="I31"/>
  <c r="Q31"/>
  <c r="Q51"/>
  <c r="A13"/>
  <c i="19" r="R196"/>
  <c r="I196"/>
  <c r="Q196"/>
  <c r="R191"/>
  <c r="R201"/>
  <c r="I191"/>
  <c r="J191"/>
  <c r="L191"/>
  <c r="R183"/>
  <c r="I183"/>
  <c r="Q183"/>
  <c r="R178"/>
  <c r="I178"/>
  <c r="Q178"/>
  <c r="R173"/>
  <c r="I173"/>
  <c r="Q173"/>
  <c r="R168"/>
  <c r="I168"/>
  <c r="Q168"/>
  <c r="R163"/>
  <c r="I163"/>
  <c r="J163"/>
  <c r="L163"/>
  <c r="R158"/>
  <c r="I158"/>
  <c r="Q158"/>
  <c r="R153"/>
  <c r="I153"/>
  <c r="Q153"/>
  <c r="R148"/>
  <c r="R188"/>
  <c r="Q148"/>
  <c r="I148"/>
  <c r="J148"/>
  <c r="R140"/>
  <c r="R145"/>
  <c r="I140"/>
  <c r="Q140"/>
  <c r="Q145"/>
  <c r="R132"/>
  <c r="R137"/>
  <c r="I132"/>
  <c r="Q132"/>
  <c r="Q137"/>
  <c r="R124"/>
  <c r="Q124"/>
  <c r="I124"/>
  <c r="J124"/>
  <c r="L124"/>
  <c r="R119"/>
  <c r="I119"/>
  <c r="J119"/>
  <c r="L119"/>
  <c r="R114"/>
  <c r="I114"/>
  <c r="J114"/>
  <c r="L114"/>
  <c r="R109"/>
  <c r="I109"/>
  <c r="Q109"/>
  <c r="R104"/>
  <c r="I104"/>
  <c r="Q104"/>
  <c r="R99"/>
  <c r="I99"/>
  <c r="Q99"/>
  <c r="R94"/>
  <c r="I94"/>
  <c r="J94"/>
  <c r="L94"/>
  <c r="R89"/>
  <c r="I89"/>
  <c r="Q89"/>
  <c r="R84"/>
  <c r="I84"/>
  <c r="Q84"/>
  <c r="R79"/>
  <c r="I79"/>
  <c r="Q79"/>
  <c r="R74"/>
  <c r="I74"/>
  <c r="J74"/>
  <c r="L74"/>
  <c r="R69"/>
  <c r="I69"/>
  <c r="Q69"/>
  <c r="R64"/>
  <c r="I64"/>
  <c r="Q64"/>
  <c r="R59"/>
  <c r="I59"/>
  <c r="J59"/>
  <c r="L59"/>
  <c r="R54"/>
  <c r="R129"/>
  <c r="I54"/>
  <c r="Q54"/>
  <c r="R46"/>
  <c r="I46"/>
  <c r="J46"/>
  <c r="L46"/>
  <c r="R41"/>
  <c r="I41"/>
  <c r="J41"/>
  <c r="L41"/>
  <c r="R36"/>
  <c r="I36"/>
  <c r="Q36"/>
  <c r="R31"/>
  <c r="R51"/>
  <c r="I31"/>
  <c r="J31"/>
  <c r="L31"/>
  <c r="A13"/>
  <c i="18" r="R226"/>
  <c r="R231"/>
  <c r="I226"/>
  <c r="Q226"/>
  <c r="Q231"/>
  <c r="R218"/>
  <c r="I218"/>
  <c r="J218"/>
  <c r="L218"/>
  <c r="R213"/>
  <c r="I213"/>
  <c r="Q213"/>
  <c r="R208"/>
  <c r="Q208"/>
  <c r="I208"/>
  <c r="J208"/>
  <c r="L208"/>
  <c r="R203"/>
  <c r="I203"/>
  <c r="J203"/>
  <c r="L203"/>
  <c r="R198"/>
  <c r="I198"/>
  <c r="Q198"/>
  <c r="R193"/>
  <c r="R223"/>
  <c r="I193"/>
  <c r="Q193"/>
  <c r="R185"/>
  <c r="I185"/>
  <c r="J185"/>
  <c r="L185"/>
  <c r="R180"/>
  <c r="I180"/>
  <c r="Q180"/>
  <c r="R175"/>
  <c r="I175"/>
  <c r="Q175"/>
  <c r="R170"/>
  <c r="Q170"/>
  <c r="I170"/>
  <c r="J170"/>
  <c r="L170"/>
  <c r="R165"/>
  <c r="I165"/>
  <c r="Q165"/>
  <c r="R160"/>
  <c r="I160"/>
  <c r="J160"/>
  <c r="L160"/>
  <c r="R155"/>
  <c r="I155"/>
  <c r="Q155"/>
  <c r="R150"/>
  <c r="I150"/>
  <c r="J150"/>
  <c r="L150"/>
  <c r="R145"/>
  <c r="I145"/>
  <c r="Q145"/>
  <c r="R140"/>
  <c r="I140"/>
  <c r="J140"/>
  <c r="L140"/>
  <c r="R135"/>
  <c r="I135"/>
  <c r="J135"/>
  <c r="L135"/>
  <c r="R130"/>
  <c r="I130"/>
  <c r="Q130"/>
  <c r="R125"/>
  <c r="I125"/>
  <c r="Q125"/>
  <c r="R120"/>
  <c r="I120"/>
  <c r="J120"/>
  <c r="L120"/>
  <c r="R115"/>
  <c r="I115"/>
  <c r="Q115"/>
  <c r="R110"/>
  <c r="R190"/>
  <c r="I110"/>
  <c r="J110"/>
  <c r="R102"/>
  <c r="I102"/>
  <c r="J102"/>
  <c r="L102"/>
  <c r="R97"/>
  <c r="I97"/>
  <c r="J97"/>
  <c r="L97"/>
  <c r="R92"/>
  <c r="R107"/>
  <c r="I92"/>
  <c r="Q92"/>
  <c r="R84"/>
  <c r="I84"/>
  <c r="J84"/>
  <c r="L84"/>
  <c r="R79"/>
  <c r="I79"/>
  <c r="Q79"/>
  <c r="R74"/>
  <c r="I74"/>
  <c r="J74"/>
  <c r="L74"/>
  <c r="R69"/>
  <c r="I69"/>
  <c r="Q69"/>
  <c r="R64"/>
  <c r="I64"/>
  <c r="Q64"/>
  <c r="R59"/>
  <c r="I59"/>
  <c r="J59"/>
  <c r="L59"/>
  <c r="R54"/>
  <c r="R89"/>
  <c r="I54"/>
  <c r="J54"/>
  <c r="R46"/>
  <c r="I46"/>
  <c r="Q46"/>
  <c r="R41"/>
  <c r="I41"/>
  <c r="Q41"/>
  <c r="R36"/>
  <c r="J36"/>
  <c r="L36"/>
  <c r="I36"/>
  <c r="Q36"/>
  <c r="R31"/>
  <c r="R51"/>
  <c r="I31"/>
  <c r="J31"/>
  <c r="L31"/>
  <c r="A13"/>
  <c i="17" r="R242"/>
  <c r="I242"/>
  <c r="Q242"/>
  <c r="R237"/>
  <c r="I237"/>
  <c r="J237"/>
  <c r="L237"/>
  <c r="R232"/>
  <c r="I232"/>
  <c r="Q232"/>
  <c r="R227"/>
  <c r="I227"/>
  <c r="J227"/>
  <c r="L227"/>
  <c r="R222"/>
  <c r="I222"/>
  <c r="J222"/>
  <c r="L222"/>
  <c r="R217"/>
  <c r="I217"/>
  <c r="J217"/>
  <c r="L217"/>
  <c r="R212"/>
  <c r="I212"/>
  <c r="J212"/>
  <c r="L212"/>
  <c r="R207"/>
  <c r="I207"/>
  <c r="J207"/>
  <c r="L207"/>
  <c r="R202"/>
  <c r="I202"/>
  <c r="J202"/>
  <c r="L202"/>
  <c r="R197"/>
  <c r="I197"/>
  <c r="Q197"/>
  <c r="R192"/>
  <c r="I192"/>
  <c r="Q192"/>
  <c r="R187"/>
  <c r="I187"/>
  <c r="Q187"/>
  <c r="R182"/>
  <c r="I182"/>
  <c r="Q182"/>
  <c r="R177"/>
  <c r="I177"/>
  <c r="J177"/>
  <c r="L177"/>
  <c r="R172"/>
  <c r="I172"/>
  <c r="Q172"/>
  <c r="R167"/>
  <c r="Q167"/>
  <c r="I167"/>
  <c r="J167"/>
  <c r="L167"/>
  <c r="R162"/>
  <c r="I162"/>
  <c r="Q162"/>
  <c r="R157"/>
  <c r="I157"/>
  <c r="Q157"/>
  <c r="R152"/>
  <c r="I152"/>
  <c r="J152"/>
  <c r="L152"/>
  <c r="R147"/>
  <c r="I147"/>
  <c r="Q147"/>
  <c r="R142"/>
  <c r="I142"/>
  <c r="Q142"/>
  <c r="R137"/>
  <c r="I137"/>
  <c r="Q137"/>
  <c r="R132"/>
  <c r="I132"/>
  <c r="J132"/>
  <c r="L132"/>
  <c r="R127"/>
  <c r="I127"/>
  <c r="Q127"/>
  <c r="R122"/>
  <c r="I122"/>
  <c r="J122"/>
  <c r="L122"/>
  <c r="R117"/>
  <c r="I117"/>
  <c r="J117"/>
  <c r="L117"/>
  <c r="R112"/>
  <c r="I112"/>
  <c r="Q112"/>
  <c r="R107"/>
  <c r="R247"/>
  <c r="I107"/>
  <c r="J107"/>
  <c r="R99"/>
  <c r="R104"/>
  <c r="I99"/>
  <c r="J99"/>
  <c r="L99"/>
  <c r="L105"/>
  <c r="L23"/>
  <c r="R91"/>
  <c r="I91"/>
  <c r="Q91"/>
  <c r="R86"/>
  <c r="R96"/>
  <c r="I86"/>
  <c r="J86"/>
  <c r="R78"/>
  <c r="I78"/>
  <c r="Q78"/>
  <c r="R73"/>
  <c r="I73"/>
  <c r="J73"/>
  <c r="L73"/>
  <c r="R68"/>
  <c r="Q68"/>
  <c r="I68"/>
  <c r="J68"/>
  <c r="L68"/>
  <c r="R63"/>
  <c r="I63"/>
  <c r="J63"/>
  <c r="L63"/>
  <c r="R58"/>
  <c r="I58"/>
  <c r="J58"/>
  <c r="L58"/>
  <c r="R53"/>
  <c r="R83"/>
  <c r="I53"/>
  <c r="J53"/>
  <c r="R45"/>
  <c r="I45"/>
  <c r="J45"/>
  <c r="L45"/>
  <c r="R40"/>
  <c r="I40"/>
  <c r="J40"/>
  <c r="L40"/>
  <c r="R35"/>
  <c r="I35"/>
  <c r="J35"/>
  <c r="L35"/>
  <c r="R30"/>
  <c r="R50"/>
  <c r="I30"/>
  <c r="Q30"/>
  <c r="A13"/>
  <c i="16" r="R138"/>
  <c r="I138"/>
  <c r="J138"/>
  <c r="L138"/>
  <c r="R133"/>
  <c r="I133"/>
  <c r="J133"/>
  <c r="L133"/>
  <c r="R128"/>
  <c r="Q128"/>
  <c r="I128"/>
  <c r="J128"/>
  <c r="L128"/>
  <c r="R123"/>
  <c r="I123"/>
  <c r="J123"/>
  <c r="L123"/>
  <c r="R118"/>
  <c r="Q118"/>
  <c r="I118"/>
  <c r="J118"/>
  <c r="L118"/>
  <c r="R113"/>
  <c r="I113"/>
  <c r="J113"/>
  <c r="L113"/>
  <c r="R108"/>
  <c r="Q108"/>
  <c r="I108"/>
  <c r="J108"/>
  <c r="L108"/>
  <c r="R103"/>
  <c r="I103"/>
  <c r="J103"/>
  <c r="L103"/>
  <c r="R98"/>
  <c r="I98"/>
  <c r="J98"/>
  <c r="L98"/>
  <c r="R93"/>
  <c r="I93"/>
  <c r="J93"/>
  <c r="L93"/>
  <c r="R88"/>
  <c r="R143"/>
  <c r="Q88"/>
  <c r="I88"/>
  <c r="J88"/>
  <c r="H144"/>
  <c r="K23"/>
  <c r="R80"/>
  <c r="R85"/>
  <c r="J80"/>
  <c r="L80"/>
  <c r="L86"/>
  <c r="L22"/>
  <c r="I80"/>
  <c r="Q80"/>
  <c r="Q85"/>
  <c r="R72"/>
  <c r="I72"/>
  <c r="J72"/>
  <c r="L72"/>
  <c r="R67"/>
  <c r="I67"/>
  <c r="J67"/>
  <c r="L67"/>
  <c r="R62"/>
  <c r="I62"/>
  <c r="J62"/>
  <c r="L62"/>
  <c r="R57"/>
  <c r="I57"/>
  <c r="J57"/>
  <c r="L57"/>
  <c r="R52"/>
  <c r="R77"/>
  <c r="I52"/>
  <c r="J52"/>
  <c r="H78"/>
  <c r="K21"/>
  <c r="R44"/>
  <c r="I44"/>
  <c r="J44"/>
  <c r="L44"/>
  <c r="R39"/>
  <c r="I39"/>
  <c r="Q39"/>
  <c r="R34"/>
  <c r="I34"/>
  <c r="J34"/>
  <c r="L34"/>
  <c r="R29"/>
  <c r="R49"/>
  <c r="I29"/>
  <c r="J29"/>
  <c r="A13"/>
  <c i="15" r="R92"/>
  <c r="R97"/>
  <c r="I92"/>
  <c r="J92"/>
  <c r="H98"/>
  <c r="K24"/>
  <c r="R84"/>
  <c r="R89"/>
  <c r="I84"/>
  <c r="J84"/>
  <c r="H90"/>
  <c r="K23"/>
  <c r="R76"/>
  <c r="Q76"/>
  <c r="I76"/>
  <c r="J76"/>
  <c r="L76"/>
  <c r="R71"/>
  <c r="R81"/>
  <c r="Q71"/>
  <c r="Q81"/>
  <c r="I71"/>
  <c r="J71"/>
  <c r="L71"/>
  <c r="L82"/>
  <c r="L22"/>
  <c r="R63"/>
  <c r="I63"/>
  <c r="J63"/>
  <c r="L63"/>
  <c r="R58"/>
  <c r="Q58"/>
  <c r="I58"/>
  <c r="J58"/>
  <c r="L58"/>
  <c r="R53"/>
  <c r="Q53"/>
  <c r="I53"/>
  <c r="J53"/>
  <c r="L53"/>
  <c r="R48"/>
  <c r="I48"/>
  <c r="J48"/>
  <c r="L48"/>
  <c r="R43"/>
  <c r="R68"/>
  <c r="I43"/>
  <c r="J43"/>
  <c r="H69"/>
  <c r="K21"/>
  <c r="R35"/>
  <c r="Q35"/>
  <c r="I35"/>
  <c r="J35"/>
  <c r="L35"/>
  <c r="R30"/>
  <c r="R40"/>
  <c r="I30"/>
  <c r="J30"/>
  <c r="H40"/>
  <c r="A13"/>
  <c i="14" r="R170"/>
  <c r="R175"/>
  <c r="I170"/>
  <c r="J170"/>
  <c r="H176"/>
  <c r="K26"/>
  <c r="R162"/>
  <c r="I162"/>
  <c r="J162"/>
  <c r="L162"/>
  <c r="R157"/>
  <c r="I157"/>
  <c r="Q157"/>
  <c r="R152"/>
  <c r="Q152"/>
  <c r="I152"/>
  <c r="J152"/>
  <c r="L152"/>
  <c r="R147"/>
  <c r="I147"/>
  <c r="J147"/>
  <c r="L147"/>
  <c r="R142"/>
  <c r="I142"/>
  <c r="J142"/>
  <c r="L142"/>
  <c r="R137"/>
  <c r="I137"/>
  <c r="Q137"/>
  <c r="R132"/>
  <c r="I132"/>
  <c r="J132"/>
  <c r="L132"/>
  <c r="R127"/>
  <c r="I127"/>
  <c r="Q127"/>
  <c r="R122"/>
  <c r="I122"/>
  <c r="Q122"/>
  <c r="R117"/>
  <c r="I117"/>
  <c r="J117"/>
  <c r="L117"/>
  <c r="R112"/>
  <c r="Q112"/>
  <c r="I112"/>
  <c r="J112"/>
  <c r="L112"/>
  <c r="R107"/>
  <c r="I107"/>
  <c r="Q107"/>
  <c r="R102"/>
  <c r="R167"/>
  <c r="I102"/>
  <c r="J102"/>
  <c r="R94"/>
  <c r="R99"/>
  <c r="I94"/>
  <c r="Q94"/>
  <c r="Q99"/>
  <c r="R86"/>
  <c r="R91"/>
  <c r="I86"/>
  <c r="J86"/>
  <c r="H91"/>
  <c r="R78"/>
  <c r="R83"/>
  <c r="I78"/>
  <c r="J78"/>
  <c r="H83"/>
  <c r="R70"/>
  <c r="I70"/>
  <c r="J70"/>
  <c r="L70"/>
  <c r="R65"/>
  <c r="I65"/>
  <c r="J65"/>
  <c r="L65"/>
  <c r="R60"/>
  <c r="I60"/>
  <c r="Q60"/>
  <c r="R55"/>
  <c r="I55"/>
  <c r="Q55"/>
  <c r="R50"/>
  <c r="I50"/>
  <c r="J50"/>
  <c r="L50"/>
  <c r="R45"/>
  <c r="R75"/>
  <c r="I45"/>
  <c r="J45"/>
  <c r="R37"/>
  <c r="I37"/>
  <c r="J37"/>
  <c r="L37"/>
  <c r="R32"/>
  <c r="R42"/>
  <c r="I32"/>
  <c r="J32"/>
  <c r="H43"/>
  <c r="K20"/>
  <c r="A13"/>
  <c i="13" r="R215"/>
  <c r="R220"/>
  <c r="I215"/>
  <c r="J215"/>
  <c r="H221"/>
  <c r="K26"/>
  <c r="R207"/>
  <c r="I207"/>
  <c r="J207"/>
  <c r="L207"/>
  <c r="R202"/>
  <c r="Q202"/>
  <c r="I202"/>
  <c r="J202"/>
  <c r="L202"/>
  <c r="R197"/>
  <c r="Q197"/>
  <c r="I197"/>
  <c r="J197"/>
  <c r="L197"/>
  <c r="R192"/>
  <c r="I192"/>
  <c r="Q192"/>
  <c r="R187"/>
  <c r="I187"/>
  <c r="Q187"/>
  <c r="R182"/>
  <c r="I182"/>
  <c r="J182"/>
  <c r="L182"/>
  <c r="R177"/>
  <c r="I177"/>
  <c r="Q177"/>
  <c r="R172"/>
  <c r="I172"/>
  <c r="Q172"/>
  <c r="R167"/>
  <c r="I167"/>
  <c r="J167"/>
  <c r="L167"/>
  <c r="R162"/>
  <c r="I162"/>
  <c r="J162"/>
  <c r="L162"/>
  <c r="R157"/>
  <c r="I157"/>
  <c r="J157"/>
  <c r="L157"/>
  <c r="R152"/>
  <c r="I152"/>
  <c r="Q152"/>
  <c r="R147"/>
  <c r="R212"/>
  <c r="I147"/>
  <c r="J147"/>
  <c r="R139"/>
  <c r="R144"/>
  <c r="Q139"/>
  <c r="Q144"/>
  <c r="I139"/>
  <c r="J139"/>
  <c r="H144"/>
  <c r="R131"/>
  <c r="R136"/>
  <c r="I131"/>
  <c r="J131"/>
  <c r="H136"/>
  <c r="R123"/>
  <c r="R128"/>
  <c r="I123"/>
  <c r="Q123"/>
  <c r="Q128"/>
  <c r="R115"/>
  <c r="I115"/>
  <c r="J115"/>
  <c r="L115"/>
  <c r="R110"/>
  <c r="I110"/>
  <c r="Q110"/>
  <c r="R105"/>
  <c r="I105"/>
  <c r="J105"/>
  <c r="L105"/>
  <c r="R100"/>
  <c r="I100"/>
  <c r="J100"/>
  <c r="L100"/>
  <c r="R95"/>
  <c r="I95"/>
  <c r="Q95"/>
  <c r="R90"/>
  <c r="I90"/>
  <c r="J90"/>
  <c r="L90"/>
  <c r="R85"/>
  <c r="I85"/>
  <c r="Q85"/>
  <c r="R80"/>
  <c r="I80"/>
  <c r="J80"/>
  <c r="L80"/>
  <c r="R75"/>
  <c r="I75"/>
  <c r="Q75"/>
  <c r="R70"/>
  <c r="Q70"/>
  <c r="I70"/>
  <c r="J70"/>
  <c r="L70"/>
  <c r="R65"/>
  <c r="I65"/>
  <c r="J65"/>
  <c r="L65"/>
  <c r="R60"/>
  <c r="I60"/>
  <c r="J60"/>
  <c r="L60"/>
  <c r="R55"/>
  <c r="I55"/>
  <c r="J55"/>
  <c r="L55"/>
  <c r="R50"/>
  <c r="I50"/>
  <c r="J50"/>
  <c r="L50"/>
  <c r="R45"/>
  <c r="R120"/>
  <c r="I45"/>
  <c r="J45"/>
  <c r="L45"/>
  <c r="R37"/>
  <c r="I37"/>
  <c r="Q37"/>
  <c r="R32"/>
  <c r="R42"/>
  <c r="I32"/>
  <c r="Q32"/>
  <c r="Q42"/>
  <c r="A13"/>
  <c i="12" r="R127"/>
  <c r="I127"/>
  <c r="Q127"/>
  <c r="R122"/>
  <c r="I122"/>
  <c r="J122"/>
  <c r="L122"/>
  <c r="R117"/>
  <c r="I117"/>
  <c r="Q117"/>
  <c r="R112"/>
  <c r="I112"/>
  <c r="Q112"/>
  <c r="R107"/>
  <c r="I107"/>
  <c r="Q107"/>
  <c r="R102"/>
  <c r="I102"/>
  <c r="Q102"/>
  <c r="R97"/>
  <c r="R132"/>
  <c r="I97"/>
  <c r="J97"/>
  <c r="R89"/>
  <c r="I89"/>
  <c r="J89"/>
  <c r="L89"/>
  <c r="R84"/>
  <c r="R94"/>
  <c r="I84"/>
  <c r="Q84"/>
  <c r="R76"/>
  <c r="R81"/>
  <c r="I76"/>
  <c r="J76"/>
  <c r="H82"/>
  <c r="K22"/>
  <c r="R68"/>
  <c r="I68"/>
  <c r="J68"/>
  <c r="L68"/>
  <c r="R63"/>
  <c r="I63"/>
  <c r="J63"/>
  <c r="L63"/>
  <c r="R58"/>
  <c r="I58"/>
  <c r="Q58"/>
  <c r="R53"/>
  <c r="I53"/>
  <c r="J53"/>
  <c r="L53"/>
  <c r="R48"/>
  <c r="I48"/>
  <c r="J48"/>
  <c r="L48"/>
  <c r="R43"/>
  <c r="R73"/>
  <c r="I43"/>
  <c r="Q43"/>
  <c r="R35"/>
  <c r="I35"/>
  <c r="J35"/>
  <c r="L35"/>
  <c r="R30"/>
  <c r="R40"/>
  <c r="I30"/>
  <c r="Q30"/>
  <c r="A13"/>
  <c i="11" r="R176"/>
  <c r="R181"/>
  <c r="Q176"/>
  <c r="Q181"/>
  <c r="J176"/>
  <c r="H181"/>
  <c r="I176"/>
  <c r="R168"/>
  <c r="I168"/>
  <c r="Q168"/>
  <c r="R163"/>
  <c r="I163"/>
  <c r="J163"/>
  <c r="L163"/>
  <c r="R158"/>
  <c r="I158"/>
  <c r="J158"/>
  <c r="L158"/>
  <c r="R153"/>
  <c r="I153"/>
  <c r="Q153"/>
  <c r="R148"/>
  <c r="I148"/>
  <c r="Q148"/>
  <c r="R143"/>
  <c r="R173"/>
  <c r="I143"/>
  <c r="Q143"/>
  <c r="R135"/>
  <c r="Q135"/>
  <c r="I135"/>
  <c r="J135"/>
  <c r="L135"/>
  <c r="R130"/>
  <c r="R140"/>
  <c r="I130"/>
  <c r="Q130"/>
  <c r="Q140"/>
  <c r="R122"/>
  <c r="R127"/>
  <c r="I122"/>
  <c r="J122"/>
  <c r="H127"/>
  <c r="R114"/>
  <c r="I114"/>
  <c r="J114"/>
  <c r="L114"/>
  <c r="R109"/>
  <c r="I109"/>
  <c r="Q109"/>
  <c r="R104"/>
  <c r="I104"/>
  <c r="Q104"/>
  <c r="R99"/>
  <c r="I99"/>
  <c r="Q99"/>
  <c r="R94"/>
  <c r="I94"/>
  <c r="Q94"/>
  <c r="R89"/>
  <c r="Q89"/>
  <c r="I89"/>
  <c r="J89"/>
  <c r="L89"/>
  <c r="R84"/>
  <c r="I84"/>
  <c r="J84"/>
  <c r="L84"/>
  <c r="R79"/>
  <c r="I79"/>
  <c r="J79"/>
  <c r="L79"/>
  <c r="R74"/>
  <c r="I74"/>
  <c r="J74"/>
  <c r="L74"/>
  <c r="R69"/>
  <c r="I69"/>
  <c r="J69"/>
  <c r="L69"/>
  <c r="R64"/>
  <c r="I64"/>
  <c r="J64"/>
  <c r="L64"/>
  <c r="R59"/>
  <c r="I59"/>
  <c r="Q59"/>
  <c r="R54"/>
  <c r="I54"/>
  <c r="Q54"/>
  <c r="R49"/>
  <c r="I49"/>
  <c r="Q49"/>
  <c r="R44"/>
  <c r="R119"/>
  <c r="Q44"/>
  <c r="I44"/>
  <c r="J44"/>
  <c r="R36"/>
  <c r="I36"/>
  <c r="J36"/>
  <c r="L36"/>
  <c r="R31"/>
  <c r="R41"/>
  <c r="Q31"/>
  <c r="I31"/>
  <c r="J31"/>
  <c r="H41"/>
  <c r="A13"/>
  <c i="10" r="R26"/>
  <c r="R31"/>
  <c r="Q26"/>
  <c r="Q31"/>
  <c r="I26"/>
  <c r="J26"/>
  <c r="H31"/>
  <c r="A13"/>
  <c i="9" r="R160"/>
  <c r="Q160"/>
  <c r="I160"/>
  <c r="J160"/>
  <c r="L160"/>
  <c r="R155"/>
  <c r="R165"/>
  <c r="I155"/>
  <c r="J155"/>
  <c r="H166"/>
  <c r="K26"/>
  <c r="R147"/>
  <c r="R152"/>
  <c r="I147"/>
  <c r="J147"/>
  <c r="H152"/>
  <c r="R139"/>
  <c r="I139"/>
  <c r="Q139"/>
  <c r="R134"/>
  <c r="I134"/>
  <c r="Q134"/>
  <c r="R129"/>
  <c r="R144"/>
  <c r="I129"/>
  <c r="J129"/>
  <c r="R121"/>
  <c r="R126"/>
  <c r="I121"/>
  <c r="J121"/>
  <c r="H127"/>
  <c r="K23"/>
  <c r="R113"/>
  <c r="I113"/>
  <c r="Q113"/>
  <c r="R108"/>
  <c r="R118"/>
  <c r="I108"/>
  <c r="J108"/>
  <c r="R100"/>
  <c r="I100"/>
  <c r="Q100"/>
  <c r="R95"/>
  <c r="Q95"/>
  <c r="I95"/>
  <c r="J95"/>
  <c r="L95"/>
  <c r="R90"/>
  <c r="I90"/>
  <c r="Q90"/>
  <c r="R85"/>
  <c r="I85"/>
  <c r="J85"/>
  <c r="L85"/>
  <c r="R80"/>
  <c r="I80"/>
  <c r="J80"/>
  <c r="L80"/>
  <c r="R75"/>
  <c r="I75"/>
  <c r="J75"/>
  <c r="L75"/>
  <c r="R70"/>
  <c r="I70"/>
  <c r="J70"/>
  <c r="L70"/>
  <c r="R65"/>
  <c r="I65"/>
  <c r="Q65"/>
  <c r="R60"/>
  <c r="I60"/>
  <c r="J60"/>
  <c r="L60"/>
  <c r="R55"/>
  <c r="I55"/>
  <c r="J55"/>
  <c r="L55"/>
  <c r="R50"/>
  <c r="I50"/>
  <c r="Q50"/>
  <c r="R45"/>
  <c r="R105"/>
  <c r="Q45"/>
  <c r="I45"/>
  <c r="J45"/>
  <c r="R37"/>
  <c r="I37"/>
  <c r="J37"/>
  <c r="L37"/>
  <c r="R32"/>
  <c r="R42"/>
  <c r="I32"/>
  <c r="J32"/>
  <c r="H42"/>
  <c r="A13"/>
  <c i="8" r="R126"/>
  <c r="R131"/>
  <c r="I126"/>
  <c r="J126"/>
  <c r="H132"/>
  <c r="K25"/>
  <c r="R118"/>
  <c r="Q118"/>
  <c r="I118"/>
  <c r="J118"/>
  <c r="L118"/>
  <c r="R113"/>
  <c r="I113"/>
  <c r="Q113"/>
  <c r="R108"/>
  <c r="I108"/>
  <c r="Q108"/>
  <c r="R103"/>
  <c r="I103"/>
  <c r="J103"/>
  <c r="L103"/>
  <c r="R98"/>
  <c r="I98"/>
  <c r="J98"/>
  <c r="L98"/>
  <c r="R93"/>
  <c r="R123"/>
  <c r="I93"/>
  <c r="Q93"/>
  <c r="R85"/>
  <c r="R90"/>
  <c r="I85"/>
  <c r="J85"/>
  <c r="H90"/>
  <c r="R77"/>
  <c r="R82"/>
  <c r="I77"/>
  <c r="Q77"/>
  <c r="Q82"/>
  <c r="R69"/>
  <c r="Q69"/>
  <c r="I69"/>
  <c r="J69"/>
  <c r="L69"/>
  <c r="R64"/>
  <c r="I64"/>
  <c r="J64"/>
  <c r="L64"/>
  <c r="R59"/>
  <c r="I59"/>
  <c r="Q59"/>
  <c r="R54"/>
  <c r="I54"/>
  <c r="Q54"/>
  <c r="R49"/>
  <c r="I49"/>
  <c r="Q49"/>
  <c r="R44"/>
  <c r="R74"/>
  <c r="I44"/>
  <c r="J44"/>
  <c r="R36"/>
  <c r="I36"/>
  <c r="J36"/>
  <c r="L36"/>
  <c r="R31"/>
  <c r="R41"/>
  <c r="I31"/>
  <c r="Q31"/>
  <c r="A13"/>
  <c i="7" r="R197"/>
  <c r="I197"/>
  <c r="Q197"/>
  <c r="R192"/>
  <c r="J192"/>
  <c r="L192"/>
  <c r="I192"/>
  <c r="Q192"/>
  <c r="R187"/>
  <c r="I187"/>
  <c r="Q187"/>
  <c r="R182"/>
  <c r="I182"/>
  <c r="Q182"/>
  <c r="R177"/>
  <c r="I177"/>
  <c r="Q177"/>
  <c r="R172"/>
  <c r="I172"/>
  <c r="J172"/>
  <c r="L172"/>
  <c r="R167"/>
  <c r="Q167"/>
  <c r="I167"/>
  <c r="J167"/>
  <c r="L167"/>
  <c r="R162"/>
  <c r="I162"/>
  <c r="J162"/>
  <c r="L162"/>
  <c r="R157"/>
  <c r="R202"/>
  <c r="I157"/>
  <c r="Q157"/>
  <c r="R149"/>
  <c r="J149"/>
  <c r="L149"/>
  <c r="I149"/>
  <c r="Q149"/>
  <c r="R144"/>
  <c r="J144"/>
  <c r="L144"/>
  <c r="I144"/>
  <c r="Q144"/>
  <c r="R139"/>
  <c r="I139"/>
  <c r="J139"/>
  <c r="L139"/>
  <c r="R134"/>
  <c r="I134"/>
  <c r="J134"/>
  <c r="L134"/>
  <c r="R129"/>
  <c r="Q129"/>
  <c r="J129"/>
  <c r="L129"/>
  <c r="I129"/>
  <c r="R124"/>
  <c r="I124"/>
  <c r="Q124"/>
  <c r="R119"/>
  <c r="I119"/>
  <c r="Q119"/>
  <c r="R114"/>
  <c r="R154"/>
  <c r="I114"/>
  <c r="Q114"/>
  <c r="R106"/>
  <c r="Q106"/>
  <c r="I106"/>
  <c r="J106"/>
  <c r="L106"/>
  <c r="R101"/>
  <c r="R111"/>
  <c r="I101"/>
  <c r="Q101"/>
  <c r="Q111"/>
  <c r="R93"/>
  <c r="I93"/>
  <c r="Q93"/>
  <c r="R88"/>
  <c r="I88"/>
  <c r="Q88"/>
  <c r="R83"/>
  <c r="I83"/>
  <c r="Q83"/>
  <c r="R78"/>
  <c r="I78"/>
  <c r="Q78"/>
  <c r="R73"/>
  <c r="I73"/>
  <c r="Q73"/>
  <c r="R68"/>
  <c r="I68"/>
  <c r="Q68"/>
  <c r="R63"/>
  <c r="I63"/>
  <c r="Q63"/>
  <c r="R58"/>
  <c r="I58"/>
  <c r="J58"/>
  <c r="L58"/>
  <c r="R53"/>
  <c r="I53"/>
  <c r="Q53"/>
  <c r="R48"/>
  <c r="I48"/>
  <c r="Q48"/>
  <c r="R43"/>
  <c r="R98"/>
  <c r="I43"/>
  <c r="Q43"/>
  <c r="R35"/>
  <c r="I35"/>
  <c r="Q35"/>
  <c r="R30"/>
  <c r="R40"/>
  <c r="I30"/>
  <c r="J30"/>
  <c r="A13"/>
  <c i="6" r="R212"/>
  <c r="I212"/>
  <c r="J212"/>
  <c r="L212"/>
  <c r="R207"/>
  <c r="I207"/>
  <c r="Q207"/>
  <c r="R202"/>
  <c r="I202"/>
  <c r="Q202"/>
  <c r="R197"/>
  <c r="J197"/>
  <c r="L197"/>
  <c r="I197"/>
  <c r="Q197"/>
  <c r="R192"/>
  <c r="I192"/>
  <c r="Q192"/>
  <c r="R187"/>
  <c r="I187"/>
  <c r="J187"/>
  <c r="L187"/>
  <c r="R182"/>
  <c r="I182"/>
  <c r="Q182"/>
  <c r="R177"/>
  <c r="I177"/>
  <c r="Q177"/>
  <c r="R172"/>
  <c r="R217"/>
  <c r="I172"/>
  <c r="Q172"/>
  <c r="R164"/>
  <c r="I164"/>
  <c r="Q164"/>
  <c r="R159"/>
  <c r="I159"/>
  <c r="Q159"/>
  <c r="R154"/>
  <c r="I154"/>
  <c r="J154"/>
  <c r="L154"/>
  <c r="R149"/>
  <c r="I149"/>
  <c r="J149"/>
  <c r="L149"/>
  <c r="R144"/>
  <c r="I144"/>
  <c r="Q144"/>
  <c r="R139"/>
  <c r="I139"/>
  <c r="Q139"/>
  <c r="R134"/>
  <c r="I134"/>
  <c r="J134"/>
  <c r="L134"/>
  <c r="R129"/>
  <c r="I129"/>
  <c r="Q129"/>
  <c r="R124"/>
  <c r="R169"/>
  <c r="I124"/>
  <c r="J124"/>
  <c r="R116"/>
  <c r="I116"/>
  <c r="J116"/>
  <c r="L116"/>
  <c r="R111"/>
  <c r="I111"/>
  <c r="Q111"/>
  <c r="R106"/>
  <c r="I106"/>
  <c r="J106"/>
  <c r="L106"/>
  <c r="R101"/>
  <c r="R121"/>
  <c r="I101"/>
  <c r="Q101"/>
  <c r="R93"/>
  <c r="I93"/>
  <c r="Q93"/>
  <c r="R88"/>
  <c r="I88"/>
  <c r="J88"/>
  <c r="L88"/>
  <c r="R83"/>
  <c r="I83"/>
  <c r="J83"/>
  <c r="L83"/>
  <c r="R78"/>
  <c r="I78"/>
  <c r="J78"/>
  <c r="L78"/>
  <c r="R73"/>
  <c r="I73"/>
  <c r="J73"/>
  <c r="L73"/>
  <c r="R68"/>
  <c r="Q68"/>
  <c r="I68"/>
  <c r="J68"/>
  <c r="L68"/>
  <c r="R63"/>
  <c r="I63"/>
  <c r="J63"/>
  <c r="L63"/>
  <c r="R58"/>
  <c r="I58"/>
  <c r="J58"/>
  <c r="L58"/>
  <c r="R53"/>
  <c r="I53"/>
  <c r="J53"/>
  <c r="L53"/>
  <c r="R48"/>
  <c r="I48"/>
  <c r="Q48"/>
  <c r="R43"/>
  <c r="R98"/>
  <c r="I43"/>
  <c r="J43"/>
  <c r="L43"/>
  <c r="R35"/>
  <c r="I35"/>
  <c r="Q35"/>
  <c r="R30"/>
  <c r="R40"/>
  <c r="I30"/>
  <c r="J30"/>
  <c r="A13"/>
  <c i="5" r="R281"/>
  <c r="I281"/>
  <c r="J281"/>
  <c r="L281"/>
  <c r="R276"/>
  <c r="Q276"/>
  <c r="I276"/>
  <c r="J276"/>
  <c r="L276"/>
  <c r="R271"/>
  <c r="Q271"/>
  <c r="I271"/>
  <c r="J271"/>
  <c r="L271"/>
  <c r="R266"/>
  <c r="I266"/>
  <c r="Q266"/>
  <c r="R261"/>
  <c r="I261"/>
  <c r="J261"/>
  <c r="L261"/>
  <c r="R256"/>
  <c r="I256"/>
  <c r="Q256"/>
  <c r="R251"/>
  <c r="I251"/>
  <c r="J251"/>
  <c r="L251"/>
  <c r="R246"/>
  <c r="Q246"/>
  <c r="I246"/>
  <c r="J246"/>
  <c r="L246"/>
  <c r="R241"/>
  <c r="I241"/>
  <c r="Q241"/>
  <c r="R236"/>
  <c r="I236"/>
  <c r="Q236"/>
  <c r="R231"/>
  <c r="Q231"/>
  <c r="I231"/>
  <c r="J231"/>
  <c r="L231"/>
  <c r="R226"/>
  <c r="Q226"/>
  <c r="I226"/>
  <c r="J226"/>
  <c r="L226"/>
  <c r="R221"/>
  <c r="I221"/>
  <c r="J221"/>
  <c r="L221"/>
  <c r="R216"/>
  <c r="I216"/>
  <c r="J216"/>
  <c r="L216"/>
  <c r="R211"/>
  <c r="Q211"/>
  <c r="I211"/>
  <c r="J211"/>
  <c r="L211"/>
  <c r="R206"/>
  <c r="I206"/>
  <c r="Q206"/>
  <c r="R201"/>
  <c r="I201"/>
  <c r="Q201"/>
  <c r="R196"/>
  <c r="R286"/>
  <c r="I196"/>
  <c r="Q196"/>
  <c r="R188"/>
  <c r="I188"/>
  <c r="J188"/>
  <c r="L188"/>
  <c r="R183"/>
  <c r="Q183"/>
  <c r="I183"/>
  <c r="J183"/>
  <c r="L183"/>
  <c r="R178"/>
  <c r="I178"/>
  <c r="J178"/>
  <c r="L178"/>
  <c r="R173"/>
  <c r="I173"/>
  <c r="J173"/>
  <c r="L173"/>
  <c r="R168"/>
  <c r="Q168"/>
  <c r="I168"/>
  <c r="J168"/>
  <c r="L168"/>
  <c r="R163"/>
  <c r="I163"/>
  <c r="Q163"/>
  <c r="R158"/>
  <c r="I158"/>
  <c r="Q158"/>
  <c r="R153"/>
  <c r="I153"/>
  <c r="Q153"/>
  <c r="R148"/>
  <c r="Q148"/>
  <c r="I148"/>
  <c r="J148"/>
  <c r="L148"/>
  <c r="R143"/>
  <c r="I143"/>
  <c r="J143"/>
  <c r="L143"/>
  <c r="R138"/>
  <c r="R193"/>
  <c r="Q138"/>
  <c r="I138"/>
  <c r="J138"/>
  <c r="R130"/>
  <c r="R135"/>
  <c r="I130"/>
  <c r="J130"/>
  <c r="H135"/>
  <c r="R122"/>
  <c r="Q122"/>
  <c r="I122"/>
  <c r="J122"/>
  <c r="L122"/>
  <c r="R117"/>
  <c r="I117"/>
  <c r="J117"/>
  <c r="L117"/>
  <c r="R112"/>
  <c r="Q112"/>
  <c r="I112"/>
  <c r="J112"/>
  <c r="L112"/>
  <c r="R107"/>
  <c r="I107"/>
  <c r="Q107"/>
  <c r="R102"/>
  <c r="R127"/>
  <c r="Q102"/>
  <c r="I102"/>
  <c r="J102"/>
  <c r="R94"/>
  <c r="Q94"/>
  <c r="I94"/>
  <c r="J94"/>
  <c r="L94"/>
  <c r="R89"/>
  <c r="Q89"/>
  <c r="I89"/>
  <c r="J89"/>
  <c r="L89"/>
  <c r="R84"/>
  <c r="I84"/>
  <c r="J84"/>
  <c r="L84"/>
  <c r="R79"/>
  <c r="I79"/>
  <c r="J79"/>
  <c r="L79"/>
  <c r="R74"/>
  <c r="J74"/>
  <c r="L74"/>
  <c r="I74"/>
  <c r="Q74"/>
  <c r="R69"/>
  <c r="Q69"/>
  <c r="J69"/>
  <c r="L69"/>
  <c r="I69"/>
  <c r="R64"/>
  <c r="I64"/>
  <c r="J64"/>
  <c r="L64"/>
  <c r="R59"/>
  <c r="I59"/>
  <c r="Q59"/>
  <c r="R54"/>
  <c r="I54"/>
  <c r="J54"/>
  <c r="L54"/>
  <c r="R49"/>
  <c r="Q49"/>
  <c r="I49"/>
  <c r="J49"/>
  <c r="L49"/>
  <c r="R44"/>
  <c r="R99"/>
  <c r="I44"/>
  <c r="J44"/>
  <c r="R36"/>
  <c r="I36"/>
  <c r="Q36"/>
  <c r="R31"/>
  <c r="R41"/>
  <c r="I31"/>
  <c r="J31"/>
  <c r="A13"/>
  <c i="4" r="R142"/>
  <c r="I142"/>
  <c r="Q142"/>
  <c r="R137"/>
  <c r="I137"/>
  <c r="Q137"/>
  <c r="R132"/>
  <c r="I132"/>
  <c r="Q132"/>
  <c r="R127"/>
  <c r="Q127"/>
  <c r="J127"/>
  <c r="L127"/>
  <c r="I127"/>
  <c r="R122"/>
  <c r="Q122"/>
  <c r="J122"/>
  <c r="L122"/>
  <c r="I122"/>
  <c r="R117"/>
  <c r="I117"/>
  <c r="Q117"/>
  <c r="R112"/>
  <c r="I112"/>
  <c r="J112"/>
  <c r="L112"/>
  <c r="R107"/>
  <c r="I107"/>
  <c r="Q107"/>
  <c r="R102"/>
  <c r="J102"/>
  <c r="L102"/>
  <c r="I102"/>
  <c r="Q102"/>
  <c r="R97"/>
  <c r="R147"/>
  <c r="I97"/>
  <c r="Q97"/>
  <c r="R89"/>
  <c r="I89"/>
  <c r="J89"/>
  <c r="L89"/>
  <c r="R84"/>
  <c r="R94"/>
  <c r="I84"/>
  <c r="Q84"/>
  <c r="R76"/>
  <c r="R81"/>
  <c r="Q76"/>
  <c r="Q81"/>
  <c r="I76"/>
  <c r="J76"/>
  <c r="H82"/>
  <c r="K22"/>
  <c r="R68"/>
  <c r="I68"/>
  <c r="Q68"/>
  <c r="R63"/>
  <c r="I63"/>
  <c r="Q63"/>
  <c r="R58"/>
  <c r="I58"/>
  <c r="Q58"/>
  <c r="R53"/>
  <c r="I53"/>
  <c r="Q53"/>
  <c r="R48"/>
  <c r="I48"/>
  <c r="Q48"/>
  <c r="R43"/>
  <c r="R73"/>
  <c r="I43"/>
  <c r="Q43"/>
  <c r="Q73"/>
  <c r="R35"/>
  <c r="I35"/>
  <c r="J35"/>
  <c r="L35"/>
  <c r="R30"/>
  <c r="R40"/>
  <c r="I30"/>
  <c r="Q30"/>
  <c r="A13"/>
  <c i="3" r="R122"/>
  <c r="I122"/>
  <c r="Q122"/>
  <c r="R117"/>
  <c r="I117"/>
  <c r="J117"/>
  <c r="L117"/>
  <c r="R112"/>
  <c r="I112"/>
  <c r="Q112"/>
  <c r="R107"/>
  <c r="Q107"/>
  <c r="I107"/>
  <c r="J107"/>
  <c r="L107"/>
  <c r="R102"/>
  <c r="I102"/>
  <c r="J102"/>
  <c r="L102"/>
  <c r="R97"/>
  <c r="I97"/>
  <c r="Q97"/>
  <c r="R92"/>
  <c r="R127"/>
  <c r="I92"/>
  <c r="Q92"/>
  <c r="R84"/>
  <c r="R89"/>
  <c r="I84"/>
  <c r="Q84"/>
  <c r="Q89"/>
  <c r="R76"/>
  <c r="R81"/>
  <c r="I76"/>
  <c r="J76"/>
  <c r="H81"/>
  <c r="R68"/>
  <c r="I68"/>
  <c r="Q68"/>
  <c r="R63"/>
  <c r="Q63"/>
  <c r="I63"/>
  <c r="J63"/>
  <c r="L63"/>
  <c r="R58"/>
  <c r="I58"/>
  <c r="Q58"/>
  <c r="R53"/>
  <c r="J53"/>
  <c r="L53"/>
  <c r="I53"/>
  <c r="Q53"/>
  <c r="R48"/>
  <c r="R73"/>
  <c r="I48"/>
  <c r="Q48"/>
  <c r="Q73"/>
  <c r="R40"/>
  <c r="I40"/>
  <c r="Q40"/>
  <c r="R35"/>
  <c r="I35"/>
  <c r="Q35"/>
  <c r="R30"/>
  <c r="R45"/>
  <c r="I30"/>
  <c r="J30"/>
  <c r="L30"/>
  <c r="A13"/>
  <c i="2" r="R81"/>
  <c r="I81"/>
  <c r="Q81"/>
  <c r="R76"/>
  <c r="Q76"/>
  <c r="I76"/>
  <c r="J76"/>
  <c r="L76"/>
  <c r="R71"/>
  <c r="J71"/>
  <c r="L71"/>
  <c r="I71"/>
  <c r="Q71"/>
  <c r="R66"/>
  <c r="I66"/>
  <c r="Q66"/>
  <c r="R61"/>
  <c r="I61"/>
  <c r="Q61"/>
  <c r="R56"/>
  <c r="I56"/>
  <c r="Q56"/>
  <c r="R51"/>
  <c r="I51"/>
  <c r="J51"/>
  <c r="L51"/>
  <c r="R46"/>
  <c r="Q46"/>
  <c r="I46"/>
  <c r="J46"/>
  <c r="L46"/>
  <c r="R41"/>
  <c r="I41"/>
  <c r="Q41"/>
  <c r="R36"/>
  <c r="I36"/>
  <c r="J36"/>
  <c r="L36"/>
  <c r="R31"/>
  <c r="I31"/>
  <c r="Q31"/>
  <c r="R26"/>
  <c r="R86"/>
  <c r="I26"/>
  <c r="J26"/>
  <c r="L26"/>
  <c r="A13"/>
  <c l="1" r="Q26"/>
  <c r="Q51"/>
  <c r="J56"/>
  <c r="L56"/>
  <c r="J61"/>
  <c r="L61"/>
  <c r="J81"/>
  <c r="L81"/>
  <c i="3" r="Q30"/>
  <c r="Q45"/>
  <c r="J35"/>
  <c r="L35"/>
  <c r="L46"/>
  <c r="L76"/>
  <c r="L81"/>
  <c r="J81"/>
  <c r="J82"/>
  <c r="H82"/>
  <c r="K22"/>
  <c r="J84"/>
  <c r="H90"/>
  <c r="K23"/>
  <c r="Q117"/>
  <c i="4" r="J43"/>
  <c r="J48"/>
  <c r="L48"/>
  <c r="J53"/>
  <c r="L53"/>
  <c r="J58"/>
  <c r="L58"/>
  <c r="L76"/>
  <c r="L81"/>
  <c r="J84"/>
  <c r="H95"/>
  <c r="K23"/>
  <c r="J132"/>
  <c r="L132"/>
  <c i="5" r="Q79"/>
  <c r="H136"/>
  <c r="K23"/>
  <c r="J158"/>
  <c r="L158"/>
  <c r="J163"/>
  <c r="L163"/>
  <c r="Q178"/>
  <c r="Q188"/>
  <c r="J201"/>
  <c r="L201"/>
  <c r="J206"/>
  <c r="L206"/>
  <c r="J236"/>
  <c r="L236"/>
  <c r="J241"/>
  <c r="L241"/>
  <c r="Q251"/>
  <c r="J256"/>
  <c r="L256"/>
  <c r="Q261"/>
  <c r="Q281"/>
  <c i="6" r="J35"/>
  <c r="L35"/>
  <c r="Q43"/>
  <c r="J48"/>
  <c r="L48"/>
  <c r="L99"/>
  <c r="L21"/>
  <c r="Q53"/>
  <c r="Q58"/>
  <c r="Q63"/>
  <c r="Q83"/>
  <c r="J93"/>
  <c r="L93"/>
  <c r="H98"/>
  <c r="Q106"/>
  <c r="Q121"/>
  <c r="J111"/>
  <c r="L111"/>
  <c r="Q124"/>
  <c r="Q134"/>
  <c r="J144"/>
  <c r="L144"/>
  <c r="Q149"/>
  <c r="J202"/>
  <c r="L202"/>
  <c r="J207"/>
  <c r="L207"/>
  <c r="Q212"/>
  <c i="7" r="J48"/>
  <c r="L48"/>
  <c r="J53"/>
  <c r="L53"/>
  <c r="J73"/>
  <c r="L73"/>
  <c r="J101"/>
  <c r="H111"/>
  <c r="J114"/>
  <c r="L114"/>
  <c i="8" r="J31"/>
  <c r="H42"/>
  <c r="K20"/>
  <c r="L44"/>
  <c r="J59"/>
  <c r="L59"/>
  <c r="Q85"/>
  <c r="Q90"/>
  <c r="J93"/>
  <c r="Q98"/>
  <c r="Q123"/>
  <c r="J113"/>
  <c r="L113"/>
  <c r="L126"/>
  <c r="L131"/>
  <c i="9" r="Q37"/>
  <c r="H43"/>
  <c r="K20"/>
  <c r="Q55"/>
  <c r="Q105"/>
  <c r="Q60"/>
  <c r="J65"/>
  <c r="L65"/>
  <c r="Q80"/>
  <c r="Q85"/>
  <c r="J90"/>
  <c r="L90"/>
  <c r="L108"/>
  <c r="Q121"/>
  <c r="Q126"/>
  <c r="J139"/>
  <c r="L139"/>
  <c r="L147"/>
  <c r="L152"/>
  <c r="J152"/>
  <c r="J153"/>
  <c r="H153"/>
  <c r="K25"/>
  <c i="10" r="H32"/>
  <c r="J10"/>
  <c i="11" r="J49"/>
  <c r="L49"/>
  <c r="J130"/>
  <c r="H141"/>
  <c r="K23"/>
  <c r="J153"/>
  <c r="L153"/>
  <c r="J168"/>
  <c r="L168"/>
  <c i="12" r="Q53"/>
  <c r="Q63"/>
  <c r="L76"/>
  <c r="L81"/>
  <c r="J81"/>
  <c r="J82"/>
  <c r="H81"/>
  <c r="Q89"/>
  <c r="Q94"/>
  <c r="Q97"/>
  <c i="13" r="Q45"/>
  <c r="Q60"/>
  <c r="J75"/>
  <c r="L75"/>
  <c r="L120"/>
  <c r="Q80"/>
  <c r="J85"/>
  <c r="L85"/>
  <c r="Q105"/>
  <c r="J123"/>
  <c r="L123"/>
  <c r="L129"/>
  <c r="L22"/>
  <c r="Q131"/>
  <c r="Q136"/>
  <c r="H145"/>
  <c r="K24"/>
  <c r="Q147"/>
  <c r="Q157"/>
  <c r="Q162"/>
  <c r="Q167"/>
  <c r="J172"/>
  <c r="L172"/>
  <c r="J177"/>
  <c r="L177"/>
  <c r="J187"/>
  <c r="L187"/>
  <c r="J192"/>
  <c r="L192"/>
  <c r="L215"/>
  <c r="L220"/>
  <c i="14" r="J55"/>
  <c r="L55"/>
  <c r="J60"/>
  <c r="L60"/>
  <c r="H92"/>
  <c r="K23"/>
  <c r="L102"/>
  <c r="Q117"/>
  <c r="J122"/>
  <c r="L122"/>
  <c r="Q147"/>
  <c i="15" r="H41"/>
  <c r="J10"/>
  <c i="1" r="D34"/>
  <c i="15" r="Q48"/>
  <c r="Q63"/>
  <c r="H82"/>
  <c r="K22"/>
  <c r="Q84"/>
  <c r="Q89"/>
  <c r="L92"/>
  <c r="L98"/>
  <c r="L24"/>
  <c i="16" r="Q29"/>
  <c r="Q34"/>
  <c r="Q44"/>
  <c r="Q67"/>
  <c r="Q72"/>
  <c r="L85"/>
  <c r="H86"/>
  <c r="K22"/>
  <c r="Q98"/>
  <c r="Q103"/>
  <c r="Q113"/>
  <c r="Q133"/>
  <c r="H143"/>
  <c i="17" r="Q35"/>
  <c r="Q50"/>
  <c r="Q45"/>
  <c r="Q58"/>
  <c r="Q63"/>
  <c r="Q73"/>
  <c r="Q86"/>
  <c r="Q96"/>
  <c r="Q99"/>
  <c r="Q104"/>
  <c r="L104"/>
  <c r="H105"/>
  <c r="K23"/>
  <c r="L107"/>
  <c r="Q117"/>
  <c r="J142"/>
  <c r="L142"/>
  <c r="J157"/>
  <c r="L157"/>
  <c r="J162"/>
  <c r="L162"/>
  <c r="Q177"/>
  <c r="J187"/>
  <c r="L187"/>
  <c r="J197"/>
  <c r="L197"/>
  <c r="Q207"/>
  <c r="Q212"/>
  <c r="Q222"/>
  <c i="18" r="Q31"/>
  <c r="Q51"/>
  <c r="L54"/>
  <c r="Q59"/>
  <c r="Q97"/>
  <c r="Q107"/>
  <c r="J130"/>
  <c r="L130"/>
  <c r="Q135"/>
  <c r="Q140"/>
  <c r="Q150"/>
  <c r="J155"/>
  <c r="L155"/>
  <c r="Q160"/>
  <c r="Q185"/>
  <c r="J193"/>
  <c r="Q218"/>
  <c r="J226"/>
  <c r="H232"/>
  <c r="K25"/>
  <c i="19" r="Q31"/>
  <c r="J36"/>
  <c r="L36"/>
  <c r="L52"/>
  <c r="Q41"/>
  <c r="Q46"/>
  <c r="Q59"/>
  <c r="Q129"/>
  <c r="J64"/>
  <c r="L64"/>
  <c r="Q74"/>
  <c r="J84"/>
  <c r="L84"/>
  <c r="J89"/>
  <c r="L89"/>
  <c r="Q94"/>
  <c r="J109"/>
  <c r="L109"/>
  <c r="Q114"/>
  <c r="Q119"/>
  <c r="J153"/>
  <c r="L153"/>
  <c r="J178"/>
  <c r="L178"/>
  <c r="Q191"/>
  <c r="Q201"/>
  <c r="J196"/>
  <c r="L196"/>
  <c r="L202"/>
  <c r="L25"/>
  <c i="20" r="J69"/>
  <c r="L69"/>
  <c r="Q104"/>
  <c r="Q114"/>
  <c r="J124"/>
  <c r="L124"/>
  <c r="Q140"/>
  <c r="Q145"/>
  <c r="L145"/>
  <c r="Q148"/>
  <c r="J158"/>
  <c r="L158"/>
  <c i="21" r="Q28"/>
  <c r="Q38"/>
  <c r="L46"/>
  <c r="H47"/>
  <c r="K21"/>
  <c r="Q49"/>
  <c r="Q59"/>
  <c r="J54"/>
  <c r="L54"/>
  <c r="L59"/>
  <c r="J59"/>
  <c r="J60"/>
  <c r="H59"/>
  <c i="3" r="J40"/>
  <c r="L40"/>
  <c r="J68"/>
  <c r="L68"/>
  <c r="J97"/>
  <c r="L97"/>
  <c r="J112"/>
  <c r="L112"/>
  <c i="5" r="Q44"/>
  <c r="J59"/>
  <c r="L59"/>
  <c r="Q64"/>
  <c r="L130"/>
  <c r="L136"/>
  <c r="L23"/>
  <c r="J153"/>
  <c r="L153"/>
  <c r="Q173"/>
  <c r="Q216"/>
  <c r="Q286"/>
  <c r="J266"/>
  <c r="L266"/>
  <c i="6" r="L30"/>
  <c r="L40"/>
  <c r="H41"/>
  <c r="K20"/>
  <c r="Q73"/>
  <c r="H99"/>
  <c r="K21"/>
  <c r="J159"/>
  <c r="L159"/>
  <c r="J164"/>
  <c r="L164"/>
  <c r="J172"/>
  <c r="L172"/>
  <c r="J182"/>
  <c r="L182"/>
  <c i="7" r="J35"/>
  <c r="L35"/>
  <c r="J63"/>
  <c r="L63"/>
  <c r="J68"/>
  <c r="L68"/>
  <c r="J83"/>
  <c r="L83"/>
  <c r="J88"/>
  <c r="L88"/>
  <c r="J93"/>
  <c r="L93"/>
  <c r="Q172"/>
  <c r="J182"/>
  <c r="L182"/>
  <c i="8" r="Q36"/>
  <c r="Q41"/>
  <c r="J49"/>
  <c r="L49"/>
  <c r="Q64"/>
  <c r="J77"/>
  <c r="H82"/>
  <c r="H91"/>
  <c r="K23"/>
  <c r="Q103"/>
  <c r="J108"/>
  <c r="L108"/>
  <c r="Q126"/>
  <c r="Q131"/>
  <c i="9" r="J50"/>
  <c r="L50"/>
  <c r="Q108"/>
  <c r="Q118"/>
  <c i="11" r="Q36"/>
  <c r="Q41"/>
  <c r="H42"/>
  <c r="L44"/>
  <c r="J54"/>
  <c r="L54"/>
  <c r="Q74"/>
  <c r="Q79"/>
  <c r="Q84"/>
  <c r="J143"/>
  <c r="L143"/>
  <c r="L173"/>
  <c r="J148"/>
  <c r="L148"/>
  <c i="12" r="J84"/>
  <c r="H95"/>
  <c r="K23"/>
  <c r="J117"/>
  <c r="L117"/>
  <c i="13" r="J32"/>
  <c r="Q50"/>
  <c r="Q55"/>
  <c r="Q65"/>
  <c r="Q90"/>
  <c r="J95"/>
  <c r="L95"/>
  <c r="Q100"/>
  <c r="L131"/>
  <c r="L137"/>
  <c r="L23"/>
  <c r="H137"/>
  <c r="K23"/>
  <c r="L139"/>
  <c r="L144"/>
  <c r="J144"/>
  <c r="J145"/>
  <c r="Q182"/>
  <c r="Q215"/>
  <c r="Q220"/>
  <c i="14" r="Q32"/>
  <c r="H42"/>
  <c r="L45"/>
  <c r="L76"/>
  <c r="L21"/>
  <c r="Q78"/>
  <c r="Q83"/>
  <c r="Q86"/>
  <c r="Q91"/>
  <c r="J107"/>
  <c r="L107"/>
  <c r="Q132"/>
  <c r="Q142"/>
  <c r="Q162"/>
  <c r="Q170"/>
  <c r="Q175"/>
  <c i="15" r="L30"/>
  <c r="L41"/>
  <c r="L43"/>
  <c r="L69"/>
  <c r="L21"/>
  <c r="H81"/>
  <c r="L81"/>
  <c r="J81"/>
  <c r="J82"/>
  <c r="H89"/>
  <c r="Q92"/>
  <c r="Q97"/>
  <c i="16" r="J39"/>
  <c r="L39"/>
  <c r="L52"/>
  <c r="L77"/>
  <c r="Q57"/>
  <c r="Q62"/>
  <c r="Q123"/>
  <c i="17" r="Q40"/>
  <c r="L53"/>
  <c r="H104"/>
  <c r="Q107"/>
  <c r="J112"/>
  <c r="L112"/>
  <c r="J127"/>
  <c r="L127"/>
  <c r="Q132"/>
  <c r="J137"/>
  <c r="L137"/>
  <c r="J147"/>
  <c r="L147"/>
  <c r="J172"/>
  <c r="L172"/>
  <c r="J182"/>
  <c r="L182"/>
  <c r="Q202"/>
  <c r="J232"/>
  <c r="L232"/>
  <c r="Q237"/>
  <c r="J242"/>
  <c r="L242"/>
  <c i="18" r="J46"/>
  <c r="L46"/>
  <c r="J64"/>
  <c r="L64"/>
  <c r="J69"/>
  <c r="L69"/>
  <c r="J79"/>
  <c r="L79"/>
  <c r="Q102"/>
  <c r="J115"/>
  <c r="L115"/>
  <c r="J145"/>
  <c r="L145"/>
  <c i="19" r="H51"/>
  <c r="J54"/>
  <c r="J69"/>
  <c r="L69"/>
  <c r="J79"/>
  <c r="L79"/>
  <c r="J99"/>
  <c r="L99"/>
  <c r="J132"/>
  <c r="L132"/>
  <c r="L138"/>
  <c r="L22"/>
  <c r="J158"/>
  <c r="L158"/>
  <c r="J168"/>
  <c r="L168"/>
  <c r="J173"/>
  <c r="L173"/>
  <c i="20" r="J31"/>
  <c r="J54"/>
  <c r="J59"/>
  <c r="L59"/>
  <c r="J89"/>
  <c r="L89"/>
  <c r="H138"/>
  <c r="K22"/>
  <c r="H145"/>
  <c i="21" r="H46"/>
  <c i="11" r="L31"/>
  <c r="L42"/>
  <c r="L20"/>
  <c r="J59"/>
  <c r="L59"/>
  <c r="Q64"/>
  <c r="Q119"/>
  <c r="Q69"/>
  <c r="J104"/>
  <c r="L104"/>
  <c r="J109"/>
  <c r="L109"/>
  <c r="L122"/>
  <c r="L127"/>
  <c r="J127"/>
  <c r="J128"/>
  <c r="Q158"/>
  <c r="Q173"/>
  <c r="L176"/>
  <c r="L181"/>
  <c r="J181"/>
  <c r="J182"/>
  <c r="H182"/>
  <c r="K25"/>
  <c i="12" r="J43"/>
  <c r="Q48"/>
  <c r="Q73"/>
  <c r="J58"/>
  <c r="L58"/>
  <c r="L97"/>
  <c r="J102"/>
  <c r="L102"/>
  <c r="J107"/>
  <c r="L107"/>
  <c r="J112"/>
  <c r="L112"/>
  <c r="J127"/>
  <c r="L127"/>
  <c i="13" r="J37"/>
  <c r="L37"/>
  <c r="J110"/>
  <c r="L110"/>
  <c r="Q115"/>
  <c r="L121"/>
  <c r="L21"/>
  <c r="L147"/>
  <c r="J152"/>
  <c r="L152"/>
  <c r="H212"/>
  <c r="H220"/>
  <c i="14" r="L32"/>
  <c r="L43"/>
  <c r="Q37"/>
  <c r="Q45"/>
  <c r="H76"/>
  <c r="K21"/>
  <c r="H84"/>
  <c r="K22"/>
  <c r="L86"/>
  <c r="L92"/>
  <c r="L23"/>
  <c r="J94"/>
  <c r="H99"/>
  <c r="Q102"/>
  <c r="Q167"/>
  <c r="J127"/>
  <c r="L127"/>
  <c r="J137"/>
  <c r="L137"/>
  <c r="J157"/>
  <c r="L157"/>
  <c r="H175"/>
  <c i="15" r="Q30"/>
  <c r="Q40"/>
  <c r="Q43"/>
  <c r="Q68"/>
  <c r="H97"/>
  <c i="16" r="H49"/>
  <c r="Q52"/>
  <c r="Q77"/>
  <c r="H77"/>
  <c i="17" r="J30"/>
  <c r="H51"/>
  <c r="Q53"/>
  <c r="Q83"/>
  <c r="J78"/>
  <c r="L78"/>
  <c r="L86"/>
  <c r="L96"/>
  <c r="J91"/>
  <c r="L91"/>
  <c r="Q122"/>
  <c r="Q152"/>
  <c r="Q217"/>
  <c r="Q227"/>
  <c i="18" r="J41"/>
  <c r="L41"/>
  <c r="L52"/>
  <c r="Q54"/>
  <c r="Q74"/>
  <c r="J92"/>
  <c r="H107"/>
  <c r="L110"/>
  <c r="Q120"/>
  <c r="J175"/>
  <c r="L175"/>
  <c i="19" r="J140"/>
  <c r="H146"/>
  <c r="K23"/>
  <c r="H202"/>
  <c r="K25"/>
  <c i="20" r="J99"/>
  <c r="L99"/>
  <c r="J119"/>
  <c r="L119"/>
  <c r="L132"/>
  <c r="L138"/>
  <c r="L22"/>
  <c r="J163"/>
  <c r="L163"/>
  <c r="J168"/>
  <c r="L168"/>
  <c i="21" r="J33"/>
  <c r="L33"/>
  <c r="H60"/>
  <c r="K22"/>
  <c r="L60"/>
  <c r="L22"/>
  <c i="22" r="J28"/>
  <c r="L28"/>
  <c r="L34"/>
  <c r="J44"/>
  <c r="H50"/>
  <c r="K22"/>
  <c i="2" r="J31"/>
  <c r="L31"/>
  <c r="L87"/>
  <c r="L20"/>
  <c r="Q36"/>
  <c i="3" r="L45"/>
  <c r="Q76"/>
  <c r="Q81"/>
  <c r="S81"/>
  <c r="S22"/>
  <c r="J92"/>
  <c r="H128"/>
  <c r="K24"/>
  <c r="Q102"/>
  <c r="Q127"/>
  <c r="J122"/>
  <c r="L122"/>
  <c i="4" r="J30"/>
  <c r="H40"/>
  <c r="Q35"/>
  <c r="Q40"/>
  <c r="J63"/>
  <c r="L63"/>
  <c r="J68"/>
  <c r="L68"/>
  <c r="H81"/>
  <c r="Q89"/>
  <c r="Q94"/>
  <c r="Q112"/>
  <c r="Q147"/>
  <c r="J117"/>
  <c r="L117"/>
  <c r="J137"/>
  <c r="L137"/>
  <c r="J142"/>
  <c r="L142"/>
  <c i="5" r="Q31"/>
  <c r="Q41"/>
  <c r="J36"/>
  <c r="L36"/>
  <c r="Q54"/>
  <c r="Q84"/>
  <c r="L102"/>
  <c r="J107"/>
  <c r="L107"/>
  <c r="H127"/>
  <c r="Q130"/>
  <c r="Q135"/>
  <c r="L138"/>
  <c r="L194"/>
  <c r="L24"/>
  <c r="J196"/>
  <c r="H287"/>
  <c r="K25"/>
  <c r="Q221"/>
  <c i="6" r="Q78"/>
  <c r="Q88"/>
  <c r="L98"/>
  <c r="J98"/>
  <c r="J99"/>
  <c r="J101"/>
  <c r="H122"/>
  <c r="K22"/>
  <c r="Q116"/>
  <c r="J129"/>
  <c r="L129"/>
  <c r="Q154"/>
  <c r="J177"/>
  <c r="L177"/>
  <c r="Q187"/>
  <c r="Q217"/>
  <c r="J192"/>
  <c r="L192"/>
  <c i="7" r="L30"/>
  <c r="L40"/>
  <c r="J40"/>
  <c r="J41"/>
  <c r="H40"/>
  <c r="J43"/>
  <c r="J119"/>
  <c r="L119"/>
  <c r="Q134"/>
  <c r="Q154"/>
  <c r="Q139"/>
  <c r="J157"/>
  <c r="Q162"/>
  <c r="Q202"/>
  <c r="J187"/>
  <c r="L187"/>
  <c r="J197"/>
  <c r="L197"/>
  <c i="8" r="J54"/>
  <c r="L54"/>
  <c r="H74"/>
  <c r="H131"/>
  <c i="9" r="L32"/>
  <c r="L42"/>
  <c r="J42"/>
  <c r="J43"/>
  <c r="Q70"/>
  <c r="J100"/>
  <c r="L100"/>
  <c r="J113"/>
  <c r="L113"/>
  <c r="L129"/>
  <c r="Q147"/>
  <c r="Q152"/>
  <c r="S152"/>
  <c r="S25"/>
  <c r="Q155"/>
  <c r="Q165"/>
  <c r="H165"/>
  <c i="10" r="L26"/>
  <c r="L31"/>
  <c r="J31"/>
  <c r="J32"/>
  <c i="11" r="J99"/>
  <c r="L99"/>
  <c r="Q114"/>
  <c r="Q122"/>
  <c r="Q127"/>
  <c r="S127"/>
  <c r="S22"/>
  <c r="H128"/>
  <c r="K22"/>
  <c r="Q163"/>
  <c i="12" r="J30"/>
  <c r="H40"/>
  <c r="Q35"/>
  <c r="Q40"/>
  <c r="Q68"/>
  <c r="Q76"/>
  <c r="Q81"/>
  <c r="S81"/>
  <c r="S22"/>
  <c r="Q122"/>
  <c i="14" r="Q50"/>
  <c r="Q65"/>
  <c r="Q70"/>
  <c r="L78"/>
  <c r="L84"/>
  <c r="L22"/>
  <c r="H168"/>
  <c r="K25"/>
  <c i="15" r="H68"/>
  <c r="L84"/>
  <c r="L89"/>
  <c r="J89"/>
  <c r="J90"/>
  <c i="16" r="L29"/>
  <c r="L50"/>
  <c r="L20"/>
  <c r="H85"/>
  <c r="L88"/>
  <c r="L143"/>
  <c r="J143"/>
  <c r="J144"/>
  <c r="Q93"/>
  <c r="Q143"/>
  <c r="S143"/>
  <c r="S23"/>
  <c r="Q138"/>
  <c i="17" r="J192"/>
  <c r="L192"/>
  <c i="18" r="Q84"/>
  <c r="Q110"/>
  <c r="Q190"/>
  <c r="J125"/>
  <c r="L125"/>
  <c r="J180"/>
  <c r="L180"/>
  <c r="J198"/>
  <c r="L198"/>
  <c i="19" r="L51"/>
  <c r="J51"/>
  <c r="J52"/>
  <c r="J104"/>
  <c r="L104"/>
  <c r="Q163"/>
  <c r="Q188"/>
  <c r="L201"/>
  <c i="20" r="J46"/>
  <c r="L46"/>
  <c r="J74"/>
  <c r="L74"/>
  <c r="H146"/>
  <c r="K23"/>
  <c r="J153"/>
  <c r="L153"/>
  <c r="J173"/>
  <c r="L173"/>
  <c r="J196"/>
  <c r="L196"/>
  <c r="J201"/>
  <c r="L201"/>
  <c i="2" r="J41"/>
  <c r="L41"/>
  <c r="J66"/>
  <c r="L66"/>
  <c r="L86"/>
  <c i="3" r="J48"/>
  <c r="L48"/>
  <c r="J58"/>
  <c r="L58"/>
  <c i="4" r="J97"/>
  <c r="L97"/>
  <c r="L148"/>
  <c r="L24"/>
  <c r="J107"/>
  <c r="L107"/>
  <c i="5" r="L44"/>
  <c r="L99"/>
  <c r="J99"/>
  <c r="J100"/>
  <c r="H99"/>
  <c r="Q117"/>
  <c r="Q127"/>
  <c r="Q143"/>
  <c r="Q193"/>
  <c i="6" r="Q30"/>
  <c r="Q40"/>
  <c r="J139"/>
  <c r="L139"/>
  <c r="H169"/>
  <c i="7" r="Q30"/>
  <c r="Q40"/>
  <c r="S40"/>
  <c r="S20"/>
  <c r="Q58"/>
  <c r="Q98"/>
  <c r="J78"/>
  <c r="L78"/>
  <c r="J177"/>
  <c r="L177"/>
  <c i="8" r="Q44"/>
  <c r="Q74"/>
  <c r="L85"/>
  <c r="L91"/>
  <c r="L23"/>
  <c i="9" r="Q32"/>
  <c r="Q42"/>
  <c r="S42"/>
  <c r="S20"/>
  <c r="Q75"/>
  <c r="L121"/>
  <c r="L126"/>
  <c r="Q129"/>
  <c r="Q144"/>
  <c r="J134"/>
  <c r="L134"/>
  <c r="L155"/>
  <c r="L166"/>
  <c r="L26"/>
  <c i="11" r="J94"/>
  <c r="L94"/>
  <c i="13" r="Q207"/>
  <c i="14" r="L170"/>
  <c r="L175"/>
  <c r="J175"/>
  <c r="J176"/>
  <c i="18" r="J165"/>
  <c r="L165"/>
  <c r="H190"/>
  <c r="Q203"/>
  <c r="Q223"/>
  <c r="J213"/>
  <c r="L213"/>
  <c i="19" r="H52"/>
  <c r="L148"/>
  <c r="J183"/>
  <c r="L183"/>
  <c r="H201"/>
  <c i="20" r="Q64"/>
  <c r="Q129"/>
  <c r="J79"/>
  <c r="L79"/>
  <c r="J94"/>
  <c r="L94"/>
  <c r="Q178"/>
  <c i="21" r="L28"/>
  <c r="L39"/>
  <c r="L20"/>
  <c i="22" r="J36"/>
  <c r="H41"/>
  <c i="5" r="L31"/>
  <c r="L41"/>
  <c i="6" r="L124"/>
  <c r="L169"/>
  <c r="J169"/>
  <c r="J170"/>
  <c i="7" r="J124"/>
  <c r="L124"/>
  <c i="9" r="L45"/>
  <c r="L106"/>
  <c r="L21"/>
  <c r="H126"/>
  <c i="20" r="L148"/>
  <c r="L188"/>
  <c r="L191"/>
  <c r="L206"/>
  <c r="J206"/>
  <c r="J207"/>
  <c r="H206"/>
  <c i="9" l="1" r="J126"/>
  <c r="J127"/>
  <c i="20" r="Q188"/>
  <c i="17" r="L248"/>
  <c r="L24"/>
  <c r="J104"/>
  <c r="J105"/>
  <c i="15" r="S89"/>
  <c r="S23"/>
  <c i="7" r="L154"/>
  <c i="4" r="J81"/>
  <c r="J82"/>
  <c i="9" r="L145"/>
  <c r="L24"/>
  <c i="14" r="Q42"/>
  <c i="9" r="S126"/>
  <c r="S23"/>
  <c i="6" r="Q98"/>
  <c r="S98"/>
  <c r="S21"/>
  <c i="19" r="J201"/>
  <c r="J202"/>
  <c i="7" r="H98"/>
  <c i="14" r="Q75"/>
  <c i="13" r="L213"/>
  <c r="L25"/>
  <c i="19" r="H129"/>
  <c i="17" r="L84"/>
  <c r="L21"/>
  <c i="14" r="S175"/>
  <c r="S26"/>
  <c i="19" r="Q51"/>
  <c r="S51"/>
  <c r="S20"/>
  <c i="13" r="J220"/>
  <c r="J221"/>
  <c i="12" r="Q132"/>
  <c i="8" r="L75"/>
  <c r="L21"/>
  <c i="6" r="Q169"/>
  <c r="S169"/>
  <c r="S23"/>
  <c i="2" r="Q86"/>
  <c i="5" r="Q99"/>
  <c r="S99"/>
  <c r="S21"/>
  <c i="19" r="S201"/>
  <c r="S25"/>
  <c i="13" r="Q120"/>
  <c i="5" r="L127"/>
  <c r="J127"/>
  <c r="J128"/>
  <c i="18" r="Q89"/>
  <c i="12" r="L132"/>
  <c i="20" r="H130"/>
  <c r="K21"/>
  <c i="17" r="Q247"/>
  <c i="16" r="J77"/>
  <c r="J78"/>
  <c i="13" r="H43"/>
  <c r="K20"/>
  <c i="6" r="L218"/>
  <c r="L24"/>
  <c i="21" r="J46"/>
  <c r="J47"/>
  <c i="20" r="J145"/>
  <c r="J146"/>
  <c i="16" r="J85"/>
  <c r="J86"/>
  <c i="13" r="Q212"/>
  <c i="8" r="J131"/>
  <c r="J132"/>
  <c i="19" r="L189"/>
  <c r="L24"/>
  <c i="3" r="L73"/>
  <c i="7" r="H203"/>
  <c r="K24"/>
  <c i="18" r="L191"/>
  <c r="L23"/>
  <c i="12" r="H74"/>
  <c r="K21"/>
  <c i="20" r="H52"/>
  <c i="11" r="L120"/>
  <c r="L21"/>
  <c i="21" r="S59"/>
  <c r="S22"/>
  <c i="18" r="H224"/>
  <c r="K24"/>
  <c r="L89"/>
  <c i="17" r="S104"/>
  <c r="S23"/>
  <c i="16" r="Q49"/>
  <c i="14" r="L168"/>
  <c r="L25"/>
  <c i="9" r="L119"/>
  <c r="L22"/>
  <c i="8" r="H124"/>
  <c r="K24"/>
  <c i="4" r="H74"/>
  <c r="K21"/>
  <c i="18" r="H52"/>
  <c r="K20"/>
  <c i="14" r="H75"/>
  <c i="17" r="H96"/>
  <c r="J96"/>
  <c r="J97"/>
  <c i="18" r="L51"/>
  <c i="13" r="H121"/>
  <c r="K21"/>
  <c i="6" r="H40"/>
  <c r="J40"/>
  <c r="J41"/>
  <c i="16" r="H50"/>
  <c r="J10"/>
  <c i="1" r="D36"/>
  <c r="D35"/>
  <c i="19" r="H188"/>
  <c i="9" r="H106"/>
  <c r="K21"/>
  <c r="H105"/>
  <c i="5" r="H194"/>
  <c r="K24"/>
  <c i="3" r="H45"/>
  <c r="J45"/>
  <c i="5" r="H193"/>
  <c i="11" r="H119"/>
  <c i="9" r="H144"/>
  <c i="20" r="S206"/>
  <c r="S25"/>
  <c i="10" r="S31"/>
  <c r="S20"/>
  <c i="12" r="H132"/>
  <c i="13" r="H213"/>
  <c r="K25"/>
  <c i="8" r="H75"/>
  <c r="K21"/>
  <c i="18" r="H90"/>
  <c r="K21"/>
  <c i="17" r="H84"/>
  <c r="K21"/>
  <c i="2" r="H87"/>
  <c r="J10"/>
  <c i="1" r="D20"/>
  <c i="20" r="H189"/>
  <c r="K24"/>
  <c i="5" r="H42"/>
  <c i="7" r="H41"/>
  <c r="K20"/>
  <c i="20" r="H207"/>
  <c r="K25"/>
  <c i="18" r="H191"/>
  <c r="K23"/>
  <c i="17" r="H97"/>
  <c r="K22"/>
  <c r="H83"/>
  <c i="5" r="H100"/>
  <c r="K21"/>
  <c i="11" r="H120"/>
  <c r="K21"/>
  <c i="9" r="H119"/>
  <c r="K22"/>
  <c i="5" r="H128"/>
  <c r="K22"/>
  <c i="21" r="H38"/>
  <c r="H39"/>
  <c r="K20"/>
  <c r="Q11"/>
  <c i="19" r="H189"/>
  <c r="K24"/>
  <c i="11" r="S181"/>
  <c r="S25"/>
  <c i="14" r="H167"/>
  <c i="6" r="H170"/>
  <c r="K23"/>
  <c i="3" r="H46"/>
  <c r="K20"/>
  <c i="17" r="H248"/>
  <c r="K24"/>
  <c i="13" r="H120"/>
  <c r="J120"/>
  <c r="J121"/>
  <c i="18" r="H51"/>
  <c i="15" r="S81"/>
  <c r="S22"/>
  <c i="20" r="H188"/>
  <c r="J188"/>
  <c r="J189"/>
  <c i="2" r="H86"/>
  <c r="J86"/>
  <c r="J87"/>
  <c i="9" r="H118"/>
  <c i="5" r="H41"/>
  <c r="J41"/>
  <c r="J42"/>
  <c i="9" r="H145"/>
  <c r="K24"/>
  <c i="12" r="H133"/>
  <c r="K24"/>
  <c i="18" r="H89"/>
  <c i="13" r="S144"/>
  <c r="S24"/>
  <c i="17" r="H247"/>
  <c i="2" r="J11"/>
  <c i="1" r="F20"/>
  <c i="3" r="H73"/>
  <c i="5" r="L100"/>
  <c r="L21"/>
  <c r="L135"/>
  <c r="J135"/>
  <c r="J136"/>
  <c r="L193"/>
  <c r="J193"/>
  <c r="J194"/>
  <c r="L196"/>
  <c r="L287"/>
  <c r="L25"/>
  <c r="H286"/>
  <c i="6" r="L41"/>
  <c r="L20"/>
  <c r="L101"/>
  <c r="L122"/>
  <c r="L22"/>
  <c r="H121"/>
  <c r="L170"/>
  <c r="L23"/>
  <c r="L217"/>
  <c r="H218"/>
  <c r="K24"/>
  <c i="7" r="H99"/>
  <c r="K21"/>
  <c i="9" r="L153"/>
  <c r="L25"/>
  <c r="L165"/>
  <c r="J165"/>
  <c r="J166"/>
  <c i="10" r="R11"/>
  <c i="11" r="K20"/>
  <c r="L128"/>
  <c r="L22"/>
  <c i="12" r="L30"/>
  <c r="L41"/>
  <c r="L20"/>
  <c r="H41"/>
  <c r="J10"/>
  <c i="13" r="L32"/>
  <c r="L43"/>
  <c r="H129"/>
  <c r="K22"/>
  <c r="L136"/>
  <c r="J136"/>
  <c r="J137"/>
  <c i="14" r="L75"/>
  <c r="J75"/>
  <c r="J76"/>
  <c r="H100"/>
  <c r="K24"/>
  <c r="Q11"/>
  <c i="15" r="K20"/>
  <c r="Q11"/>
  <c r="L40"/>
  <c r="J40"/>
  <c r="S40"/>
  <c r="S20"/>
  <c i="17" r="L247"/>
  <c r="J247"/>
  <c r="J248"/>
  <c i="18" r="L20"/>
  <c r="L92"/>
  <c r="L107"/>
  <c r="J107"/>
  <c r="J108"/>
  <c r="H108"/>
  <c r="K22"/>
  <c r="H231"/>
  <c i="19" r="H130"/>
  <c r="K21"/>
  <c r="H137"/>
  <c r="L140"/>
  <c r="L145"/>
  <c r="J145"/>
  <c r="J146"/>
  <c r="H145"/>
  <c i="20" r="L31"/>
  <c r="L52"/>
  <c r="L20"/>
  <c r="H129"/>
  <c r="L137"/>
  <c r="J137"/>
  <c r="J138"/>
  <c r="L189"/>
  <c r="L24"/>
  <c r="L207"/>
  <c r="L25"/>
  <c i="21" r="L38"/>
  <c r="J38"/>
  <c r="J39"/>
  <c i="22" r="L20"/>
  <c r="L33"/>
  <c i="3" r="L74"/>
  <c r="L21"/>
  <c r="L84"/>
  <c r="L89"/>
  <c r="L92"/>
  <c r="L127"/>
  <c i="4" r="H41"/>
  <c i="6" r="H217"/>
  <c i="7" r="L43"/>
  <c r="L99"/>
  <c r="L21"/>
  <c r="H112"/>
  <c r="K22"/>
  <c r="H154"/>
  <c r="L155"/>
  <c r="L23"/>
  <c r="H202"/>
  <c i="8" r="L74"/>
  <c r="J74"/>
  <c r="J75"/>
  <c r="L90"/>
  <c r="J90"/>
  <c r="J91"/>
  <c r="L132"/>
  <c r="L25"/>
  <c i="9" r="L43"/>
  <c r="L20"/>
  <c r="L105"/>
  <c r="J105"/>
  <c r="J106"/>
  <c r="L118"/>
  <c r="J118"/>
  <c r="J119"/>
  <c i="10" r="K20"/>
  <c r="Q11"/>
  <c r="S11"/>
  <c i="1" r="S29"/>
  <c i="12" r="L133"/>
  <c r="L24"/>
  <c i="13" r="L145"/>
  <c r="L24"/>
  <c i="14" r="L42"/>
  <c r="J42"/>
  <c r="J43"/>
  <c r="L91"/>
  <c r="J91"/>
  <c r="J92"/>
  <c r="L94"/>
  <c r="L100"/>
  <c r="L24"/>
  <c r="L176"/>
  <c r="L26"/>
  <c i="15" r="L97"/>
  <c r="J97"/>
  <c r="J98"/>
  <c i="16" r="L49"/>
  <c r="J49"/>
  <c r="R11"/>
  <c r="L78"/>
  <c r="L21"/>
  <c i="17" r="K20"/>
  <c r="L30"/>
  <c r="L51"/>
  <c r="L20"/>
  <c r="L83"/>
  <c r="J83"/>
  <c r="J84"/>
  <c r="L97"/>
  <c r="L22"/>
  <c i="18" r="L90"/>
  <c r="L21"/>
  <c r="L190"/>
  <c r="J190"/>
  <c r="J191"/>
  <c i="19" r="L20"/>
  <c r="H138"/>
  <c r="K22"/>
  <c i="20" r="H51"/>
  <c i="22" r="H49"/>
  <c i="11" r="L41"/>
  <c r="J41"/>
  <c r="J42"/>
  <c r="H173"/>
  <c r="J173"/>
  <c r="J174"/>
  <c r="H174"/>
  <c r="K24"/>
  <c r="L174"/>
  <c r="L24"/>
  <c i="12" r="L84"/>
  <c r="L95"/>
  <c r="L23"/>
  <c i="13" r="L128"/>
  <c r="L212"/>
  <c r="J212"/>
  <c r="J213"/>
  <c r="L221"/>
  <c r="L26"/>
  <c i="14" r="L83"/>
  <c r="J83"/>
  <c r="J84"/>
  <c r="L167"/>
  <c r="J167"/>
  <c r="J168"/>
  <c i="15" r="L20"/>
  <c r="L68"/>
  <c r="J68"/>
  <c r="J69"/>
  <c r="L90"/>
  <c r="L23"/>
  <c i="17" r="H50"/>
  <c i="18" r="H223"/>
  <c i="21" r="J11"/>
  <c i="1" r="F43"/>
  <c i="22" r="L36"/>
  <c r="L41"/>
  <c r="J41"/>
  <c r="J42"/>
  <c r="H42"/>
  <c r="K21"/>
  <c i="1" r="D29"/>
  <c i="3" r="L20"/>
  <c r="H74"/>
  <c r="K21"/>
  <c r="L82"/>
  <c r="L22"/>
  <c i="4" r="L43"/>
  <c r="L73"/>
  <c r="J73"/>
  <c r="J74"/>
  <c r="H73"/>
  <c r="H94"/>
  <c r="H147"/>
  <c r="H148"/>
  <c r="K24"/>
  <c i="5" r="L42"/>
  <c r="L128"/>
  <c r="L22"/>
  <c i="7" r="L41"/>
  <c r="L20"/>
  <c i="8" r="L31"/>
  <c r="L42"/>
  <c i="9" r="J10"/>
  <c r="L127"/>
  <c r="L23"/>
  <c i="10" r="L32"/>
  <c r="L20"/>
  <c i="11" r="L130"/>
  <c r="L140"/>
  <c r="L182"/>
  <c r="L25"/>
  <c i="12" r="L82"/>
  <c r="L22"/>
  <c r="H94"/>
  <c i="13" r="H42"/>
  <c r="H128"/>
  <c i="14" r="L20"/>
  <c i="15" r="S11"/>
  <c i="1" r="S34"/>
  <c i="16" r="L144"/>
  <c r="L23"/>
  <c i="18" r="L193"/>
  <c r="L223"/>
  <c r="J223"/>
  <c r="J224"/>
  <c r="L226"/>
  <c r="L232"/>
  <c r="L25"/>
  <c i="19" r="K20"/>
  <c i="22" r="H33"/>
  <c r="L44"/>
  <c r="L50"/>
  <c r="L22"/>
  <c i="3" r="H89"/>
  <c i="4" r="L30"/>
  <c r="L41"/>
  <c r="L82"/>
  <c r="L22"/>
  <c r="L84"/>
  <c r="L95"/>
  <c r="L23"/>
  <c r="L147"/>
  <c r="J147"/>
  <c r="J148"/>
  <c i="7" r="L101"/>
  <c r="L111"/>
  <c r="J111"/>
  <c r="J112"/>
  <c r="H155"/>
  <c r="K23"/>
  <c r="L157"/>
  <c r="L203"/>
  <c r="L24"/>
  <c i="8" r="L77"/>
  <c r="L82"/>
  <c r="J82"/>
  <c r="J83"/>
  <c r="H83"/>
  <c r="K22"/>
  <c i="11" r="H140"/>
  <c i="19" r="L54"/>
  <c r="L130"/>
  <c r="L21"/>
  <c r="L137"/>
  <c r="J137"/>
  <c r="J138"/>
  <c r="L188"/>
  <c r="J188"/>
  <c r="J189"/>
  <c i="22" r="H34"/>
  <c r="K20"/>
  <c i="3" r="H127"/>
  <c i="8" r="H41"/>
  <c r="L93"/>
  <c r="L124"/>
  <c r="L24"/>
  <c r="H123"/>
  <c i="9" r="L144"/>
  <c r="J144"/>
  <c r="J145"/>
  <c i="11" r="L119"/>
  <c r="J119"/>
  <c r="J120"/>
  <c i="12" r="L43"/>
  <c r="L74"/>
  <c r="L21"/>
  <c r="H73"/>
  <c i="20" r="L54"/>
  <c r="L130"/>
  <c r="L21"/>
  <c i="3" l="1" r="J89"/>
  <c r="J90"/>
  <c i="15" r="R11"/>
  <c i="20" r="J10"/>
  <c i="12" r="J132"/>
  <c r="J133"/>
  <c i="13" r="J128"/>
  <c r="J129"/>
  <c i="16" r="S49"/>
  <c r="S20"/>
  <c i="13" r="S212"/>
  <c r="S25"/>
  <c i="7" r="J154"/>
  <c r="J155"/>
  <c i="5" r="J11"/>
  <c i="1" r="F24"/>
  <c i="4" r="J10"/>
  <c i="1" r="D22"/>
  <c i="13" r="J11"/>
  <c i="1" r="F32"/>
  <c i="5" r="J10"/>
  <c i="1" r="D24"/>
  <c i="18" r="J51"/>
  <c r="J89"/>
  <c r="J90"/>
  <c r="S89"/>
  <c r="S21"/>
  <c i="22" r="J33"/>
  <c r="J34"/>
  <c i="13" r="S120"/>
  <c r="S21"/>
  <c i="11" r="J140"/>
  <c r="J141"/>
  <c i="3" r="J127"/>
  <c r="J128"/>
  <c i="6" r="J217"/>
  <c r="J218"/>
  <c i="3" r="J73"/>
  <c r="J74"/>
  <c i="2" r="S86"/>
  <c r="S20"/>
  <c i="14" r="S75"/>
  <c r="S21"/>
  <c r="S42"/>
  <c r="S20"/>
  <c i="20" r="S188"/>
  <c r="S24"/>
  <c i="17" r="S247"/>
  <c r="S24"/>
  <c i="12" r="S132"/>
  <c r="S24"/>
  <c i="18" r="Q11"/>
  <c i="19" r="Q11"/>
  <c i="8" r="Q11"/>
  <c i="17" r="Q11"/>
  <c i="13" r="Q11"/>
  <c i="7" r="Q11"/>
  <c i="11" r="Q11"/>
  <c i="3" r="Q11"/>
  <c i="6" r="Q11"/>
  <c i="9" r="Q11"/>
  <c r="S11"/>
  <c i="1" r="S28"/>
  <c i="22" r="Q11"/>
  <c i="5" r="S135"/>
  <c r="S23"/>
  <c i="8" r="S74"/>
  <c r="S21"/>
  <c r="S90"/>
  <c r="S23"/>
  <c i="9" r="S165"/>
  <c r="S26"/>
  <c r="S118"/>
  <c r="S22"/>
  <c i="17" r="S83"/>
  <c r="S21"/>
  <c i="11" r="S119"/>
  <c r="S21"/>
  <c r="S173"/>
  <c r="S24"/>
  <c i="4" r="S147"/>
  <c r="S24"/>
  <c i="5" r="S127"/>
  <c r="S22"/>
  <c i="9" r="R11"/>
  <c i="15" r="S97"/>
  <c r="S24"/>
  <c i="21" r="S38"/>
  <c r="S20"/>
  <c i="13" r="S220"/>
  <c r="S26"/>
  <c i="20" r="S145"/>
  <c r="S23"/>
  <c i="19" r="S188"/>
  <c r="S24"/>
  <c i="16" r="J11"/>
  <c i="1" r="F36"/>
  <c r="F35"/>
  <c i="18" r="S107"/>
  <c r="S22"/>
  <c i="6" r="S40"/>
  <c r="S20"/>
  <c i="8" r="J10"/>
  <c i="1" r="D27"/>
  <c i="13" r="S136"/>
  <c r="S23"/>
  <c i="14" r="S83"/>
  <c r="S22"/>
  <c i="9" r="S144"/>
  <c r="S24"/>
  <c i="14" r="J11"/>
  <c i="1" r="F33"/>
  <c i="5" r="S41"/>
  <c r="S20"/>
  <c i="15" r="J11"/>
  <c i="1" r="F34"/>
  <c i="5" r="S193"/>
  <c r="S24"/>
  <c i="17" r="J10"/>
  <c r="S11"/>
  <c i="1" r="S38"/>
  <c i="19" r="J10"/>
  <c i="1" r="D41"/>
  <c i="18" r="S190"/>
  <c r="S23"/>
  <c i="17" r="S96"/>
  <c r="S22"/>
  <c i="14" r="S167"/>
  <c r="S25"/>
  <c i="3" r="S45"/>
  <c r="S20"/>
  <c i="6" r="J10"/>
  <c i="1" r="D25"/>
  <c i="9" r="S105"/>
  <c r="S21"/>
  <c i="15" r="S68"/>
  <c r="S21"/>
  <c i="18" r="S223"/>
  <c r="S24"/>
  <c i="16" r="S77"/>
  <c r="S21"/>
  <c i="14" r="S91"/>
  <c r="S23"/>
  <c i="11" r="S41"/>
  <c r="S20"/>
  <c i="8" r="S131"/>
  <c r="S25"/>
  <c i="11" r="J10"/>
  <c i="1" r="D30"/>
  <c i="14" r="J10"/>
  <c r="S11"/>
  <c i="1" r="S33"/>
  <c r="D28"/>
  <c r="D31"/>
  <c i="16" r="S85"/>
  <c r="S22"/>
  <c i="3" r="J46"/>
  <c r="L90"/>
  <c r="L23"/>
  <c i="4" r="L40"/>
  <c r="J40"/>
  <c i="7" r="S111"/>
  <c r="S22"/>
  <c r="J10"/>
  <c r="S11"/>
  <c i="1" r="S26"/>
  <c i="19" r="S137"/>
  <c r="S22"/>
  <c i="8" r="L20"/>
  <c i="11" r="R11"/>
  <c i="8" r="S82"/>
  <c r="S22"/>
  <c i="12" r="K20"/>
  <c r="Q11"/>
  <c r="S11"/>
  <c i="1" r="S31"/>
  <c i="13" r="L42"/>
  <c r="J42"/>
  <c r="J43"/>
  <c i="16" r="K20"/>
  <c r="Q11"/>
  <c r="J50"/>
  <c i="17" r="J11"/>
  <c i="1" r="F38"/>
  <c r="F37"/>
  <c i="17" r="L50"/>
  <c r="J50"/>
  <c r="J51"/>
  <c i="18" r="L224"/>
  <c r="L24"/>
  <c i="19" r="L146"/>
  <c r="L23"/>
  <c i="20" r="K20"/>
  <c r="Q11"/>
  <c r="L129"/>
  <c r="J129"/>
  <c r="J130"/>
  <c i="21" r="J10"/>
  <c i="1" r="D43"/>
  <c i="20" r="S137"/>
  <c r="S22"/>
  <c i="5" r="L286"/>
  <c r="J286"/>
  <c r="J287"/>
  <c i="6" r="J11"/>
  <c i="1" r="F25"/>
  <c i="7" r="L202"/>
  <c r="J202"/>
  <c r="J203"/>
  <c i="21" r="S46"/>
  <c r="S21"/>
  <c i="11" r="L141"/>
  <c r="L23"/>
  <c i="12" r="L94"/>
  <c r="J94"/>
  <c r="J95"/>
  <c i="14" r="L99"/>
  <c r="J99"/>
  <c r="J100"/>
  <c i="15" r="J41"/>
  <c i="22" r="S41"/>
  <c r="S21"/>
  <c i="18" r="J10"/>
  <c i="1" r="D40"/>
  <c r="D39"/>
  <c i="18" r="L231"/>
  <c r="J231"/>
  <c r="J232"/>
  <c i="4" r="S81"/>
  <c r="S22"/>
  <c i="22" r="J10"/>
  <c r="S11"/>
  <c i="1" r="S44"/>
  <c i="2" r="K20"/>
  <c r="Q11"/>
  <c i="4" r="S73"/>
  <c r="S21"/>
  <c i="12" r="L40"/>
  <c r="J40"/>
  <c r="J41"/>
  <c i="16" r="S11"/>
  <c i="1" r="S36"/>
  <c i="22" r="L42"/>
  <c r="L21"/>
  <c i="2" r="R11"/>
  <c i="3" r="L128"/>
  <c r="L24"/>
  <c i="4" r="L20"/>
  <c r="L74"/>
  <c r="L21"/>
  <c r="L94"/>
  <c r="J94"/>
  <c r="J95"/>
  <c i="5" r="K20"/>
  <c r="Q11"/>
  <c i="6" r="L121"/>
  <c r="J121"/>
  <c r="J122"/>
  <c i="7" r="L98"/>
  <c r="J98"/>
  <c r="J99"/>
  <c r="L112"/>
  <c r="L22"/>
  <c i="8" r="L41"/>
  <c r="J41"/>
  <c r="J42"/>
  <c r="L83"/>
  <c r="L22"/>
  <c r="L123"/>
  <c r="J123"/>
  <c r="J124"/>
  <c i="10" r="J11"/>
  <c i="1" r="F29"/>
  <c i="12" r="L73"/>
  <c r="J73"/>
  <c r="J74"/>
  <c i="13" r="L20"/>
  <c i="18" r="L108"/>
  <c r="L22"/>
  <c i="2" r="S11"/>
  <c i="1" r="S20"/>
  <c i="3" r="J10"/>
  <c r="S11"/>
  <c i="1" r="S21"/>
  <c i="4" r="K20"/>
  <c r="Q11"/>
  <c i="5" r="R11"/>
  <c r="L20"/>
  <c i="9" r="J11"/>
  <c i="1" r="F28"/>
  <c i="19" r="S145"/>
  <c r="S23"/>
  <c r="L129"/>
  <c r="J129"/>
  <c r="J130"/>
  <c i="20" r="L51"/>
  <c r="J51"/>
  <c r="J52"/>
  <c i="21" r="R11"/>
  <c i="12" r="J11"/>
  <c i="1" r="F31"/>
  <c i="13" r="J10"/>
  <c i="1" r="D32"/>
  <c i="20" r="J11"/>
  <c i="1" r="F42"/>
  <c i="22" r="L49"/>
  <c r="J49"/>
  <c r="J50"/>
  <c i="1" l="1" r="D23"/>
  <c i="18" r="R11"/>
  <c i="4" r="R11"/>
  <c i="1" r="F23"/>
  <c i="20" r="S11"/>
  <c i="1" r="S42"/>
  <c i="18" r="J11"/>
  <c i="1" r="F40"/>
  <c r="F39"/>
  <c i="14" r="R11"/>
  <c i="3" r="J11"/>
  <c i="1" r="F21"/>
  <c i="3" r="R11"/>
  <c i="6" r="R11"/>
  <c i="8" r="J11"/>
  <c i="1" r="F27"/>
  <c i="19" r="J11"/>
  <c i="1" r="F41"/>
  <c i="4" r="J11"/>
  <c i="1" r="F22"/>
  <c i="7" r="J11"/>
  <c i="1" r="F26"/>
  <c r="D26"/>
  <c r="D33"/>
  <c r="D38"/>
  <c r="D37"/>
  <c r="D42"/>
  <c r="D44"/>
  <c i="12" r="S94"/>
  <c r="S23"/>
  <c i="8" r="S123"/>
  <c r="S24"/>
  <c i="4" r="S11"/>
  <c i="1" r="S22"/>
  <c i="22" r="S49"/>
  <c r="S22"/>
  <c i="4" r="J41"/>
  <c i="6" r="S11"/>
  <c i="1" r="S25"/>
  <c i="8" r="R11"/>
  <c i="7" r="S154"/>
  <c r="S23"/>
  <c i="3" r="S89"/>
  <c r="S23"/>
  <c i="13" r="S128"/>
  <c r="S22"/>
  <c r="R11"/>
  <c i="22" r="S33"/>
  <c r="S20"/>
  <c i="7" r="S98"/>
  <c r="S21"/>
  <c i="18" r="S51"/>
  <c r="S20"/>
  <c i="21" r="S11"/>
  <c i="1" r="S43"/>
  <c i="6" r="S121"/>
  <c r="S22"/>
  <c i="22" r="R11"/>
  <c i="17" r="S50"/>
  <c r="S20"/>
  <c i="12" r="S40"/>
  <c r="S20"/>
  <c i="8" r="S11"/>
  <c i="1" r="S27"/>
  <c i="22" r="J11"/>
  <c i="1" r="F44"/>
  <c i="14" r="S99"/>
  <c r="S24"/>
  <c i="18" r="S231"/>
  <c r="S25"/>
  <c i="17" r="R11"/>
  <c i="18" r="S11"/>
  <c i="1" r="S40"/>
  <c i="19" r="S11"/>
  <c i="1" r="S41"/>
  <c i="20" r="R11"/>
  <c i="12" r="R11"/>
  <c i="13" r="S11"/>
  <c i="1" r="S32"/>
  <c i="6" r="S217"/>
  <c r="S24"/>
  <c i="18" r="J52"/>
  <c i="13" r="S42"/>
  <c r="S20"/>
  <c i="1" r="D21"/>
  <c r="F11"/>
  <c i="11" r="J11"/>
  <c i="1" r="F30"/>
  <c i="5" r="S11"/>
  <c i="1" r="S24"/>
  <c i="7" r="S202"/>
  <c r="S24"/>
  <c i="3" r="S73"/>
  <c r="S21"/>
  <c i="5" r="S286"/>
  <c r="S25"/>
  <c i="4" r="S94"/>
  <c r="S23"/>
  <c r="S40"/>
  <c r="S20"/>
  <c i="8" r="S41"/>
  <c r="S20"/>
  <c i="7" r="R11"/>
  <c i="3" r="S127"/>
  <c r="S24"/>
  <c i="12" r="S73"/>
  <c r="S21"/>
  <c i="20" r="S51"/>
  <c r="S20"/>
  <c i="19" r="R11"/>
  <c i="11" r="S11"/>
  <c i="1" r="S30"/>
  <c i="19" r="S129"/>
  <c r="S21"/>
  <c i="20" r="S129"/>
  <c r="S21"/>
  <c i="11" r="S140"/>
  <c r="S23"/>
  <c i="1" l="1" r="F13"/>
</calcChain>
</file>

<file path=xl/sharedStrings.xml><?xml version="1.0" encoding="utf-8"?>
<sst xmlns="http://schemas.openxmlformats.org/spreadsheetml/2006/main">
  <si>
    <t>SOUHRNNÝ LIST STAVBY</t>
  </si>
  <si>
    <t>STAVBA</t>
  </si>
  <si>
    <t>TÚ_S_033 - II/214 + III/214 8 Modernizace křižovatky Cheb, Podhrad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</si>
  <si>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</si>
  <si>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</si>
  <si>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</si>
  <si>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</si>
  <si>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</si>
  <si>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</si>
  <si>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</si>
  <si>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</si>
  <si>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</si>
  <si>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</si>
  <si>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</si>
  <si>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</si>
  <si>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</si>
  <si>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</si>
  <si>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</si>
  <si>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Všeobecné položky</t>
  </si>
  <si>
    <t>Demolice objektu na parcele st. 3445</t>
  </si>
  <si>
    <t>Demolice objektu na parcele st. 3446</t>
  </si>
  <si>
    <t>111</t>
  </si>
  <si>
    <t>Okružní křižovatka</t>
  </si>
  <si>
    <t xml:space="preserve">   └ 111 ꜛ</t>
  </si>
  <si>
    <t xml:space="preserve">   └ 111a ꜛ</t>
  </si>
  <si>
    <t>Větev OK III/241 8 Podhradská</t>
  </si>
  <si>
    <t>Sjezd na pozemek LAGARDE ECONOMY s.r.o.</t>
  </si>
  <si>
    <t>Provizorní komunikace</t>
  </si>
  <si>
    <t>DIO</t>
  </si>
  <si>
    <t>Přeložka kanalizačního vedení DN 400</t>
  </si>
  <si>
    <t>Přeložka kanalizační přípojky k parcele st. 2339 a 1576/3</t>
  </si>
  <si>
    <t>Přeložka vodovodní přípojky k areálu Karlovarského kraje</t>
  </si>
  <si>
    <t>Přeložka vodovodní přípojky k areálu REGMONT METAL spol. s r.o.</t>
  </si>
  <si>
    <t>Ochrana vodovodu DN 150</t>
  </si>
  <si>
    <t>421</t>
  </si>
  <si>
    <t>Přeložka elektroměrového rozvaděče - REGMONT METAL</t>
  </si>
  <si>
    <t xml:space="preserve">   └ 421 ꜛ</t>
  </si>
  <si>
    <t>422</t>
  </si>
  <si>
    <t>Přeložka elektroměrového rozvaděče a kabelových rozvodů - LAGARDE</t>
  </si>
  <si>
    <t xml:space="preserve">   └ 422 ꜛ</t>
  </si>
  <si>
    <t>441</t>
  </si>
  <si>
    <t>Přeložka veřejného osvětlení</t>
  </si>
  <si>
    <t xml:space="preserve">   └ 441 ꜛ</t>
  </si>
  <si>
    <t>Přeložka STL plynovodní přípojky k areálu Karlovarského kraje</t>
  </si>
  <si>
    <t>Přeložka STL plynovodní přípojky k areálu REGMONT METAL spol. s r. o.</t>
  </si>
  <si>
    <t>Oplocení areálu LAGARDE ECONOMY s.r.o.</t>
  </si>
  <si>
    <t>Oplocení areálu pozemku 1576/3</t>
  </si>
  <si>
    <t>SOUPIS PRACÍ</t>
  </si>
  <si>
    <t xml:space="preserve">Objekt: </t>
  </si>
  <si>
    <t xml:space="preserve">Celková cena (bez DPH): </t>
  </si>
  <si>
    <t>000 - Všeobecné položky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</si>
  <si>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</si>
  <si>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</si>
  <si>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</si>
  <si>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</si>
  <si>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</si>
  <si>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</si>
  <si>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</si>
  <si>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</si>
  <si>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</si>
  <si>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</si>
  <si>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</si>
  <si>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</si>
  <si>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</si>
  <si>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</si>
  <si>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02510</t>
  </si>
  <si>
    <t>ZKOUŠENÍ MATERIÁLŮ ZKUŠEBNOU ZHOTOVITELE</t>
  </si>
  <si>
    <t>KPL</t>
  </si>
  <si>
    <t>doplňující popis</t>
  </si>
  <si>
    <t>- PV - hlavní část</t>
  </si>
  <si>
    <t>výměra</t>
  </si>
  <si>
    <t>1 = 1,000000 =&gt; A</t>
  </si>
  <si>
    <t>technická specifikace</t>
  </si>
  <si>
    <t>zahrnuje veškeré náklady spojené s objednatelem požadovanými zkouškami</t>
  </si>
  <si>
    <t>cenová soustava</t>
  </si>
  <si>
    <t>2022_OTSKP</t>
  </si>
  <si>
    <t>02520</t>
  </si>
  <si>
    <t>ZKOUŠENÍ MATERIÁLŮ NEZÁVISLOU ZKUŠEBNOU</t>
  </si>
  <si>
    <t>- zkoušení přítomnosti PAU
- PV - hlavní část</t>
  </si>
  <si>
    <t>02710</t>
  </si>
  <si>
    <t>POMOC PRÁCE ZŘÍZ NEBO ZAJIŠŤ OBJÍŽĎKY A PŘÍSTUP CESTY</t>
  </si>
  <si>
    <t>OPRAVY OBJÍZDNÝCH TRAS (výtluky, znehodnocený kryt na objízdných trasách, obruby)_x000d_
- čerpáno se souhlasem TDS_x000d_
položka zahrnuje: _x000d_
frézování, postřik, balení obrusné vrstvy, včetně zálivek (předpokládaná výměra cca 1000 m2)_x000d_
_x000d_
- paušál 0,630 kpl _x000d_
- nezpůsobilé výdaje 0,370 kpl</t>
  </si>
  <si>
    <t>zahrnuje veškeré náklady spojené s objednatelem požadovanými zařízeními</t>
  </si>
  <si>
    <t>OTSKP 2022</t>
  </si>
  <si>
    <t>02730</t>
  </si>
  <si>
    <t>POMOC PRÁCE ZŘÍZ NEBO ZAJIŠŤ OCHRANU INŽENÝRSKÝCH SÍTÍ</t>
  </si>
  <si>
    <t>02851</t>
  </si>
  <si>
    <t>PRŮZKUMNÉ PRÁCE DIAGNOSTIKY KONSTRUKCÍ NA POVRCHU</t>
  </si>
  <si>
    <t>- videozáznam a pasportizace objízdných tras
- nezpůsobilé výdaje</t>
  </si>
  <si>
    <t>zahrnuje veškeré náklady spojené s objednatelem požadovanými pracemi</t>
  </si>
  <si>
    <t>02910</t>
  </si>
  <si>
    <t>OSTATNÍ POŽADAVKY - ZEMĚMĚŘIČSKÁ MĚŘENÍ</t>
  </si>
  <si>
    <t>- zaměření skutečného provedení stavby
- zaměření skutečného stavu po dokončení stavby, vč. zákresu do katastrální mapy a její digitalizace, včetně předání a zanesení do digitální technické mapy Karlovarského kraje
- včetně vektorových dat osy realizované silnice II. třídy ve formátu ESRI SHP nebo GDB, popř. DWG či DGN (otevřené i uzavřené formáty)
- paušál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</si>
  <si>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</si>
  <si>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</si>
  <si>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</si>
  <si>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 xml:space="preserve">vytyčení stavby  
- směrové a výškové vytyčení stavby dle vytyčovacích souřadnic, včetně vytýčení inženýrských sítí
- PV - hlavní část</t>
  </si>
  <si>
    <t>02943</t>
  </si>
  <si>
    <t>OSTATNÍ POŽADAVKY - VYPRACOVÁNÍ RDS</t>
  </si>
  <si>
    <t>- kompletní zpracování realizační dokumentace stavby 
- včetně vypracování dokumentace na změnu napojení a dimenze požárního vodovodu pro areál Lagarde 
- paušál</t>
  </si>
  <si>
    <t>02944</t>
  </si>
  <si>
    <t>OSTAT POŽADAVKY - DOKUMENTACE SKUTEČ PROVEDENÍ V DIGIT FORMĚ</t>
  </si>
  <si>
    <t xml:space="preserve">- dokumentace skutečného provedení stavby  
- DSPS v počtu 3 paré + 1x CD (otevřené i uzavřené formáty)
- paušál</t>
  </si>
  <si>
    <t>02945</t>
  </si>
  <si>
    <t>OSTAT POŽADAVKY - GEOMETRICKÝ PLÁN</t>
  </si>
  <si>
    <t xml:space="preserve">- podklady pro majetkoprávní vypořádání stavby  
- vypracování geometrického plánu včetně projednání a schválení na příslušném KÚ
- včetně digitální verze GP ověřené KÚ
- nezpůsobilé výdaje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</si>
  <si>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</si>
  <si>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02991</t>
  </si>
  <si>
    <t>a</t>
  </si>
  <si>
    <t>OSTATNÍ POŽADAVKY - INFORMAČNÍ TABULE</t>
  </si>
  <si>
    <t>KUS</t>
  </si>
  <si>
    <t>- dočasný billboard rozměr min. 2,1 x 2,2 m, provedení plast nebo plech v barevném provedení včetně kotvení, údržby a odstranění, údaje dle zadávací dokumentace
- paušál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</si>
  <si>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</si>
  <si>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b</t>
  </si>
  <si>
    <t>- pamětní deska, rozměry min. 0,40 x 0,30 m, plastová, barevný potisk dle požadavků IROP, údaje o stavbě a financujícím programu, včetně kotvení na objekt nebo do patek, včetně kotevní konstrukce pamětní deska
- paušál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</si>
  <si>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</si>
  <si>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</si>
  <si>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</si>
  <si>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</si>
  <si>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</si>
  <si>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</si>
  <si>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001 - Demolice objektu na parcele st. 3445</t>
  </si>
  <si>
    <t>Zemní práce</t>
  </si>
  <si>
    <t>Vodorovné konstrukce</t>
  </si>
  <si>
    <t>Přidružená stavební výroba</t>
  </si>
  <si>
    <t>Ostatní konstrukce a práce</t>
  </si>
  <si>
    <t>014102</t>
  </si>
  <si>
    <t>POPLATKY ZA SKLÁDKU</t>
  </si>
  <si>
    <t>T</t>
  </si>
  <si>
    <t>zatřídění do Katalogu odpadů pod kódem 17 01 01
- nezpůsobilé výdaje</t>
  </si>
  <si>
    <t xml:space="preserve">dle položky 96614-suť směs (zdivo)    73m3*1,8t/m3 = 131,400000 =&gt; A</t>
  </si>
  <si>
    <t>zahrnuje veškeré poplatky provozovateli skládky související s uložením odpadu na skládce.</t>
  </si>
  <si>
    <t>směsný stavební a demoliční materiál zatřídění do Katalogu odpadů pod kódem 17 09 04
a) suť-směs (plechové dveře, okna luxfery, okapy)
b) suť-dřevo, směs
- nezpůsobilé výdaje</t>
  </si>
  <si>
    <t xml:space="preserve">dle položky 97619+97617a+97617b  (0,095kus/t*2kus+0,082t/m2*1,4m*1,0m*14kus+68*5/1000) = 2,137200 =&gt; A _x000d_
_x000d_
dle položky 96617   43m3*0,963t/m3 = 41,409000 =&gt; B _x000d_
_x000d_
Celkem: A+B = 43,546200 =&gt; C</t>
  </si>
  <si>
    <t>014132</t>
  </si>
  <si>
    <t>POPLATKY ZA SKLÁDKU TYP S-NO (NEBEZPEČNÝ ODPAD)</t>
  </si>
  <si>
    <t>odpadní materiál nebezpečný odpad zatřídění do Katalogu odpadů pod kódem 12 01 16
- nezpůsobilé výdaje</t>
  </si>
  <si>
    <t xml:space="preserve">dle položky 44416  0,03671m2/t*250m2 = 9,177500 =&gt; A</t>
  </si>
  <si>
    <t>1 - Zemní práce</t>
  </si>
  <si>
    <t>12573</t>
  </si>
  <si>
    <t>VYKOPÁVKY ZE ZEMNÍKŮ A SKLÁDEK TŘ. I</t>
  </si>
  <si>
    <t>M3</t>
  </si>
  <si>
    <t>- ornice včetně dovozu a nákupu
viz položka 18233
- PV - hlavní část</t>
  </si>
  <si>
    <t>30 = 30,000000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</si>
  <si>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</si>
  <si>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12583</t>
  </si>
  <si>
    <t>VYKOPÁVKY ZE ZEMNÍKŮ A SKLÁDEK TŘ. II</t>
  </si>
  <si>
    <t>zemina, pro zásyp základů, včetně dovozu a nákupu
položka 17411
- PV - hlavní část</t>
  </si>
  <si>
    <t>110 = 110,000000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</si>
  <si>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</si>
  <si>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17411</t>
  </si>
  <si>
    <t>ZÁSYP JAM A RÝH ZEMINOU SE ZHUTNĚNÍM</t>
  </si>
  <si>
    <t>zasypání základů
- PV - hlavní část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</si>
  <si>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</si>
  <si>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18233</t>
  </si>
  <si>
    <t>ROZPROSTŘENÍ ORNICE V ROVINĚ V TL DO 0,20M</t>
  </si>
  <si>
    <t>M2</t>
  </si>
  <si>
    <t>rozprostření ornice tl. 20 cm	_x000d_
_x000d_
30/0,2 = 150,000000 =&gt; A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</si>
  <si>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</si>
  <si>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</si>
  <si>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</si>
  <si>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zeleň + následná péče
- PV - hlavní část</t>
  </si>
  <si>
    <t>150 = 150,000000 =&gt; A</t>
  </si>
  <si>
    <t>Zahrnuje dodání předepsané travní směsi, její výsev na ornici, zalévání, první pokosení, to vše bez ohledu na sklon terénu</t>
  </si>
  <si>
    <t>4 - Vodorovné konstrukce</t>
  </si>
  <si>
    <t>44416</t>
  </si>
  <si>
    <t>STŘEŠNÍ PLÁŠŤ Z KERAMICKÝCH DÍLCŮ</t>
  </si>
  <si>
    <t>DEMONTÁŽ STŘEŠNÍ ETERNITOVÉ KRYTINY
- demontáž - střešní krytiny z ETERNITU
- včetně odvozu, likvidace, uložení na skládku 
- poplatek za skládku viz položka 014132
- PV - hlavní část</t>
  </si>
  <si>
    <t>250 = 250,000000 =&gt; A</t>
  </si>
  <si>
    <t>- dodání dílce požadovaného tvaru a vlastností, jeho skladování, doprava a osazení do
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</si>
  <si>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7 - Přidružená stavební výroba</t>
  </si>
  <si>
    <t>75B128</t>
  </si>
  <si>
    <t>VNITŘNÍ KABELOVÉ ROZVODY PŘES 20 DO 50 KABELŮ - DEMONTÁŽ</t>
  </si>
  <si>
    <t>M</t>
  </si>
  <si>
    <t>elektrorozvody - odstranění - včetně odvozu, likvidace, uložení na skládku a poplatku za skládku
- nezpůsobilé výdaje</t>
  </si>
  <si>
    <t>50 = 50,000000 =&gt; A</t>
  </si>
  <si>
    <t>1. Položka obsahuje:
– demontáž kabelů v rozvodném žlabu, odpojení ve stojanech nebo ve skříních
– demontáž kabelů ze žlabů, se všemi pomocnými a doplňujícími pracemi a součástmi, případné použití mechanizmů
– naložení vybouraného materiálu na dopravní prostředek
– odvoz vybouraného materiálu do skladu nebo na likvidaci
2. Položka neobsahuje:
– poplatek za likvidaci odpadů (nacení se dle SSD 0)
3. Způsob měření:
Měří se v metrech délkových kabelových žlabů nebo jiné kabelové konstrukce.</t>
  </si>
  <si>
    <t>9 - Ostatní konstrukce a práce</t>
  </si>
  <si>
    <t>96614</t>
  </si>
  <si>
    <t>BOURÁNÍ KONSTRUKCÍ Z CIHEL A TVÁRNIC</t>
  </si>
  <si>
    <t>bourání zdiva
odvoz na skládku, poplatek za skládku 014102
- PV - hlavní část</t>
  </si>
  <si>
    <t>73 = 73,000000 =&gt; A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</si>
  <si>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</si>
  <si>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</si>
  <si>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</si>
  <si>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 xml:space="preserve">betonový základ
- vybourání, naložení a odvoz k recyklaci 
- vybouraný bude předán zhotoviteli stavby k dalšímu využití  
- PV - hlavní část</t>
  </si>
  <si>
    <t>175 = 175,000000 =&gt; A</t>
  </si>
  <si>
    <t>96616</t>
  </si>
  <si>
    <t>BOURÁNÍ KONSTRUKCÍ ZE ŽELEZOBETONU</t>
  </si>
  <si>
    <t xml:space="preserve">sloupy, průvlaky
- vybourání, naložení a odvoz k recyklaci 
- vybouraný bude předán zhotoviteli stavby k dalšímu využití  
- PV - hlavní část</t>
  </si>
  <si>
    <t>24 = 24,000000 =&gt; A</t>
  </si>
  <si>
    <t>96617</t>
  </si>
  <si>
    <t>BOURÁNÍ KONSTRUKCÍ ZE DŘEVA</t>
  </si>
  <si>
    <t>demontáž příhradového vazníku včetně odvozu na skládku, poplatek za skládku 014102.a
- PV - hlavní část</t>
  </si>
  <si>
    <t>43 = 43,000000 =&gt; A</t>
  </si>
  <si>
    <t>97617</t>
  </si>
  <si>
    <t>VYBOURÁNÍ DROBNÝCH PŘEDMĚTŮ KOVOVÝCH</t>
  </si>
  <si>
    <t>demontáž vchodových dveří - dvoukřídlé plechové
odvoz na skládku, poplatek za skládku 014102.a
- PV - hlavní část</t>
  </si>
  <si>
    <t>2 = 2,000000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</si>
  <si>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</si>
  <si>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- demontáž plechového okapu - komplet 1 ks v délce 68 m
- odvoz na skládku, poplatek za skládku 014102.a
- PV - hlavní část</t>
  </si>
  <si>
    <t>- položka zahrnuje veškerou manipulaci s vybouranou sutí a hmotami včetně uložení na skládku. Nezahrnuje poplatek za skládku, který se vykazuje v položce 0141** (s výjimkou
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</si>
  <si>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97619</t>
  </si>
  <si>
    <t>VYBOURÁNÍ DROBNÝCH PŘEDMĚTŮ OSTATNÍCH</t>
  </si>
  <si>
    <t xml:space="preserve">demontáž okna - luxfery 1,4  x 1,0 m
odvoz na skládku, poplatek za skládku 014102.a
- PV - hlavní část</t>
  </si>
  <si>
    <t>14 = 14,000000 =&gt; B _x000d_
_x000d_
Celkem: B = 14,000000 =&gt; C</t>
  </si>
  <si>
    <t>002 - Demolice objektu na parcele st. 3446</t>
  </si>
  <si>
    <t xml:space="preserve">dle položky 96614-suť směs (zdivo)     60m3*1,8t/m3 = 108,000000 =&gt; A</t>
  </si>
  <si>
    <t>směsný stavební a demoliční materiál zatřídění do Katalogu odpadů pod kódem 17 09 04
a)suť- dřevo a plast (směs)
b)suť-kov a zateplení
c)suť-dřevo 
d)suť-směs
e)suť-směs
- nezpůsobilé výdaje</t>
  </si>
  <si>
    <t xml:space="preserve">a)_x000d_
dle položky 97616   0,22t/kus*19kus = 4,180000 =&gt; A _x000d_
_x000d_
b)_x000d_
dle položky 96618 126m2*0,026t/m2 = 3,276000 =&gt; B _x000d_
_x000d_
c)_x000d_
dle položky 96617  0,016t/m*174m = 2,784000 =&gt; D _x000d_
_x000d_
d)_x000d_
dle položky 969157  0,0154t/m*15m = 0,231000 =&gt; F _x000d_
_x000d_
e)_x000d_
dle položky 969357  0,0154t/m*30m = 0,462000 =&gt; H _x000d_
_x000d_
f)_x000d_
dle položky 97617b: 74*5/1000 = 0,370000 =&gt; J _x000d_
_x000d_
Celkem: A+B+D+F+H+J = 11,303000 =&gt; K</t>
  </si>
  <si>
    <t>11348</t>
  </si>
  <si>
    <t>ODSTRANĚNÍ KRYTU ZPEVNĚNÝCH PLOCH Z DLAŽDIC VČETNĚ PODKLADU</t>
  </si>
  <si>
    <t>a) demontáž keramické dlažby, včetně soklíků 
b) demontáž povlakové krytiny, včetně soklíků
včetně odvozu na skládku a poplatku za skládku
- nezpůsobilé výdaje</t>
  </si>
  <si>
    <t xml:space="preserve">a)  24 = 24,000000 =&gt; A _x000d_
_x000d_
b)  87 = 87,000000 =&gt; B _x000d_
_x000d_
Celkem: (A+B)*0,2 = 22,200000 =&gt; C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</si>
  <si>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</si>
  <si>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19 = 19,000000 =&gt; A</t>
  </si>
  <si>
    <t>100 = 100,000000 =&gt; A</t>
  </si>
  <si>
    <t>rozprostření ornice tl. 20 cm	_x000d_
_x000d_
19/0,2 = 95,000000 =&gt; A</t>
  </si>
  <si>
    <t>95 = 95,000000 =&gt; A</t>
  </si>
  <si>
    <t>44417</t>
  </si>
  <si>
    <t>STŘEŠNÍ PLÁŠŤ Z KOV DÍLCŮ</t>
  </si>
  <si>
    <t>- demontáž - střešní plechové krytiny
- včetně odvozu, likvidace, uložení na skládku a poplatku za skládku
- nezpůsobilé výdaje</t>
  </si>
  <si>
    <t>122m2*10 kg/m2/10000 = 0,122000 =&gt; A</t>
  </si>
  <si>
    <t xml:space="preserve">- dodání dílce požadovaného tvaru a vlastností, jeho skladování, doprava a osazení do
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
- dílenská dokumentace, včetně technologického předpisu spojování,
- dodání  materiálu  v požadované kvalitě a výroba konstrukce i dílenská (včetně  pomůcek,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
výrobny na stavbu,
- montáž konstrukce na staveništi, včetně montážních prostředků a pomůcek a zednických
výpomocí,
- montážní dokumentace včetně technologického předpisu montáže,
- výplň, těsnění a tmelení spar a spojů,
- čištění konstrukce a odstranění všech vrubů (vrypy, otlačeniny a pod.),</t>
  </si>
  <si>
    <t>742Z23</t>
  </si>
  <si>
    <t>DEMONTÁŽ KABELOVÉHO VEDENÍ NN</t>
  </si>
  <si>
    <t>- demontáž - přípojky sdělovacího kabelu 
- včetně odvozu, likvidace, uložení na skládku a poplatku za skládku
- nezpůsobilé výdaje</t>
  </si>
  <si>
    <t>1. Položka obsahuje:
– všechny náklady na demontáž stávajícího zařízení se všemi pomocnými doplňujícími
úpravami pro jeho likvidaci
– naložení vybouraného materiálu na dopravní prostředek
2. Položka neobsahuje:
– odvoz vybouraného materiálu
– poplatek za likvidaci odpadů (nacení se dle SSD 0)
3. Způsob měření:
Měří se metr délkový.</t>
  </si>
  <si>
    <t>45 = 45,000000 =&gt; A</t>
  </si>
  <si>
    <t>60 = 60,000000 =&gt; A</t>
  </si>
  <si>
    <t xml:space="preserve">- vybourání, naložení a odvoz k recyklaci 
- vybouraný bude předán zhotoviteli stavby k dalšímu využití  
- PV - hlavní část</t>
  </si>
  <si>
    <t>10 = 10,000000 =&gt; A</t>
  </si>
  <si>
    <t>Dřevěné hranoly 0,14x0,12m
odvoz na skládku, poplatek za skládku 014102.a
- PV - hlavní část</t>
  </si>
  <si>
    <t>174*0,14*0,12 = 2,923200 =&gt; A</t>
  </si>
  <si>
    <t>96618</t>
  </si>
  <si>
    <t>BOURÁNÍ KONSTRUKCÍ KOVOVÝCH</t>
  </si>
  <si>
    <t>Demontáž zateplovacího systému (trapézový plech včetně zateplení)
včetně odvozu na skládku, poplatek za skládku 014102.a
- PV - hlavní část</t>
  </si>
  <si>
    <t>126m2*0,026t/m2 = 3,276000 =&gt; A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</si>
  <si>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</si>
  <si>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969157</t>
  </si>
  <si>
    <t>VYBOURÁNÍ POTRUBÍ DN DO 500MM VODOVODNÍCH</t>
  </si>
  <si>
    <t>odvoz na skládku, poplatek za skládku 014102.a
- PV - hlavní část</t>
  </si>
  <si>
    <t>15 = 15,000000 =&gt; A</t>
  </si>
  <si>
    <t>969357</t>
  </si>
  <si>
    <t>VYBOURÁNÍ POTRUBÍ DN DO 500MM PLYNOVÝCH</t>
  </si>
  <si>
    <t>97616</t>
  </si>
  <si>
    <t>VYBOURÁNÍ DROBNÝCH PŘEDMĚTŮ DŘEVĚNÝCH</t>
  </si>
  <si>
    <t>Odvoz a uložení na skládku bude schváleno vlastníkem objektů spol. Lagarde
a) Demontáž okna - dvoukřídlá dřevěná
včetně odovzu na skládku, poplatek za skládku 014102.a
b) Demontáž okna - jednokřídlá dřevěná
včetně odovzu na skládku, poplatek za skládku 014102.a
c) Demontáž okna - dvoukřídlá plastová
včetně odovzu na skládku, poplatek za skládku 014102.a
d) Demontáž okna - jednokřídlá plastová
včetně odovzu na skládku, poplatek za skládku 014102.a
e) Demontáž vchodových dveří - dřevěné, včetně zárubně
včetně odovzu na skládku, poplatek za skládku 014102.a
f) Demontáž vchodových dveří - plastové, včetně zárubně
včetně odovzu na skládku, poplatek za skládku 014102.a
g) Demontáž interiérových dveří - dřevěné, včetně zárubně
včetně odovzu na skládku, poplatek za skládku 014102.a
- PV - hlavní část</t>
  </si>
  <si>
    <t xml:space="preserve">a)  5 = 5,000000 =&gt; A _x000d_
_x000d_
b) 2 = 2,000000 =&gt; B _x000d_
_x000d_
c) 2 = 2,000000 =&gt; D _x000d_
_x000d_
d) 1 = 1,000000 =&gt; E _x000d_
_x000d_
e) 2 = 2,000000 =&gt; F _x000d_
_x000d_
f) 1 = 1,000000 =&gt; G _x000d_
_x000d_
g) 6 = 6,000000 =&gt; H _x000d_
_x000d_
Celkem: A+B+D+E+F+G+H = 19,000000 =&gt; I</t>
  </si>
  <si>
    <t>- demontáž plechového okapu - komplet 1 ks v délce 74 m
- odvoz na skládku, poplatek za skládku 014102.a
- PV - hlavní část</t>
  </si>
  <si>
    <t>včetně odvozu na skládku a poplatku za skládku
- nezpůsobilé výdaje</t>
  </si>
  <si>
    <t xml:space="preserve">umyvadlo   1 = 1,000000 =&gt; A _x000d_
_x000d_
záchod      1 = 1,000000 =&gt; B _x000d_
_x000d_
Celkem: A+B = 2,000000 =&gt; C</t>
  </si>
  <si>
    <t>- položka zahrnuje veškerou manipulaci s vybouranou sutí a hmotami včetně uložení na skládku a poplatku. 
- položka zahrnuje veškeré další práce plynoucí z technologického předpisu a z platných předpisů</t>
  </si>
  <si>
    <t>111 - Okružní křižovatka</t>
  </si>
  <si>
    <t>Základy</t>
  </si>
  <si>
    <t>Komunikace</t>
  </si>
  <si>
    <t>014101</t>
  </si>
  <si>
    <t>zemina
- nezpůsobilé výdaje</t>
  </si>
  <si>
    <t xml:space="preserve">dle položky 11130   824m2*0,1m = 82,400000 =&gt; A _x000d_
_x000d_
dle položky 12273   460m3 = 460,000000 =&gt; B _x000d_
_x000d_
Celkem: A+B = 542,400000 =&gt; C</t>
  </si>
  <si>
    <t>směsný stavební a demoliční materiál zatřídění do Katalogu odpadů pod kódem 17 09 04
- nezpůsobilé výdaje</t>
  </si>
  <si>
    <t xml:space="preserve">dle položky 11314  270m3*1,79t/m3 = 483,300000 =&gt; A</t>
  </si>
  <si>
    <t>11130</t>
  </si>
  <si>
    <t>SEJMUTÍ DRNU</t>
  </si>
  <si>
    <t>odhumusování tl.0,10m, včetně odvozu na skládku, poplatek za skládku 014101_x000d_
_x000d_
- PV - hlavní část _x000d_
- nezpůsobilé výdaje</t>
  </si>
  <si>
    <t>824 = 824,000000 =&gt; A _x000d_
mimo řešený úsek: celkem 3,3 m2 - nezpůsobilé výdaje</t>
  </si>
  <si>
    <t xml:space="preserve">včetně vodorovné dopravy  a uložení na skládku</t>
  </si>
  <si>
    <t>11314</t>
  </si>
  <si>
    <t>ODSTRANĚNÍ KRYTU ZPEVNĚNÝCH PLOCH S CEMENTOVÝM POJIVEM</t>
  </si>
  <si>
    <t>včetně odvozu na skládku, poplatek za skládku položka 014102
- PV - hlavní část</t>
  </si>
  <si>
    <t>270 = 270,000000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</si>
  <si>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</si>
  <si>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</si>
  <si>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</si>
  <si>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asfaltových vrstev tl. 200mm
- včetně odvozu (Položka zahrnuje veškerou manipulaci s vybouranou sutí a s vybouranými hmotami ).
- část vyfrézovaného materiálu bude použito v rámci stavby (do položky 56963)
- zbývající vyfrézovaný materiál bude odkoupen zhotovitelem stavby na základě uzavřené kupní smlouvy
- PV - hlavní část</t>
  </si>
  <si>
    <t>1350*0,2 = 270,000000 =&gt; A</t>
  </si>
  <si>
    <t>113766</t>
  </si>
  <si>
    <t>FRÉZOVÁNÍ DRÁŽKY PRŮŘEZU DO 800MM2 V ASFALTOVÉ VOZOVCE</t>
  </si>
  <si>
    <t>včetně odvozu materiálu a poplatku za uložení na skládku 
- PV - hlavní část</t>
  </si>
  <si>
    <t>96 = 96,000000 =&gt; A</t>
  </si>
  <si>
    <t>Položka zahrnuje veškerou manipulaci s vybouranou sutí a s vybouranými hmotami vč. uložení na skládku.</t>
  </si>
  <si>
    <t>12273</t>
  </si>
  <si>
    <t>ODKOPÁVKY A PROKOPÁVKY OBECNÉ TŘ. I</t>
  </si>
  <si>
    <t>výkop, včetně odvozu na skládku, poplatek za skládku položka 014101_x000d_
_x000d_
- PV - hlavní část _x000d_
- nezpůsobilé výdaje</t>
  </si>
  <si>
    <t xml:space="preserve">460 = 460,000000 =&gt; A _x000d_
mimo řešený úsek: celkem  0,6 m3 - nezpůsobilé výdaje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</si>
  <si>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</si>
  <si>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ornice včetně dovozu a nákupu
viz položka 18222
- PV - hlavní část</t>
  </si>
  <si>
    <t>396*0,15 = 59,400000 =&gt; A</t>
  </si>
  <si>
    <t>a) zemina, minimálně vhodná do násypu dle ČSN736133, včetně dovozu a nákupu, položka 171103
b) dovoz+nákup zeminy pro položku 17130 do AZ
- PV - hlavní část</t>
  </si>
  <si>
    <t xml:space="preserve">a) 2222 = 2222,000000 =&gt; A _x000d_
_x000d_
b)   400 = 400,000000 =&gt; B _x000d_
_x000d_
Celkem: A+B = 2622,000000 =&gt; C</t>
  </si>
  <si>
    <t>171103</t>
  </si>
  <si>
    <t>ULOŽENÍ SYPANINY DO NÁSYPŮ SE ZHUTNĚNÍM DO 100% PS</t>
  </si>
  <si>
    <t>zemina, minimálně vhodná do násypu dle ČSN736133
dovoz zeminy viz položka12583
- PV - hlavní část</t>
  </si>
  <si>
    <t>2222 = 2222,000000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</si>
  <si>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</si>
  <si>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</si>
  <si>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</si>
  <si>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Materiál vhodný do AZ tl. 0,50m
nákup+dovoz položka 12583
- PV - hlavní část</t>
  </si>
  <si>
    <t>400 = 400,000000 =&gt; A</t>
  </si>
  <si>
    <t>18222</t>
  </si>
  <si>
    <t>ROZPROSTŘENÍ ORNICE VE SVAHU V TL DO 0,15M</t>
  </si>
  <si>
    <t>ohumusování tl. 0,15m
dovoz ornice, viz položka 12573
- PV - hlavní část</t>
  </si>
  <si>
    <t>rozprostření ornice tl. 15 cm	_x000d_
_x000d_
396 = 396,000000 =&gt; A</t>
  </si>
  <si>
    <t>položka zahrnuje:
nutné přemístění ornice z dočasných skládek vzdálených do 50m
rozprostření ornice v předepsané tloušťce ve svahu přes 1:5</t>
  </si>
  <si>
    <t>zeleň + následná péče, ošetřování a zalévání vodou
- PV - hlavní část</t>
  </si>
  <si>
    <t>396 = 396,000000 =&gt; A</t>
  </si>
  <si>
    <t>2 - Základy</t>
  </si>
  <si>
    <t>21263</t>
  </si>
  <si>
    <t>TRATIVODY KOMPLET Z TRUB Z PLAST HMOT DN DO 150MM</t>
  </si>
  <si>
    <t>drenáž DN 150
včetně Štěrkodrť fr. 0/12 tl 100mm - lože drenáže-1,0m3
včetně kamenivo fr. 8/32 - obsyp drenáže - 6,0m3
- PV - hlavní část</t>
  </si>
  <si>
    <t>20 = 20,000000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</si>
  <si>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</si>
  <si>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21461</t>
  </si>
  <si>
    <t>SEPARAČNÍ GEOTEXTILIE</t>
  </si>
  <si>
    <t>Tkaná textilie proti prorůstání plevele
- PV - hlavní část</t>
  </si>
  <si>
    <t>570 = 570,000000 =&gt; A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</si>
  <si>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</si>
  <si>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215663</t>
  </si>
  <si>
    <t>ÚPRAVA PODLOŽÍ HYDRAULICKÝMI POJIVY DO 2% HL DO 0,5M</t>
  </si>
  <si>
    <t>V PŘÍPADĚ NEVYHOVUJÍCÍ NEÚNOSNÉ PARAPLÁNĚ - STÁVAJÍCÍ ZEMINA UPRAVENA SMĚSNÝMI POJIVY, HUTNĚNÍ DLE ČSN 73 6133, PŘESNÉ DÁVKOVÁNÍ POJIVA BUDE STANOVENO LABORATORNÍ ZKOUŠKOU, VČ. LABORATORNÍ ZKOUŠKY PRO STANOVENÍ MNOŽSTVÍ POJIVA
POLOŽKA BUDE ČERPÁNA NA ŽÁDOST TDI A INVESTORA
- PV - hlavní část</t>
  </si>
  <si>
    <t>položka zahrnuje zafrézování předepsaného množství hydraulického pojiva do podloží do hloubky do 0,5m, zhutnění
druh hydraulického pojiva stanoví zadávací dokumentace</t>
  </si>
  <si>
    <t>215669</t>
  </si>
  <si>
    <t>ÚPRAVA PODLOŽÍ HYDRAULICKÝMI POJIVY HL DO 0,5M - PŘÍPLATEK ZA DALŠÍCH 0,5%</t>
  </si>
  <si>
    <t xml:space="preserve">V PŘÍPADĚ NEVYHOVUJÍCÍ NEÚNOSNÉ PARAPLÁNĚ  
PŘESNÉ DÁVKOVÁNÍ POJIVA BUDE STANOVENO LABORATORNÍ ZKOUŠKOU, VČ. LABORATORNÍ ZKOUŠKY PRO STANOVENÍ MNOŽSTVÍ POJIVA, POLOŽKA BUDE ČERPÁNA NA ŽÁDOST TDI A INVESTORA
- PV - hlavní část</t>
  </si>
  <si>
    <t>položka zahrnuje příplatek za 0,5% dalšího (i započatého) množství hydraulického pojiva přes 2%
druh hydraulického pojiva stanoví zadávací dokumentace</t>
  </si>
  <si>
    <t>289971</t>
  </si>
  <si>
    <t>OPLÁŠTĚNÍ (ZPEVNĚNÍ) Z GEOTEXTILIE</t>
  </si>
  <si>
    <t>45157</t>
  </si>
  <si>
    <t>PODKLADNÍ A VÝPLŇOVÉ VRSTVY Z KAMENIVA TĚŽENÉHO</t>
  </si>
  <si>
    <t>těžené kamenivo fr.16/32
výplň středového ostrova křižovatky
- PV - hlavní část</t>
  </si>
  <si>
    <t>85 = 85,000000 =&gt; A</t>
  </si>
  <si>
    <t>položka zahrnuje dodávku předepsaného kameniva, mimostaveništní a vnitrostaveništní dopravu a jeho uložení
není-li v zadávací dokumentaci uvedeno jinak, jedná se o nakupovaný materiál</t>
  </si>
  <si>
    <t>5 - Komunikace</t>
  </si>
  <si>
    <t>56335</t>
  </si>
  <si>
    <t>VOZOVKOVÉ VRSTVY ZE ŠTĚRKODRTI TL. DO 250MM</t>
  </si>
  <si>
    <t>Štěrkodrť ŠDA 0/32 GE tl. 250mm
- PV - hlavní část</t>
  </si>
  <si>
    <t>256/0,25 = 1024,000000 =&gt; A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</si>
  <si>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</si>
  <si>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567201</t>
  </si>
  <si>
    <t>VRSTVY PRO OBNOVU A OPRAVY Z MATERIÁLŮ STAB CEMENTEM</t>
  </si>
  <si>
    <t>Směs stmelená cementem SC 0/32 C3/4 tl. 200 mm
- PV - hlavní část</t>
  </si>
  <si>
    <t>1318*0,2 = 263,600000 =&gt; A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</si>
  <si>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</si>
  <si>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56963</t>
  </si>
  <si>
    <t>ZPEVNĚNÍ KRAJNIC Z RECYKLOVANÉHO MATERIÁLU TL DO 150MM</t>
  </si>
  <si>
    <t>zpevnění krajnic z R-materiálu tl. 0,15 m 
využití vyfrézovaného materiálu z položky 11372
- PV - hlavní část</t>
  </si>
  <si>
    <t>80 = 80,000000 =&gt; A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</si>
  <si>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</si>
  <si>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572212</t>
  </si>
  <si>
    <t>SPOJOVACÍ POSTŘIK Z MODIFIK ASFALTU DO 0,5KG/M2</t>
  </si>
  <si>
    <t>Spojovací postřik modifikovaný PS-CP 0,35 kg/m2
- PV - hlavní část</t>
  </si>
  <si>
    <t>1987 = 1987,000000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</si>
  <si>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</si>
  <si>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574D68</t>
  </si>
  <si>
    <t>ASFALTOVÝ BETON PRO LOŽNÍ VRSTVY MODIFIK ACL 22+, 22S TL. 70MM</t>
  </si>
  <si>
    <t>asfaltový beton pro ložní vrstvy modifikovaný ACL 22S tl. 70mm
(PMB 25/55-60)
- PV - hlavní část</t>
  </si>
  <si>
    <t>988 = 988,000000 =&gt; A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</si>
  <si>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</si>
  <si>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574E88</t>
  </si>
  <si>
    <t>ASFALTOVÝ BETON PRO PODKLADNÍ VRSTVY ACP 22+, 22S TL. 90MM</t>
  </si>
  <si>
    <t xml:space="preserve">asfaltový beton pro podkladní vrstvy  ACP 22S tl. 90mm
(B 50/70)
- PV - hlavní část</t>
  </si>
  <si>
    <t>999 = 999,000000 =&gt; A</t>
  </si>
  <si>
    <t>574J54</t>
  </si>
  <si>
    <t>ASFALTOVÝ KOBEREC MASTIXOVÝ MODIFIK SMA 11+, 11S TL. 40MM</t>
  </si>
  <si>
    <t>PMB 45/80-60
- PV - hlavní část</t>
  </si>
  <si>
    <t>977 = 977,000000 =&gt; A</t>
  </si>
  <si>
    <t>576411</t>
  </si>
  <si>
    <t>POSYP KAMENIVEM OBALOVANÝM 2KG/M2</t>
  </si>
  <si>
    <t>posyp předobalenou drtí fr. 2/4 v množství 1,5kg/m2
- včetně očištění vozovek zametením
- PV - hlavní část</t>
  </si>
  <si>
    <t>- dodání obalovaného kameniva předepsané kvality a zrnitosti
- posyp předepsaným množstvím</t>
  </si>
  <si>
    <t>58212</t>
  </si>
  <si>
    <t>DLÁŽDĚNÉ KRYTY Z VELKÝCH KOSTEK DO LOŽE Z MC</t>
  </si>
  <si>
    <t>Kamenná dlažba 0,16 x 0,16, včetně lože-Betonové lože pro kamenou dlažbu, tl. 100 mm-32,0m3
- spáry 10-20 mm zality cementovou zálivkou
- PV - hlavní část</t>
  </si>
  <si>
    <t>210 = 210,000000 =&gt; A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</si>
  <si>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</si>
  <si>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58251</t>
  </si>
  <si>
    <t>DLÁŽDĚNÉ KRYTY Z BETONOVÝCH DLAŽDIC DO LOŽE Z KAMENIVA</t>
  </si>
  <si>
    <t>betonová zámková dlažba, včetně lože z drceného kameniva tl 0,04 m-7,0 m2m2
- PV - hlavní část</t>
  </si>
  <si>
    <t>7 = 7,000000 =&gt; A</t>
  </si>
  <si>
    <t>betonová zámková dlažba reliéfní, včetně lože z drceného kameniva tl 0,04 m
- PV - hlavní část</t>
  </si>
  <si>
    <t>5 = 5,000000 =&gt; A</t>
  </si>
  <si>
    <t>9113A1</t>
  </si>
  <si>
    <t>SVODIDLO OCEL SILNIČ JEDNOSTR, ÚROVEŇ ZADRŽ N1, N2 - DODÁVKA A MONTÁŽ</t>
  </si>
  <si>
    <t>128 = 128,000000 =&gt; A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</si>
  <si>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</si>
  <si>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</si>
  <si>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</si>
  <si>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- položka zahrnuje odstranění, demontáž a odklizení materiálu s odvozem na předepsané místo (odvoz na středisko)
- PV - hlavní část</t>
  </si>
  <si>
    <t>148 = 148,000000 =&gt; A</t>
  </si>
  <si>
    <t>položka zahrnuje:
- demontáž a odstranění zařízení
- jeho odvoz na předepsané místo</t>
  </si>
  <si>
    <t>91238</t>
  </si>
  <si>
    <t>SMĚROVÉ SLOUPKY Z PLAST HMOT - NÁSTAVCE NA SVODIDLA VČETNĚ ODRAZNÉHO PÁSKU</t>
  </si>
  <si>
    <t>35 = 35,000000 =&gt; A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</si>
  <si>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</si>
  <si>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</si>
  <si>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</si>
  <si>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 xml:space="preserve">SDZ - A4       2 = 2,000000 =&gt; A _x000d_
SDZ - C1       2 = 2,000000 =&gt; B _x000d_
SDZ - P4       2 = 2,000000 =&gt; C _x000d_
SDZ - C4a     2 = 2,000000 =&gt; D _x000d_
SDZ - Z4b     2 = 2,000000 =&gt; E _x000d_
SDZ - Z3       4 = 4,000000 =&gt; F _x000d_
SDZ -IS5p     1 = 1,000000 =&gt; G _x000d_
SDZ - IS4c    1 = 1,000000 =&gt; H _x000d_
SDZ - IS1c     1 = 1,000000 =&gt; I _x000d_
A+B+C+D+E+F+G+H+I = 17,000000 =&gt; J</t>
  </si>
  <si>
    <t>položka zahrnuje:
- dodávku a montáž značek v požadovaném provedení</t>
  </si>
  <si>
    <t>914132</t>
  </si>
  <si>
    <t>DOPRAVNÍ ZNAČKY ZÁKLADNÍ VELIKOSTI OCELOVÉ FÓLIE TŘ 2 - MONTÁŽ S PŘEMÍSTĚNÍM</t>
  </si>
  <si>
    <t>přesun SDZ (IS2a, IS2c, 2x IS3c)
položka zahrnuje:
- dopravu demontované značky z dočasné skládky
- osazení a montáž značky na místě určeném projektem
- nutnou opravu poškozených částí
- nezahrnuje dodávku značky
- PV - hlavní část</t>
  </si>
  <si>
    <t>4 = 4,000000 =&gt; A _x000d_
4 = 4,000000 =&gt; B _x000d_
A+B = 8,000000 =&gt; C</t>
  </si>
  <si>
    <t>položka zahrnuje:
- dopravu demontované značky z dočasné skládky
- osazení a montáž značky na místě určeném projektem
- nutnou opravu poškozených částí nezahrnuje dodávku značky</t>
  </si>
  <si>
    <t>914133</t>
  </si>
  <si>
    <t>DOPRAVNÍ ZNAČKY ZÁKLADNÍ VELIKOSTI OCELOVÉ FÓLIE TŘ 2 - DEMONTÁŽ</t>
  </si>
  <si>
    <t>11 = 11,000000 =&gt; A _x000d_
6 = 6,000000 =&gt; B _x000d_
A+B = 17,000000 =&gt; C</t>
  </si>
  <si>
    <t>Položka zahrnuje odstranění, demontáž a odklizení materiálu s odvozem na předepsané místo</t>
  </si>
  <si>
    <t>914566</t>
  </si>
  <si>
    <t>DOPR ZNAČ VELKOPL HLINÍK LAMELY FÓLIE TŘ 2 - MONT NA PORTÁL</t>
  </si>
  <si>
    <t xml:space="preserve">DOPR ZNAČ VELKOPL  IS9b, PŘÍHRADOVÉ STOJKY
položka obsahuje práci i materiál, velikost 4 x 3 m
na 2 ocelových příhradových konstrukcí, včetně základů C 25/30-XF4
- kompletní provedení + dodávka
- PV - hlavní část</t>
  </si>
  <si>
    <t>12 = 12,000000 =&gt; A</t>
  </si>
  <si>
    <t>položka zahrnuje:
- dodávku a montáž značek v požadovaném provedení
- upevňovací materiál
- pomocné konstrukce (lešení, zdvíhací plošina).</t>
  </si>
  <si>
    <t>914911</t>
  </si>
  <si>
    <t>SLOUPKY A STOJKY DOPRAVNÍCH ZNAČEK Z OCEL TRUBEK SE ZABETONOVÁNÍM - DODÁVKA A MONTÁŽ</t>
  </si>
  <si>
    <t>SDZ - sloupky
- PV - hlavní část</t>
  </si>
  <si>
    <t>14 = 14,000000 =&gt; A</t>
  </si>
  <si>
    <t>položka zahrnuje:
- sloupky a upevňovací zařízení včetně jejich osazení (betonová patka, zemní práce)</t>
  </si>
  <si>
    <t>914913</t>
  </si>
  <si>
    <t>SLOUPKY A STOJKY DZ Z OCEL TRUBEK ZABETON DEMONTÁŽ</t>
  </si>
  <si>
    <t>6 = 6,000000 =&gt; A</t>
  </si>
  <si>
    <t>915111</t>
  </si>
  <si>
    <t>VODOROVNÉ DOPRAVNÍ ZNAČENÍ BARVOU HLADKÉ - DODÁVKA A POKLÁDKA</t>
  </si>
  <si>
    <t>- PV - hlavní část _x000d_
- nezpůsobilé výdaje</t>
  </si>
  <si>
    <t xml:space="preserve">vodorovné dopravní značení V4 (0,25)      260*0,25 = 65,000000 =&gt; B _x000d_
vodorovné dopravní značení V2b (1,5 x 1,5x 0,25)   60*0,5*0,25 = 7,500000 =&gt; D _x000d_
vodorovné dopravní značení V13                43 = 43,000000 =&gt; A _x000d_
vodorovné dopravní značení V1a (0,125)    60*0,125 = 7,500000 =&gt; C _x000d_
Celkem: B+D+A+C = 123,000000 =&gt; E _x000d_
_x000d_
mimo řešený úsek: celkem 51 m2 - nezpůsobilé výdaje _x000d_
- V1a: 2*24 m*0,125= 6 m2_x000d_
- V13: 35 m2_x000d_
- V4: 10 m2</t>
  </si>
  <si>
    <t>položka zahrnuje:
- dodání a pokládku nátěrového materiálu (měří se pouze natíraná plocha)
- předznačení a reflexní úpravu</t>
  </si>
  <si>
    <t>915112</t>
  </si>
  <si>
    <t>VODOROVNÉ DOPRAVNÍ ZNAČENÍ BARVOU HLADKÉ - ODSTRANĚNÍ</t>
  </si>
  <si>
    <t>odstranění VDZ (V9a)
zahrnuje odstranění značení bez ohledu na způsob provedení (zatření, zbroušení) a odklizení vzniklé suti
- PV - hlavní část</t>
  </si>
  <si>
    <t>3 = 3,000000 =&gt; A _x000d_
_x000d_
_x000d_
Celkem: A = 3,000000 =&gt; B</t>
  </si>
  <si>
    <t>915221</t>
  </si>
  <si>
    <t>VODOR DOPRAV ZNAČ PLASTEM STRUKTURÁLNÍ NEHLUČNÉ - DOD A POKLÁDKA</t>
  </si>
  <si>
    <t xml:space="preserve">vodorovné dopravní značení V4 (0,25)      260*0,25 = 65,000000 =&gt; B _x000d_
vodorovné dopravní značení V2b (1,5 x 1,5x 0,25)   60*0,5*0,25 = 7,500000 =&gt; D _x000d_
vodorovné dopravní značení V13                43 = 43,000000 =&gt; A _x000d_
vodorovné dopravní značení V1a (0,125)    60*0,125 = 7,500000 =&gt; C _x000d_
Celkem: B+D+A+C = 123,000000 =&gt; E _x000d_
_x000d_
mimo řešený úsek: celkem 51 m2- nezpůsobilé výdaje _x000d_
- V1a: 2*24 m*0,125= 6 m2_x000d_
- V13: 35 m2_x000d_
- V4: 10 m2</t>
  </si>
  <si>
    <t>917224</t>
  </si>
  <si>
    <t>SILNIČNÍ A CHODNÍKOVÉ OBRUBY Z BETONOVÝCH OBRUBNÍKŮ ŠÍŘ 150MM</t>
  </si>
  <si>
    <t>betonový obrubník 0,15 x 0,30 x 1,0 _x000d_
včetně betonové lože C20/25n - XF3 pro obrubníky - 7 m3_x000d_
_x000d_
- PV - hlavní část</t>
  </si>
  <si>
    <t>85 (prstenec OK) + 31 m (zvýšený dopr. ostrůvek) _x000d_
85+31 = 116,000000 =&gt; A</t>
  </si>
  <si>
    <t>Položka zahrnuje:
dodání a pokládku betonových obrubníků o rozměrech předepsaných zadávací dokumentací
betonové lože i boční betonovou opěrku.</t>
  </si>
  <si>
    <t>betonový obrubník 0,15 x 0,25 x 1,0 _x000d_
včetně betonové lože C20/25n - XF3 pro obrubníky - 1 m3_x000d_
_x000d_
- PV - hlavní část</t>
  </si>
  <si>
    <t>16 m (snížená obruba u přechodu)_x000d_
16 = 16,000000 =&gt; A</t>
  </si>
  <si>
    <t>Položka zahrnuje:_x000d_
dodání a pokládku betonových obrubníků o rozměrech předepsaných zadávací dokumentací_x000d_
betonové lože i boční betonovou opěrku.</t>
  </si>
  <si>
    <t>c</t>
  </si>
  <si>
    <t>betonový obrubník 0,3 x 0,195 x 0,6 _x000d_
včetně betonové lože C20/25n - XF3 pro obrubníky - 2 m3_x000d_
_x000d_
- PV - hlavní část</t>
  </si>
  <si>
    <t>29 m (přejíždění dopr. ostrůvek)_x000d_
29 = 29,000000 =&gt; A</t>
  </si>
  <si>
    <t>917426</t>
  </si>
  <si>
    <t>CHODNÍKOVÉ OBRUBY Z KAMENNÝCH OBRUBNÍKŮ ŠÍŘ 250MM</t>
  </si>
  <si>
    <t>žulový obrubník zkosený
včetně betonové lože C20/25n - XF3 pro obrubníky - 6 m3
- VČETNĚ OBRUBNÍKOVÝCH ODRAZEK - celkem 85 ks
- PV - hlavní část</t>
  </si>
  <si>
    <t>Položka zahrnuje:
dodání a pokládku kamenných obrubníků o rozměrech předepsaných zadávací dokumentací
betonové lože i boční betonovou opěrku.</t>
  </si>
  <si>
    <t>931326</t>
  </si>
  <si>
    <t>TĚSNĚNÍ DILATAČ SPAR ASF ZÁLIVKOU MODIFIK PRŮŘ DO 800MM2</t>
  </si>
  <si>
    <t>asfaltová modifikovaná zálivka za horka N2
- PV - hlavní část</t>
  </si>
  <si>
    <t>položka zahrnuje dodávku a osazení předepsaného materiálu, očištění ploch spáry před úpravou, očištění okolí spáry po úpravě
nezahrnuje těsnící profil</t>
  </si>
  <si>
    <t>935212</t>
  </si>
  <si>
    <t>PŘÍKOPOVÉ ŽLABY Z BETON TVÁRNIC ŠÍŘ DO 600MM DO BETONU TL 100MM</t>
  </si>
  <si>
    <t>příkopová betonová tvárnice_x000d_
včetně betonové lože C20/25n - XF3 tl. 0,10m pro příkopovou tvárnici-6,0m3_x000d_
- včetně provedení dilatace po 8 - 12 m dle VL_x000d_
_x000d_
- PV - hlavní část _x000d_
- nezpůsobilé výdaje</t>
  </si>
  <si>
    <t>44 = 44,000000 =&gt; A _x000d_
mimo řešený úsek: celkem 5,5 m - nezpůsobilé výdaje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</si>
  <si>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</si>
  <si>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111a - Okružní křižovatka</t>
  </si>
  <si>
    <t xml:space="preserve">dle položky 11130   363m2*0,1m = 36,300000 =&gt; A _x000d_
_x000d_
dle položky 12273   186m3 = 186,000000 =&gt; B _x000d_
_x000d_
Celkem: A+B = 222,300000 =&gt; C</t>
  </si>
  <si>
    <t xml:space="preserve">dle položky 11314  31m3*1,79t/m3 = 55,490000 =&gt; A _x000d_
_x000d_
Celkem: A = 55,490000 =&gt; B</t>
  </si>
  <si>
    <t>odhumusování tl.0,10m, včetně odvozu na skládku, poplatek za skládku 014101
- PV - hlavní část</t>
  </si>
  <si>
    <t>363 = 363,000000 =&gt; A</t>
  </si>
  <si>
    <t>31 = 31,000000 =&gt; A</t>
  </si>
  <si>
    <t>152*0,2 = 30,400000 =&gt; A</t>
  </si>
  <si>
    <t>23 = 23,000000 =&gt; A</t>
  </si>
  <si>
    <t>výkop, včetně odvozu na skládku, poplatek za skládku položka 014101
- PV - hlavní část</t>
  </si>
  <si>
    <t>186 = 186,000000 =&gt; A</t>
  </si>
  <si>
    <t>239*0,15 = 35,850000 =&gt; A</t>
  </si>
  <si>
    <t xml:space="preserve">a) 363 = 363,000000 =&gt; A _x000d_
_x000d_
b)  90,0 = 90,000000 =&gt; B _x000d_
_x000d_
Celkem: A+B = 453,000000 =&gt; C</t>
  </si>
  <si>
    <t>90 = 90,000000 =&gt; A</t>
  </si>
  <si>
    <t>rozprostření ornice tl. 15 cm	_x000d_
_x000d_
239 = 239,000000 =&gt; A</t>
  </si>
  <si>
    <t>239 = 239,000000 =&gt; A</t>
  </si>
  <si>
    <t>45111</t>
  </si>
  <si>
    <t>PODKL A VÝPLŇ VRSTVY Z DÍLCŮ BETON</t>
  </si>
  <si>
    <t>betonový pražec - prefabrikovaný pro roury DN 800
- PV - hlavní část</t>
  </si>
  <si>
    <t>0,3 = 0,300000 =&gt; A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</si>
  <si>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</si>
  <si>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</si>
  <si>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</si>
  <si>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podkladní beton C12/15n - XF0 tl. 0,10 pro propustek
- PV - hlavní část</t>
  </si>
  <si>
    <t>4 = 4,000000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</si>
  <si>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</si>
  <si>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</si>
  <si>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</si>
  <si>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a) betonové lože C20/25n - XF3 tl. 0,10m pro dlažbu z lomového kamene
b) betonové lože C20/25n - XF3 tl. 0,15m pro propustek
- PV - hlavní část</t>
  </si>
  <si>
    <t>a) 5 = 5,000000 =&gt; A _x000d_
_x000d_
b) 14 = 14,000000 =&gt; B _x000d_
_x000d_
Celkem: A+B = 19,000000 =&gt; C</t>
  </si>
  <si>
    <t>465512</t>
  </si>
  <si>
    <t>DLAŽBY Z LOMOVÉHO KAMENE NA MC</t>
  </si>
  <si>
    <t>dlažba z lomového kamene 
betonové lože, položka 45131A
- PV - hlavní část</t>
  </si>
  <si>
    <t>41*0,15 = 6,150000 =&gt; A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</si>
  <si>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</si>
  <si>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107/0,25 = 428,000000 =&gt; A</t>
  </si>
  <si>
    <t>294*0,2 = 58,800000 =&gt; A</t>
  </si>
  <si>
    <t>25 = 25,000000 =&gt; A</t>
  </si>
  <si>
    <t>493 = 493,000000 =&gt; A</t>
  </si>
  <si>
    <t>asfaltový beton pro ložní vrstvy modifikovaný ACL 22S tl. 70mm
- PV - hlavní část</t>
  </si>
  <si>
    <t>245 = 245,000000 =&gt; A</t>
  </si>
  <si>
    <t xml:space="preserve">asfaltový beton pro podkladní vrstvy  ACP 22S tl. 90mm
- PV - hlavní část</t>
  </si>
  <si>
    <t>248 = 248,000000 =&gt; A</t>
  </si>
  <si>
    <t>242 = 242,000000 =&gt; A</t>
  </si>
  <si>
    <t>Kamenná dlažba 0,16 x 0,16, včetně lože-Betonové lože pro kamenou dlažbu, tl. 100 mm-6,0m3
- PV - hlavní část</t>
  </si>
  <si>
    <t>40 = 40,000000 =&gt; A</t>
  </si>
  <si>
    <t>39 = 39,000000 =&gt; A</t>
  </si>
  <si>
    <t xml:space="preserve">SDZ - C1         2 = 2,000000 =&gt; A _x000d_
SDZ - P4         2 = 2,000000 =&gt; B _x000d_
SDZ - C4a       1 = 1,000000 =&gt; C _x000d_
SDZ - Z4b        1 = 1,000000 =&gt; D _x000d_
_x000d_
_x000d_
Celkem: A+B+C+D = 6,000000 =&gt; E</t>
  </si>
  <si>
    <t xml:space="preserve">vodorovné dopravní značení V4 (0,25)         94*0,25 = 23,500000 =&gt; A _x000d_
vodorovné dopravní značení V13                    5 = 5,000000 =&gt; B _x000d_
vodorovné dopravní značení V1a (0,125)      18*0,125 = 2,250000 =&gt; C _x000d_
_x000d_
_x000d_
Celkem: A+B+C = 30,750000 =&gt; D</t>
  </si>
  <si>
    <t>betonový obrubník 0,3 x 0,195 x 0,6_x000d_
včetně betonové lože C20/25n - XF3 pro obrubníky - 2 m3_x000d_
_x000d_
- PV - hlavní část</t>
  </si>
  <si>
    <t>35 m (přejízdný dopr. ostrůvek)_x000d_
35 = 35,000000 =&gt; A</t>
  </si>
  <si>
    <t>9183E2</t>
  </si>
  <si>
    <t>PROPUSTY Z TRUB DN 800MM ŽELEZOBETONOVÝCH</t>
  </si>
  <si>
    <t xml:space="preserve">Položka zahrnuje:
- dodání a položení potrubí z trub z dokumentací předepsaného materiálu a předepsaného průměru
- případné úpravy trub (zkrácení, šikmé seříznutí)
Nezahrnuje podkladní vrstvy a obetonování.
podkladní beton, viz položka  451312
betonové lože 45131A
- PV - hlavní část</t>
  </si>
  <si>
    <t>20,0 = 20,000000 =&gt; A</t>
  </si>
  <si>
    <t>příkopová betonová tvárnice
včetně betonové lože C20/25n - XF3 tl. 0,10m pro příkopovou tvárnici-4,0m3
- včetně provedení dilatace po 8 - 12 m dle VL
- PV - hlavní část</t>
  </si>
  <si>
    <t>33 = 33,000000 =&gt; A</t>
  </si>
  <si>
    <t>112 - Větev OK III/241 8 Podhradská</t>
  </si>
  <si>
    <t xml:space="preserve">dle položky 11130   255m2*0,1m = 25,500000 =&gt; A _x000d_
_x000d_
dle položky 12273   25m3 = 25,000000 =&gt; B _x000d_
_x000d_
Celkem: A+B = 50,500000 =&gt; C</t>
  </si>
  <si>
    <t xml:space="preserve">dle položky 11314  90m3*1,79t/m3 = 161,100000 =&gt; A</t>
  </si>
  <si>
    <t>odhumusování tl.0,10m, včetně odvozu na skládku, poplatek za skládku 014101_x000d_
_x000d_
- nezpůsobilé výdaje</t>
  </si>
  <si>
    <t>255 = 255,000000 =&gt; A</t>
  </si>
  <si>
    <t>včetně odvozu na skládku, poplatek za skládku položka 014102
- PV - doprovodná část</t>
  </si>
  <si>
    <t>frézování asfaltových vrstev tl. 200mm
- včetně odvozu (Položka zahrnuje veškerou manipulaci s vybouranou sutí a s vybouranými hmotami ).
- část vyfrézovaného materiálu bude použito v rámci stavby (do položky 56963)
- zbývající vyfrézovaný materiál bude odkoupen zhotovitelem stavby na základě uzavřené kupní smlouvy
- PV - doprovodná část</t>
  </si>
  <si>
    <t>195*0,2 = 39,000000 =&gt; A</t>
  </si>
  <si>
    <t>včetně odvozu materiálu a poplatku za uložení na skládku 
- PV - doprovodná část</t>
  </si>
  <si>
    <t>16 = 16,000000 =&gt; A</t>
  </si>
  <si>
    <t>výkop, včetně odvozu na skládku, poplatek za skládku položka 014101
- PV - doprovodná část</t>
  </si>
  <si>
    <t>- ornice včetně dovozu a nákupu
viz položka 18222
- PV - doprovodná část</t>
  </si>
  <si>
    <t>218*0,15 = 32,700000 =&gt; A</t>
  </si>
  <si>
    <t>a) zemina, minimálně vhodná do násypu dle ČSN736133, včetně dovozu a nákupu, položka 171103
b) dovoz+nákup zeminy pro položku 17130 do AZ
- PV - doprovodná část</t>
  </si>
  <si>
    <t>a) 24 = 24,000000 =&gt; A _x000d_
_x000d_
b) 100 = 100,000000 =&gt; B _x000d_
_x000d_
Celkem: A+B = 124,000000 =&gt; C</t>
  </si>
  <si>
    <t>zemina, minimálně vhodná do násypu dle ČSN736133
- PV - doprovodná část</t>
  </si>
  <si>
    <t>Materiál vhodný do AZ tl. 0,50m
dovoz zeminy viz položka 12583
- PV - doprovodná část</t>
  </si>
  <si>
    <t>ohumusování tl. 0,15m
dovoz ornice, viz položka 12573
- PV - doprovodná část</t>
  </si>
  <si>
    <t>rozprostření ornice tl. 15 cm	_x000d_
_x000d_
218 = 218,000000 =&gt; A</t>
  </si>
  <si>
    <t>zeleň + následná péče, ošetřování a zalévání vodou
- PV - doprovodná část</t>
  </si>
  <si>
    <t>218 = 218,000000 =&gt; A</t>
  </si>
  <si>
    <t>betonové lože C20/25n - XF3 tl. 0,10m pro dlažbu z lomového kamene
- PV - doprovodná část</t>
  </si>
  <si>
    <t>dlažba z lomového kamene 
betonové lože, položka 45131A
- PV - doprovodná část</t>
  </si>
  <si>
    <t>10,0*0,15 = 1,500000 =&gt; A</t>
  </si>
  <si>
    <t>Štěrkodrť ŠDA 0/32 GE tl. 250mm
- PV - doprovodná část</t>
  </si>
  <si>
    <t>Směs stmelená cementem SC 0/32 C3/4 tl. 200 mm
- PV - doprovodná část</t>
  </si>
  <si>
    <t>286*0,2 = 57,200000 =&gt; B</t>
  </si>
  <si>
    <t>zpevnění krajnic z R-materiálu tl. 0,15 m 
využití vyfrézovaného materiálu z položky 11372
- PV - doprovodná část</t>
  </si>
  <si>
    <t>Spojovací postřik modifikovaný PS-CP 0,35 kg/m2
- PV - doprovodná část</t>
  </si>
  <si>
    <t>469 = 469,000000 =&gt; A</t>
  </si>
  <si>
    <t>asfaltový beton pro ložní vrstvy modifikovaný ACL 22S tl. 70mm
- PV - doprovodná část</t>
  </si>
  <si>
    <t>233 = 233,000000 =&gt; A</t>
  </si>
  <si>
    <t xml:space="preserve">asfaltový beton pro podkladní vrstvy  ACP 22S tl. 90mm
- PV - doprovodná část</t>
  </si>
  <si>
    <t>236 = 236,000000 =&gt; A</t>
  </si>
  <si>
    <t>PMB 45/80-60
- PV - doprovodná část</t>
  </si>
  <si>
    <t>229 = 229,000000 =&gt; A</t>
  </si>
  <si>
    <t>posyp předobalenou drtí fr. 2/4 v množství 1,5kg/m2
- včetně očištění vozovek zametením
- PV - doprovodná část</t>
  </si>
  <si>
    <t>- PV - doprovodná část</t>
  </si>
  <si>
    <t>32 = 32,000000 =&gt; A</t>
  </si>
  <si>
    <t>- položka zahrnuje odstranění, demontáž a odklizení materiálu s odvozem na předepsané místo (odvoz na středisko)
- PV - doprovodná část</t>
  </si>
  <si>
    <t>27 = 27,000000 =&gt; A</t>
  </si>
  <si>
    <t xml:space="preserve">SDZ - A4      1 = 1,000000 =&gt; A</t>
  </si>
  <si>
    <t xml:space="preserve">DOPR ZNAČ VELKOPL  IS9b, PŘÍHRADOVÉ STOJKY
položka obsahuje práci i materiál, velikost 4 x 3 m
na 2 ocelových příhradových konstrukcí, včetně základů C 25/30-XF4
- kompletní provedení + dodávka
- PV - doprovodná část</t>
  </si>
  <si>
    <t>SDZ - sloupky
- PV - doprovodná část</t>
  </si>
  <si>
    <t xml:space="preserve">vodorovné dopravní značení V4 (0,25)     53*0,25 = 13,250000 =&gt; A _x000d_
vodorovné dopravní značení V1a (0,125) 25*0,125 = 3,125000 =&gt; B _x000d_
_x000d_
_x000d_
Celkem: A+B = 16,375000 =&gt; C</t>
  </si>
  <si>
    <t>asfaltová modifikovaná zálivka za horka N2
- PV - doprovodná část</t>
  </si>
  <si>
    <t>příkopová betonová tvárnice
včetně betonové lože C20/25n - XF3 tl. 0,10m pro příkopovou tvárnici-5,0m3
- včetně provedení dilatace po 8 - 12 m dle VL
- PV - doprovodná část</t>
  </si>
  <si>
    <t>34 = 34,000000 =&gt; A</t>
  </si>
  <si>
    <t>175 - Sjezd na pozemek LAGARDE ECONOMY s.r.o.</t>
  </si>
  <si>
    <t xml:space="preserve">dle položky 11130   190m2*0,3m = 57,000000 =&gt; A _x000d_
_x000d_
Celkem: A = 57,000000 =&gt; B</t>
  </si>
  <si>
    <t xml:space="preserve">dle položky 96657    10t = 10,000000 =&gt; A</t>
  </si>
  <si>
    <t>sejmutí drnu tl.0,30m, včetně odvozu na skládku, poplatek za skládku 014101
- nezpůsobilé výdaje</t>
  </si>
  <si>
    <t>190 = 190,000000 =&gt; A</t>
  </si>
  <si>
    <t>11316</t>
  </si>
  <si>
    <t>ODSTRANĚNÍ KRYTU ZPEVNĚNÝCH PLOCH ZE SILNIČNÍCH DÍLCŮ</t>
  </si>
  <si>
    <t xml:space="preserve">odstranění panelů betonových
- vybourání, naložení a odvoz k recyklaci 
- vybouraný bude předán zhotoviteli stavby k dalšímu využití  
- nezpůsobilé výdaje</t>
  </si>
  <si>
    <t>a) zemina, minimálně vhodná do násypu dle ČSN736133, včetně dovozu a nákupu, položka 171103
b) dovoz+nákup zeminy pro položku 17130 (do aktivní zony v místě rozšíření)
- nezpůsobilé výdaje</t>
  </si>
  <si>
    <t>a) 575 = 575,000000 =&gt; A _x000d_
_x000d_
b) 360 = 360,000000 =&gt; B _x000d_
_x000d_
Celkem: A+B = 935,000000 =&gt; C</t>
  </si>
  <si>
    <t>zemina, minimálně vhodná do násypu dle ČSN736133
- nezpůsobilé výdaje</t>
  </si>
  <si>
    <t>575 = 575,000000 =&gt; A</t>
  </si>
  <si>
    <t>Materiál vhodný do AZ tl. 0,50m
dovoz zeminy viz položka 12583
- nezpůsobilé výdaje</t>
  </si>
  <si>
    <t>360 = 360,000000 =&gt; A</t>
  </si>
  <si>
    <t>18245</t>
  </si>
  <si>
    <t>ZALOŽENÍ TRÁVNÍKU ZATRAVŇOVACÍ TEXTILIÍ (ROHOŽÍ)</t>
  </si>
  <si>
    <t>zeleň + následná péče, ošetřování a zalévání vodou
- nezpůsobilé výdaje</t>
  </si>
  <si>
    <t>366 = 366,000000 =&gt; A</t>
  </si>
  <si>
    <t>Zahrnuje dodání a položení předepsané zatravňovací textilie bez ohledu na sklon terénu, zalévání, první pokosení</t>
  </si>
  <si>
    <t>- nezpůsobilé výdaje</t>
  </si>
  <si>
    <t>850 = 850,000000 =&gt; A</t>
  </si>
  <si>
    <t>45152</t>
  </si>
  <si>
    <t>PODKLADNÍ A VÝPLŇOVÉ VRSTVY Z KAMENIVA DRCENÉHO</t>
  </si>
  <si>
    <t>štěrk 16/63 tl. 0,3 m
- nezpůsobilé výdaje</t>
  </si>
  <si>
    <t>56334</t>
  </si>
  <si>
    <t>VOZOVKOVÉ VRSTVY ZE ŠTĚRKODRTI TL. DO 200MM</t>
  </si>
  <si>
    <t>Štěrkodrť ŠDA 0/32 GE tl.200 mm
- nezpůsobilé výdaje</t>
  </si>
  <si>
    <t>663 = 663,000000 =&gt; A</t>
  </si>
  <si>
    <t>Směs stmelená cementem SC 0/32 C3/4 tl. 130 mm
- nezpůsobilé výdaje</t>
  </si>
  <si>
    <t>618*0,130 = 80,340000 =&gt; A</t>
  </si>
  <si>
    <t>R-materiál - zpevnění krajnic krajnic 0,15m
využití stávajícího vyfrézovaného materiálu
- nezpůsobilé výdaje</t>
  </si>
  <si>
    <t>10/0,15 = 66,666667 =&gt; A</t>
  </si>
  <si>
    <t>Spojovací postřik modifikovaný PS-CP 0,35 kg/m2
- nezpůsobilé výdaje</t>
  </si>
  <si>
    <t>602 = 602,000000 =&gt; A</t>
  </si>
  <si>
    <t>574B34</t>
  </si>
  <si>
    <t>ASFALTOVÝ BETON PRO OBRUSNÉ VRSTVY MODIFIK ACO 11+, 11S TL. 40MM</t>
  </si>
  <si>
    <t>PMB 45/80-60
- nezpůsobilé výdaje</t>
  </si>
  <si>
    <t>593 = 593,000000 =&gt; A</t>
  </si>
  <si>
    <t>574E66</t>
  </si>
  <si>
    <t>ASFALTOVÝ BETON PRO PODKLADNÍ VRSTVY ACP 16+, 16S TL. 70MM</t>
  </si>
  <si>
    <t>PMB 25/50-60
- nezpůsobilé výdaje</t>
  </si>
  <si>
    <t>96657</t>
  </si>
  <si>
    <t>ODSTRANĚNÍ ŽLABŮ Z DÍLCŮ (VČET ŠTĚRBINOVÝCH) ŠÍŘKY 500MM</t>
  </si>
  <si>
    <t>odstranění betonový konstrukcí-bet. žlaby, š. 600 mm
odvoz na skládku, poplatek za skládku 014102
- nezpůsobilé výdaje</t>
  </si>
  <si>
    <t>- zahrnuje vybourání žlabů včetně podkladních vrstev a eventuelních mříží
- zahrnuje veškerou manipulaci s vybouranou sutí a hmotami včetně uložení na skládku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</si>
  <si>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176 - Provizorní komunikace</t>
  </si>
  <si>
    <t>Svislé konstrukce</t>
  </si>
  <si>
    <t>přidružená stavební výroba</t>
  </si>
  <si>
    <t xml:space="preserve">dle položky 11130   116 = 116,000000 =&gt; A _x000d_
_x000d_
Celkem: A = 116,000000 =&gt; B</t>
  </si>
  <si>
    <t xml:space="preserve">dle položky 11332       439m2*0,2m*1,9t/m3 = 166,820000 =&gt; A</t>
  </si>
  <si>
    <t>11120</t>
  </si>
  <si>
    <t>ODSTRANĚNÍ KŘOVIN</t>
  </si>
  <si>
    <t>vykácení keřů a náletového porost, doprava dřevin bez ohledu na vzdálenost, spálení na hromadách nebo štěpkování
- nezpůsobilé výdaje</t>
  </si>
  <si>
    <t>odstranění křovin a stromů do průměru 100 mm
doprava dřevin bez ohledu na vzdálenost
spálení na hromadách nebo štěpkování</t>
  </si>
  <si>
    <t>odstranění ornice tl. 300mm, včetně odvozu na skládku, poplatek za skládku položka 014101
- nezpůsobilé výdaje</t>
  </si>
  <si>
    <t>116/0,3 = 386,666667 =&gt; A</t>
  </si>
  <si>
    <t>11213</t>
  </si>
  <si>
    <t>KÁCENÍ STROMŮ D KMENE PŘES 0,9M</t>
  </si>
  <si>
    <t>průměr 1,2m
- nezpůsobilé výdaje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</si>
  <si>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</t>
  </si>
  <si>
    <t>11253</t>
  </si>
  <si>
    <t>ODSTRANĚNÍ PAŘEZŮ FRÉZOVÁNÍM D PŘES 0,9M</t>
  </si>
  <si>
    <t xml:space="preserve">Frézování pařezů se měří v [ks] frézovaných pařezů, průměr pařezu je uvažován dle stromu ve výšce 1,3m nad terénem, u stávajícího pařezu se stanoví jako změřený průměr vynásobený  koeficientem 1/1,38.
 Položka zahrnuje zejména:
- frézování do hloubky 20cm pod úroveň terénu
- veškeré drobné zemní práce spojené s frézováním pařezů
- případně další práce s nimi dle pokynů zadávací dokumentace.</t>
  </si>
  <si>
    <t>165 = 165,000000 =&gt; B</t>
  </si>
  <si>
    <t>11331</t>
  </si>
  <si>
    <t>ODSTRANĚNÍ PODKLADU ZPEVNĚNÝCH PLOCH ZE STABIL ZEMINY</t>
  </si>
  <si>
    <t>ODSTRANĚNÍ ZEMNÍKU: 
a) odstranění včetně naložení a odvozu zemníku v rámci areálu
b) v položce je zahrnuta vodorovná doprava hlinitého materiálu v rámci areálu
- nezpůsobilé výdaje</t>
  </si>
  <si>
    <t>a) 220 = 220,000000 =&gt; A _x000d_
_x000d_
b) 220 = 220,000000 =&gt; B _x000d_
_x000d_
Celkem: A+B = 440,000000 =&gt; C</t>
  </si>
  <si>
    <t>11332</t>
  </si>
  <si>
    <t>ODSTRANĚNÍ PODKLADŮ ZPEVNĚNÝCH PLOCH Z KAMENIVA NESTMELENÉHO</t>
  </si>
  <si>
    <t>odvoz na skládku, poplatek za skládku položka 014102
- nezpůsobilé výdaje</t>
  </si>
  <si>
    <t>439*0,2 = 87,800000 =&gt; A</t>
  </si>
  <si>
    <t>- ornice včetně dovozu a nákupu
viz položka 18223
- nezpůsobilé výdaje</t>
  </si>
  <si>
    <t>580*0,2 = 116,000000 =&gt; A</t>
  </si>
  <si>
    <t>zemina pro dosyp svahů včetně dovozu a nákupu
položka 171103
- nezpůsobilé výdaje</t>
  </si>
  <si>
    <t>pro dosyp svahů, viz položka 12583
- nezpůsobilé výdaje</t>
  </si>
  <si>
    <t>18223</t>
  </si>
  <si>
    <t>ROZPROSTŘENÍ ORNICE VE SVAHU V TL DO 0,20M</t>
  </si>
  <si>
    <t>viz položka 12573
- nezpůsobilé výdaje</t>
  </si>
  <si>
    <t>116/0,2 = 580,000000 =&gt; A</t>
  </si>
  <si>
    <t>184B17</t>
  </si>
  <si>
    <t>VYSAZOVÁNÍ STROMŮ LISTNATÝCH S BALEM OBVOD KMENE DO 20CM, PODCHOZÍ VÝŠ MIN 2,4M</t>
  </si>
  <si>
    <t xml:space="preserve">náhradní výsadba za pokácenou dřevinu - na p.p.č. 1578/10 v k.ú. Cheb - 1 ks stromu (např. lípa, jilm, dub, jasan nebo javor)
- strom s kořenovým balem a zapěstovanou korunou s obvodem kmene 18 - 20 cm 
- dřevina bude vysazena nejpozději do kolaudace stavby (oznámit Měú Cheb, odboru SÚ + ŽP)  
- včetně následné péče po dobu 5-ti let
- nezpůsobilý výdaj</t>
  </si>
  <si>
    <t xml:space="preserve">Položka vysazování stromů dodávku projektem předepsaných  stromů, hloubení jamek (min. rozměry pro stromy min. 1,5 násobek balu výpěstku) s event. výměnou půdy, s hnojením
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
vnitrostaveništní dopravy (rovněž přesuny), včetně naložení a složení, případně s uložením</t>
  </si>
  <si>
    <t>3 - Svislé konstrukce</t>
  </si>
  <si>
    <t>31811</t>
  </si>
  <si>
    <t>ZDI ODDĚLOVACÍ A OHRADNÍ Z DÍLCŮ BETON</t>
  </si>
  <si>
    <t>OBNOVA PLOTU Z DÍLCŮ BETONOVÝCH: 
použití stávajícího bet. panelového plotu, viz položka 966845
položka zahrnuje: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nezpůsobilé výdaje</t>
  </si>
  <si>
    <t>3,6m*2,5m*0,1m*3kus = 2,700000 =&gt; A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</si>
  <si>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</si>
  <si>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33817C</t>
  </si>
  <si>
    <t xml:space="preserve">SLOUPKY PLOTOVÉ Z DÍLCŮ KOVOVÝCH  DO BETONOVÝCH PATEK</t>
  </si>
  <si>
    <t>KS</t>
  </si>
  <si>
    <t>položka zahrnuje:
 dodání a osazení předepsaného sloupku včetně PKO
- případnou betonovou patku z předepsané třídy betonu - C20/25n - 1,0m3
- nutné zemní práce
- nezpůsobilé výdaje</t>
  </si>
  <si>
    <t>- dodání a osazení předepsaného sloupku včetně PKO
- případnou betonovou patku z předepsané třídy betonu
- nutné zemní práce</t>
  </si>
  <si>
    <t>kamenitá sypanina, pod vozovku
- nezpůsobilé výdaje</t>
  </si>
  <si>
    <t>vrstva štěrkodrti ŠDA tl. 0,20m
- nezpůsobilé výdaje</t>
  </si>
  <si>
    <t>439 = 439,000000 =&gt; A</t>
  </si>
  <si>
    <t>56930</t>
  </si>
  <si>
    <t>ZPEVNĚNÍ KRAJNIC ZE ŠTĚRKODRTI</t>
  </si>
  <si>
    <t>Dosyp krajnice z drceného kameniva
- nezpůsobilé výdaje</t>
  </si>
  <si>
    <t>11 = 11,000000 =&gt; A</t>
  </si>
  <si>
    <t>- dodání kameniva předepsané kvality a zrnitosti
- rozprostření a zhutnění vrstvy v předepsané tloušťce
- zřízení vrstvy bez rozlišení šířky, pokládání vrstvy po etapách</t>
  </si>
  <si>
    <t>58300</t>
  </si>
  <si>
    <t>KRYT ZE SINIČNÍCH DÍLCŮ (PANELŮ)</t>
  </si>
  <si>
    <t>Betonový panel 3x1,5x0,22 m
položka zahrnuje:
dodání dílců v požadované kvalitě, dle předepsané dokumentace
- očištění podkladu
- uložení dílců dle předepsaného technologického předpisu
- PV - doprovodná část 56,500 m3
- nezpůsobilé výdaje 108,500 m3</t>
  </si>
  <si>
    <t>165 = 165,000000 =&gt; A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</si>
  <si>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</si>
  <si>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7 - přidružená stavební výroba</t>
  </si>
  <si>
    <t>767911</t>
  </si>
  <si>
    <t>OPLOCENÍ Z DRÁTĚNÉHO PLETIVA POZINKOVANÉHO STANDARDNÍHO</t>
  </si>
  <si>
    <t>- PROVIZORNÍ OPLOCENÍ - kompletní dodávka 
- včetně ostnatého drátu
- nezpůsobilé výdaje</t>
  </si>
  <si>
    <t>12*2 = 24,000000 =&gt; A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</si>
  <si>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</si>
  <si>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odstranění ocelových sloupků včetně betonového lože dl. 4,0 m
- položka zahrnuje odstranění, demontáž a odklizení materiálu s odvozem na předepsané místo (odvoz na středisko)
- nezpůsobilé výdaje</t>
  </si>
  <si>
    <t>966845</t>
  </si>
  <si>
    <t>ODSTRANĚNÍ OPLOCENÍ Z BETON DÍLCŮ</t>
  </si>
  <si>
    <t>- odstranění stávajícího oplocení z betonových dílců, včetně odvoz na mezideponii + zpětné osazení na místo určení - na původní místo po dokončení stavby
- nezpůsobilé výdaje</t>
  </si>
  <si>
    <t>3kus*3,6m = 10,800000 =&gt; A</t>
  </si>
  <si>
    <t xml:space="preserve">položka zahrnuje:
- 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</si>
  <si>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182 - DIO</t>
  </si>
  <si>
    <t>02720</t>
  </si>
  <si>
    <t>POMOC PRÁCE ZŘÍZ NEBO ZAJIŠŤ REGULACI A OCHRANU DOPRAVY</t>
  </si>
  <si>
    <t xml:space="preserve">DIO -  kompletní dopravní značení během výstavby 
- dopravně inženýrská opatření, včetně nájmu a údržby značek po celou dobu stavby, dle harmonogramu zhotovitele, včetně zajištění rozhodnutí o zvláštním užívání, stanovení přechodného značení a rozhodnutí o uzavírce   
- součástí položky je i zajištění trvalé sjízdnosti během celé stavby nejméně v jednom jízdním pruhu, včetně případných provizorních dosypávek krajnic a jejich následného odstranění
- PV - doprovodná část</t>
  </si>
  <si>
    <t>331 - Přeložka kanalizačního vedení DN 400</t>
  </si>
  <si>
    <t>Potrubí</t>
  </si>
  <si>
    <t>poplatek za uložení přebytku výkopku (zeminy) na skládku
- nezpůsobilé výdaje</t>
  </si>
  <si>
    <t>242,71-143,52 = 99,190000 =&gt; A</t>
  </si>
  <si>
    <t>geodetické zaměření nově navržené a provedené kanalizace během výstavby
- nezpůsobilé výdaje</t>
  </si>
  <si>
    <t>12110</t>
  </si>
  <si>
    <t>SEJMUTÍ ORNICE NEBO LESNÍ PŮDY</t>
  </si>
  <si>
    <t>v tl. 20 cm, v místě přeložky u šachty Š01, pás šíře 5 m, odvoz na mezideponii, vč.rozvozných vzdáleností
- nezpůsobilé výdaje</t>
  </si>
  <si>
    <t xml:space="preserve">31*0,2 = 6,200000 =&gt; A  plocha 31 m2 ze situace - ACAD</t>
  </si>
  <si>
    <t>položka zahrnuje sejmutí ornice bez ohledu na tloušťku vrstvy a její vodorovnou dopravu
nezahrnuje uložení na trvalou skládku</t>
  </si>
  <si>
    <t xml:space="preserve">natěžení a dovoz  materiálů (výkopku) z mezideponie, včetně rozvozných vzdáleností, zásyp rýh pro přeložku kanalizace
- nezpůsobilé výdaje</t>
  </si>
  <si>
    <t xml:space="preserve">224,71-81,19 = 143,520000 =&gt; A   zásyp rýh přeložky</t>
  </si>
  <si>
    <t xml:space="preserve">natěžení a dovoz  ornice z mezideponie, včetně rozvozných vzdáleností
- nezpůsobilé výdaje</t>
  </si>
  <si>
    <t xml:space="preserve">31*0,2 = 6,200000 =&gt; A  dle pol. 18230</t>
  </si>
  <si>
    <t>13273</t>
  </si>
  <si>
    <t>HLOUBENÍ RÝH ŠÍŘ DO 2M PAŽ I NEPAŽ TŘ. I</t>
  </si>
  <si>
    <t>výkop rýhy šíře 1,50 m (DN 400), vč.odvozu výkopku na mezideponii, výkopek bude použit pro zpětný zásyp
- nezpůsobilé výdaje</t>
  </si>
  <si>
    <t xml:space="preserve">224,71-81,19 = 143,520000 =&gt; A   výkop pro stoku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</si>
  <si>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</si>
  <si>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132738</t>
  </si>
  <si>
    <t>HLOUBENÍ RÝH ŠÍŘ DO 2M PAŽ I NEPAŽ TŘ. I, ODVOZ DO 20KM</t>
  </si>
  <si>
    <t xml:space="preserve">výkop rýhy šíře 1,50 m (DN 400), vč.odvozu výkopku  na skládku - 99,19 m3 (přebytek výkopku)
- nezpůsobilé výdaje</t>
  </si>
  <si>
    <t xml:space="preserve">242,71-143,52 = 99,190000 =&gt; A  výkop pro stoku</t>
  </si>
  <si>
    <t>17120</t>
  </si>
  <si>
    <t>ULOŽENÍ SYPANINY DO NÁSYPŮ A NA SKLÁDKY BEZ ZHUTNĚNÍ</t>
  </si>
  <si>
    <t xml:space="preserve">výkopek pro zásyp ukládaný na mezideponii -143,52 m3, výkopek (přebytek výkopku) ukládaný  na a skládku 99,19 m3
- nezpůsobilé výdaje</t>
  </si>
  <si>
    <t xml:space="preserve">dle pol.č.13273   143,52 = 143,520000 =&gt; A _x000d_
dle pol.č.132738  99,19 = 99,190000 =&gt; B _x000d_
Celkem A+B = 242,710000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</si>
  <si>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</si>
  <si>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sejmuté ornice na mezideponii
- nezpůsobilé výdaje</t>
  </si>
  <si>
    <t xml:space="preserve">6,2 = 6,200000 =&gt; A  dle pol.12110</t>
  </si>
  <si>
    <t xml:space="preserve">zásyp rýh pro přeložku kanalizace - 143,52 m3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nezpůsobilé výdaje</t>
  </si>
  <si>
    <t>17581</t>
  </si>
  <si>
    <t>OBSYP POTRUBÍ A OBJEKTŮ Z NAKUPOVANÝCH MATERIÁLŮ</t>
  </si>
  <si>
    <t>Obsyp potrubí štěrkopískem do 16 mm,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
Veškeré práce a použitý
- nezpůsobilé výdaje</t>
  </si>
  <si>
    <t xml:space="preserve">46*0,815  = 37,490000 =&gt; A kubatury dle Acad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</si>
  <si>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</si>
  <si>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18130</t>
  </si>
  <si>
    <t>ÚPRAVA PLÁNĚ BEZ ZHUTNĚNÍ</t>
  </si>
  <si>
    <t>v místě rozprostření ornice
- nezpůsobilé výdaje</t>
  </si>
  <si>
    <t xml:space="preserve">plocha dle pol.č.18230   31 = 31,000000 =&gt; A</t>
  </si>
  <si>
    <t>položka zahrnuje úpravu pláně včetně vyrovnání výškových rozdílů</t>
  </si>
  <si>
    <t>18230</t>
  </si>
  <si>
    <t>ROZPROSTŘENÍ ORNICE V ROVINĚ</t>
  </si>
  <si>
    <t>zpětné rozprostření ornice v tl. 20 cm, v místě přeložky
- nezpůsobilé výdaje</t>
  </si>
  <si>
    <t xml:space="preserve">31 = 31,000000 =&gt; A   v místě přeložky u šachty Š01, pás šíře 5 m ,plocha 31 m2 ze situace - ACAD</t>
  </si>
  <si>
    <t>na znovurozprostřené ornici
- nezpůsobilé výdaje</t>
  </si>
  <si>
    <t xml:space="preserve">31 = 31,000000 =&gt; A  dle pol.č.18230</t>
  </si>
  <si>
    <t>18247</t>
  </si>
  <si>
    <t>OŠETŘOVÁNÍ TRÁVNÍKU</t>
  </si>
  <si>
    <t>3x pokosení se shrabáním, naložení shrabků na doprav.prostředek, s odvozem a se složením
- nezpůsobilé výdaje</t>
  </si>
  <si>
    <t xml:space="preserve">3*31 = 93,000000 =&gt; A  dle pol.č.18230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</si>
  <si>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</si>
  <si>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</si>
  <si>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</si>
  <si>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</si>
  <si>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18710</t>
  </si>
  <si>
    <t>OŠETŘENÍ ORNICE NA SKLÁDCE</t>
  </si>
  <si>
    <t xml:space="preserve">6,2 = 6,200000 =&gt; A  dle pol.č.12110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</si>
  <si>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</si>
  <si>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21262</t>
  </si>
  <si>
    <t>TRATIVODY KOMPLET Z TRUB Z PLAST HMOT DN DO 100MM</t>
  </si>
  <si>
    <t>pracovní drenáž DN 100, vč.štěrkového podsypu a obsypu, bez zemních prací-zemní práce jsou součástí výkopu rýh, rozsah drenáží bude možno upřesnit dle skutečného výskytu podzemní vody po provedení výkopů, jedná se o provizorní trativod provedený z důvodu provádění kanalizace
- nezpůsobilé výdaje</t>
  </si>
  <si>
    <t>46 = 46,000000 =&gt; A</t>
  </si>
  <si>
    <t>pískové lože pod potrubím, tl. dle profilu potrubí 265 mm, vč.dodávky písku, frakce 0-8 mm
- nezpůsobilé výdaje</t>
  </si>
  <si>
    <t xml:space="preserve">46*0,361 = 16,606000 =&gt; A  pískové lože</t>
  </si>
  <si>
    <t>45169</t>
  </si>
  <si>
    <t>PODKL A VÝPLŇ VRSTVY ZE STABILIZOVANÉHO POPÍLKU</t>
  </si>
  <si>
    <t xml:space="preserve">vyplnění stávajícího rušeného kanalizačního potrubí DN 400 v délce 34  m cementopopílkovou suspenzí
- nezpůsobilé výdaje</t>
  </si>
  <si>
    <t>3,141*0,4*0,4/4*34 = 4,271760 =&gt; A</t>
  </si>
  <si>
    <t>Položka zahrnuje dodávku stabilizovaného popílku a jeho uložení se zhutněním, včetně mimostaveništní a vnitrostaveništní dopravy (rovněž přesuny)</t>
  </si>
  <si>
    <t>8 - Potrubí</t>
  </si>
  <si>
    <t>87446</t>
  </si>
  <si>
    <t>POTRUBÍ Z TRUB PLASTOVÝCH ODPADNÍCH DN DO 400MM</t>
  </si>
  <si>
    <t xml:space="preserve">plastové trouby DN 400 (450/400) SN 12  - stoka
- nezpůsobilé výdaje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</si>
  <si>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</si>
  <si>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894146</t>
  </si>
  <si>
    <t>ŠACHTY KANALIZAČNÍ Z BETON DÍLCŮ NA POTRUBÍ DN DO 400MM</t>
  </si>
  <si>
    <t xml:space="preserve">celoprefabrikovaná vodotěs. betonová šachta na potrubí DN 400 s jednolitým šachtovým dnem, kyneta betonová, 
DN šachty 1000, s integrovaným spojem osazeným do šach.dna, pryžové elastomerové těsnění mezi šach.díly,  tl.stěn 120mm,vč.poklopu profilu 600 mm s větracími otvory a tl.vložkou, třídy D400, litinový rám a poklop zabezpečený proti vyskočení, obrtlík a zámek,kapsová stupadla litinová, vidlicová ocelová s povlakem PE, beton C 30/37 XF4
- nezpůsobilé výdaje</t>
  </si>
  <si>
    <t>3 = 3,000000 =&gt; A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</si>
  <si>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</si>
  <si>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899309</t>
  </si>
  <si>
    <t>DOPLŇKY NA POTRUBÍ - VÝSTRAŽNÁ FÓLIE</t>
  </si>
  <si>
    <t>hnědá barva - pozor kanalizace
- nezpůsobilé výdaje</t>
  </si>
  <si>
    <t>- Položka zahrnuje veškerý materiál, výrobky a polotovary, včetně mimostaveništní a vnitrostaveništní dopravy (rovněž přesuny), včetně naložení a složení,případně s uložením.</t>
  </si>
  <si>
    <t>89946</t>
  </si>
  <si>
    <t>VÝŘEZ, VÝSEK, ÚTES NA POTRUBÍ DN DO 400MM</t>
  </si>
  <si>
    <t>na stáv.stoce DN 400 u Š01 a Š03
- nezpůsobilé výdaje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</si>
  <si>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</si>
  <si>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899662</t>
  </si>
  <si>
    <t>ZKOUŠKA VODOTĚSNOSTI POTRUBÍ DN DO 400MM</t>
  </si>
  <si>
    <t>plast DN 400 - stoka
- nezpůsobilé výdaje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</si>
  <si>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</si>
  <si>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</si>
  <si>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</si>
  <si>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 xml:space="preserve">stoka  DN 400 - plast
- nezpůsobilé výdaje</t>
  </si>
  <si>
    <t>položka zahrnuje prohlídku potrubí televizní kamerou, záznam prohlídky na nosičích DVD a vyhotovení závěrečného písemného protokolu</t>
  </si>
  <si>
    <t xml:space="preserve">vybourání stávající kanalizační prefa šachty Š01 výšky 3,95 m - 1ks
- vybourání, naložení a odvoz k recyklaci 
- vybouraný bude předán zhotoviteli stavby k dalšímu využití  
- nezpůsobilé výdaje</t>
  </si>
  <si>
    <t>3,14*(1,24*1,24-1)/4*2*2 = 1,688064 =&gt; A</t>
  </si>
  <si>
    <t>332 - Přeložka kanalizační přípojky k parcele st. 2339 a 1576/3</t>
  </si>
  <si>
    <t>1*7+6,03*(3,1416*0,35*0,35/4) = 7,580155 =&gt; A</t>
  </si>
  <si>
    <t xml:space="preserve">26-7,58 = 18,420000 =&gt; A   zásyp rýh přeložky</t>
  </si>
  <si>
    <t>výkop rýhy šíře 1,30 m (DN 200), vč. odvozu výkopku na mezideponii, výkopek bude použit pro zpětný zásyp
- nezpůsobilé výdaje</t>
  </si>
  <si>
    <t xml:space="preserve">26-7,58 = 18,420000 =&gt; A   výkop pro stoku</t>
  </si>
  <si>
    <t xml:space="preserve">výkop rýhy šíře 1,30 m (DN 200), vč. odvozu výkopku  na skládku - 7,58 m3 (přebytek výkopku)
- nezpůsobilé výdaje</t>
  </si>
  <si>
    <t xml:space="preserve">1*7+6,03*(3,1416*0,35*0,35/4) = 7,580155 =&gt; A  výkop pro stoku</t>
  </si>
  <si>
    <t xml:space="preserve">výkopek pro zásyp ukládaný na mezideponii -18,42 m3, výkopek (přebytek výkopku) ukládaný  na a skládku 7,58 m3
- nezpůsobilé výdaje</t>
  </si>
  <si>
    <t xml:space="preserve">dle pol.č.13273   18,42 = 18,420000 =&gt; A _x000d_
dle pol.č.132738  7,58 = 7,580000 =&gt; B _x000d_
Celkem A+B = 26,000000 =&gt; C</t>
  </si>
  <si>
    <t xml:space="preserve">zásyp rýh pro přeložku kanalizace - 18,42 m3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nezpůsobilé výdaje</t>
  </si>
  <si>
    <t xml:space="preserve">7*0,581  = 4,067000 =&gt; A kubatury dle Acad</t>
  </si>
  <si>
    <t>pískové lože pod potrubím, tl. dle profilu potrubí 173 mm, vč.dodávky písku, frakce 0-8 mm
- nezpůsobilé výdaje</t>
  </si>
  <si>
    <t xml:space="preserve">7*0,218 = 1,526000 =&gt; A  pískové lože</t>
  </si>
  <si>
    <t>vyplnění stávajícího rušeného kanalizačního potrubí DN 200 v délce 15+5 m cementopopílkovou suspenzí
- nezpůsobilé výdaje</t>
  </si>
  <si>
    <t>3,141*0,2*0,2/4*(15+5) = 0,628200 =&gt; A</t>
  </si>
  <si>
    <t>87434</t>
  </si>
  <si>
    <t>POTRUBÍ Z TRUB PLASTOVÝCH ODPADNÍCH DN DO 200MM</t>
  </si>
  <si>
    <t xml:space="preserve">plastové trouby DN 200 (225/200) SN 10  - přípojka
- nezpůsobilé výdaje</t>
  </si>
  <si>
    <t>894845</t>
  </si>
  <si>
    <t>ŠACHTY KANALIZAČNÍ PLASTOVÉ D 300MM</t>
  </si>
  <si>
    <t xml:space="preserve">celoprefabrikovaná vodotěs. plastová šachta DN 300 na potrubí DN 200 s jednolitým šachtovým dnem, s integrovaným spojem osazeným do šach.dna, pryžové elastomerové těsnění mezi šach.díly, vč.poklopu profilu 300 mm  třídy B 125
- nezpůsobilé výdaje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</si>
  <si>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</si>
  <si>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89944</t>
  </si>
  <si>
    <t>VÝŘEZ, VÝSEK, ÚTES NA POTRUBÍ DN DO 200MM</t>
  </si>
  <si>
    <t>na stáv. přípojkách DN 200
- nezpůsobilé výdaje</t>
  </si>
  <si>
    <t>899642</t>
  </si>
  <si>
    <t>ZKOUŠKA VODOTĚSNOSTI POTRUBÍ DN DO 200MM</t>
  </si>
  <si>
    <t>přípojek DN 200
- nezpůsobilé výdaje</t>
  </si>
  <si>
    <t>899901</t>
  </si>
  <si>
    <t>PŘEPOJENÍ PŘÍPOJEK</t>
  </si>
  <si>
    <t>stáv. přípojek DN 200
- nezpůsobilé výdaje</t>
  </si>
  <si>
    <t>položka zahrnuje řez na potrubí, dodání a osazení příslušných tvarovek a armatur</t>
  </si>
  <si>
    <t>341 - Přeložka vodovodní přípojky k areálu Karlovarského kraje</t>
  </si>
  <si>
    <t>47*0,565+43*0,607 = 52,656000 =&gt; A</t>
  </si>
  <si>
    <t>geodetické zaměření nově navržené přeložky vodovodu během výstavby
- nezpůsobilé výdaje</t>
  </si>
  <si>
    <t>v tl. 20 cm, v místě přeložky mimo kruhový objezd, odvoz na mezideponii, vč. rozvozných vzdáleností
- PV - doprovodná část</t>
  </si>
  <si>
    <t xml:space="preserve">124*0,2 = 24,800000 =&gt; A  plocha 124 m2 ze situace - ACAD</t>
  </si>
  <si>
    <t xml:space="preserve">natěžení a dovoz  materiálů (výkopku) z mezideponie, včetně rozvozných vzdáleností, zásyp rýh pro přeložku vodovodu a rýhy pro odstranění stáv.vodovodu
- PV - doprovodná část</t>
  </si>
  <si>
    <t xml:space="preserve">173-52,66 = 120,340000 =&gt; A   zásyp rýh přeložky_x000d_
(2,70*25+26*1,7)*1 = 111,700000 =&gt; B zásyp rýhy pro odstranění stáv.vodovodu_x000d_
A+B = 232,040000 =&gt; C</t>
  </si>
  <si>
    <t xml:space="preserve">natěžení a dovoz  ornice z mezideponie, včetně rozvozných vzdáleností
- PV - doprovodná část</t>
  </si>
  <si>
    <t xml:space="preserve">124*0,2 = 24,800000 =&gt; A  dle pol. 18230</t>
  </si>
  <si>
    <t xml:space="preserve">výkop rýhy šíře 1 m  pro přeložku vodovodu a pro odstranění stáv.vodovodu, vč.odvozu výkopku na mezideponii, výkopek bude použit pro zpětný zásyp
- PV - doprovodná část</t>
  </si>
  <si>
    <t xml:space="preserve">173*1-52,66 = 120,340000 =&gt; A   výkop pro přeložku_x000d_
(2,70*25+26*1,7)*1 = 111,700000 =&gt; B výkop rýhy pro odstranění stáv.vodovodu_x000d_
A+B = 232,040000 =&gt; C</t>
  </si>
  <si>
    <t xml:space="preserve">výkop rýhy šíře 1 m  pro přeložku vodovodu , vč.odvozu výkopku  na skládku - 23,48 m3 (přebytek výkopku)
- PV - doprovodná část</t>
  </si>
  <si>
    <t xml:space="preserve">173*1-120,34 = 52,660000 =&gt; A  výkop pro přeložku vodovodu</t>
  </si>
  <si>
    <t xml:space="preserve">výkopek pro zásyp ukládaný na mezideponii -232,04 m3, výkopek (přebytek výkopku) ukládaný  na a skládku 52,66 m3
- PV - doprovodná část</t>
  </si>
  <si>
    <t xml:space="preserve">dle pol.č.13273   232,04 = 232,040000 =&gt; A _x000d_
dle pol.č.132738  52,66 = 52,660000 =&gt; B _x000d_
Celkem A+B = 284,700000 =&gt; C</t>
  </si>
  <si>
    <t>uložení sejmuté ornice na mezideponii
- PV - doprovodná část</t>
  </si>
  <si>
    <t xml:space="preserve">24,8 = 24,800000 =&gt; A  dle pol.12110</t>
  </si>
  <si>
    <t xml:space="preserve">zásyp rýh pro přeložku vodovodu 120,34 m3, zásyp rýhy pro odstranění stáv.vodovodu - 111,70 m3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PV - doprovodná část</t>
  </si>
  <si>
    <t xml:space="preserve">Obsyp potrubí přeložky a chráničky  štěrkopískem do 10 mm,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
Veškeré práce a použitý
- PV - doprovodná část</t>
  </si>
  <si>
    <t>47*0,33+43*0,366 = 31,248000 =&gt; A kubatury dle Acad</t>
  </si>
  <si>
    <t>v místě rozprostření ornice
- PV - doprovodná část</t>
  </si>
  <si>
    <t xml:space="preserve">plocha dle pol.č.18230   124 = 124,000000 =&gt; A</t>
  </si>
  <si>
    <t>zpětné rozprostření ornice v tl. 20 cm, v místě přeložky
- PV - doprovodná část</t>
  </si>
  <si>
    <t xml:space="preserve">124*0,2 = 24,800000 =&gt; A    v místě přeložky mimo kruhový objezd, pás šíře 5 m ,plocha 124 m2 ze situace - ACAD</t>
  </si>
  <si>
    <t>na znovurozprostřené ornici
- PV - doprovodná část</t>
  </si>
  <si>
    <t xml:space="preserve">124 = 124,000000 =&gt; A  dle pol.č.18230</t>
  </si>
  <si>
    <t>3x pokosení se shrabáním, naložení shrabků na doprav. prostředek, s odvozem a se složením
- PV - doprovodná část</t>
  </si>
  <si>
    <t xml:space="preserve">3*124 = 372,000000 =&gt; A  dle pol.č.18230</t>
  </si>
  <si>
    <t xml:space="preserve">24,8 = 24,800000 =&gt; A  dle pol.č.12110</t>
  </si>
  <si>
    <t>21261</t>
  </si>
  <si>
    <t>TRATIVODY KOMPLET Z TRUB Z PLAST HMOT DN DO 80MM</t>
  </si>
  <si>
    <t>pracovní drenáž DN 80, vč.štěrkového podsypu a obsypu, bez zemních prací-zemní práce jsou součástí výkopu rýh, rozsah drenáží bude možno upřesnit dle skutečného výskytu podzemní vody po provedení výkopů, jedná se o provizorní trativod provedený z důvodu provádění přeložky plynovodu
- PV - doprovodná část</t>
  </si>
  <si>
    <t>pískové lože pod potrubím, tl. dle profilu potrubí 108 a 111 mm, vč.dodávky písku, frakce 0-8 mm
- PV - doprovodná část</t>
  </si>
  <si>
    <t xml:space="preserve">47*0,108+43*0,110 = 9,806000 =&gt; A  pískové lože</t>
  </si>
  <si>
    <t>72226</t>
  </si>
  <si>
    <t>VODOMĚRY</t>
  </si>
  <si>
    <t>vodoměr 1", Qn=2,5 m3/hod
- PV - doprovodná část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</si>
  <si>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(i etapových) tlakových zkoušek, proplachu a desinfekce potrubí.</t>
  </si>
  <si>
    <t>87314</t>
  </si>
  <si>
    <t>POTRUBÍ Z TRUB PLASTOVÝCH TLAKOVÝCH SVAŘOVANÝCH DN DO 40MM</t>
  </si>
  <si>
    <t>PE 100 RC SDR 11 d.40/3,7 mm- přeložka
- PV - doprovodná část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</si>
  <si>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</si>
  <si>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87626</t>
  </si>
  <si>
    <t>CHRÁNIČKY Z TRUB PLAST DN DO 80MM</t>
  </si>
  <si>
    <t xml:space="preserve">PE 100 RC SDR 11 d.90/8,2  mm - chránička
- PV - doprovodná část</t>
  </si>
  <si>
    <t>21+22 = 43,000000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</si>
  <si>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</si>
  <si>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87814</t>
  </si>
  <si>
    <t>NASUNUTÍ PLAST TRUB DN DO 40MM DO CHRÁNIČKY</t>
  </si>
  <si>
    <t>nasunutí PE trub d.40 do chráničky PE d.90, vč.plast.objímek a těsnících manžet na koncích chráničky (4ks)
- PV - doprovodná část</t>
  </si>
  <si>
    <t>položka zahrnuje:
pojízdná sedla (objímky)
případně předepsané utěsnění konců chráničky
nezahrnuje dodávku potrubí</t>
  </si>
  <si>
    <t>891212</t>
  </si>
  <si>
    <t>VENTILY DN DO 16MM</t>
  </si>
  <si>
    <t xml:space="preserve">vodoměrná sestava - vypouštěcí ventil 1/2"  - 1ks
- PV - doprovodná část</t>
  </si>
  <si>
    <t>- Položka zahrnuje kompletní montáž dle technologického předpisu, dodávku armatury, veškerou mimostaveništní a vnitrostaveništní dopravu.</t>
  </si>
  <si>
    <t>891214</t>
  </si>
  <si>
    <t>VENTILY DN DO 40MM</t>
  </si>
  <si>
    <t>uzavírací ventily (vč.ovládání) vodoměrné sestavy - 5/4" - 2ks, srovnatelně filtr 5/4" - 1ks,
- PV - doprovodná část</t>
  </si>
  <si>
    <t>2+1 = 3,000000 =&gt; A</t>
  </si>
  <si>
    <t>891614</t>
  </si>
  <si>
    <t>KLAPKY DN DO 40MM</t>
  </si>
  <si>
    <t>vodoměrná sestava - zpětná klapka 1" - 1ks
- PV - doprovodná část</t>
  </si>
  <si>
    <t>89914</t>
  </si>
  <si>
    <t>ŠACHTOVÉ BETONOVÉ SKRUŽE SAMOSTATNÉ</t>
  </si>
  <si>
    <t>betonové skruže u orient.sloupku, DN 1000, výška 1 m
- PV - doprovodná část</t>
  </si>
  <si>
    <t>899303</t>
  </si>
  <si>
    <t>DOPLŇKY NA POTRUBÍ - POCH</t>
  </si>
  <si>
    <t>- orientační splouky - kompletní dodávka 
orientační sloupek - ocel.trubka 78/3 dl.3,5 m žárově zinkovaná, vč.kloboučku, vč.modrobílého nátěru, vč.orientační tabulky, vč.základové patky
- PV - doprovodná část</t>
  </si>
  <si>
    <t>- Položka zahrnuje veškerý materiál, výrobky a polotovary, včetně mimostaveništní a vnitrostaveništní dopravy (rovněž přesuny), včetně naložení a složení,případně s uložením. 
- položka zásuvky POCH zahrnuje i vodiče z média a z chráničky, event. i vlastní sloupek (pokud není zásuvka umístěna na orientačním sloupku nebo na čichačce).</t>
  </si>
  <si>
    <t>899308</t>
  </si>
  <si>
    <t>DOPLŇKY NA POTRUBÍ - SIGNALIZAČ VODIČ</t>
  </si>
  <si>
    <t>vyhledávací vodič CY min.6 mm2
- PV - doprovodná část</t>
  </si>
  <si>
    <t>90+2*1,5 = 93,000000 =&gt; A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</si>
  <si>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</si>
  <si>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bílá barva - pozor vodovod
- PV - doprovodná část</t>
  </si>
  <si>
    <t>899611</t>
  </si>
  <si>
    <t>TLAKOVÉ ZKOUŠKY POTRUBÍ DN DO 80MM</t>
  </si>
  <si>
    <t>přeložka vodovodu PE d.40
- PV - doprovodná část</t>
  </si>
  <si>
    <t>89971</t>
  </si>
  <si>
    <t>PROPLACH A DEZINFEKCE VODOVODNÍHO POTRUBÍ DN DO 80MM</t>
  </si>
  <si>
    <t>- napuštění a vypuštění vody, dodání vody a dezinfekčního prostředku, bakteriologický rozbor vody.</t>
  </si>
  <si>
    <t>přepojení stáv.přípojky (1ks) v trase přeložky a přepojení stáv.přípojky na konci přeložky (1ks)
- PV - doprovodná část</t>
  </si>
  <si>
    <t>96911</t>
  </si>
  <si>
    <t>VYBOURÁNÍ POTRUBÍ DN DO 50MM VODOVODNÍCH</t>
  </si>
  <si>
    <t>vybourání a rozřezání stáv.vodovodního potrubí PE d.40, vč.odstranění z výkopu, vč.odvozu na skládku či předání provozovateli vodovodu
- odstranění PE potrubí d.40 (51 m), včetně odvozu a likvidace, případně předání provozovateli vodovodu
- PV - doprovodná část</t>
  </si>
  <si>
    <t>51 = 51,000000 =&gt; A</t>
  </si>
  <si>
    <t>342 - Přeložka vodovodní přípojky k areálu REGMONT METAL spol. s r.o.</t>
  </si>
  <si>
    <t>45*0,565+43*0,607 = 51,526000 =&gt; A</t>
  </si>
  <si>
    <t xml:space="preserve">natěžení a dovoz  materiálů (výkopku) z mezideponie, včetně rozvozných vzdáleností, zásyp rýh pro přeložku vodovodu a rýhy pro odstranění stáv.vodovodu
- nezpůsobilé výdaje</t>
  </si>
  <si>
    <t xml:space="preserve">172-51,53 = 120,470000 =&gt; A   zásyp rýh přeložky_x000d_
(1,70*22,5+2,8*35,5)*1 = 137,650000 =&gt; B zásyp rýhy pro odstranění stáv.vodovodu_x000d_
A+B = 258,120000 =&gt; C</t>
  </si>
  <si>
    <t xml:space="preserve">výkop rýhy šíře 1 m  pro přeložku vodovodu a pro odstranění stáv.vodovodu, vč.odvozu výkopku na mezideponii, výkopek bude použit pro zpětný zásyp
- nezpůsobilé výdaje</t>
  </si>
  <si>
    <t xml:space="preserve">172*1-51,53 = 120,470000 =&gt; A   výkop pro přeložku_x000d_
(1,70*22,5+2,8*35,5)*1 = 137,650000 =&gt; B výkop rýhy pro odstranění stáv.vodovodu_x000d_
A+B = 258,120000 =&gt; C</t>
  </si>
  <si>
    <t xml:space="preserve">výkop rýhy šíře 1 m  pro přeložku vodovodu , vč.odvozu výkopku  na skládku - 23,48 m3 (přebytek výkopku)
- nezpůsobilé výdaje</t>
  </si>
  <si>
    <t xml:space="preserve">172*1-120,47 = 51,530000 =&gt; A  výkop pro přeložku vodovodu</t>
  </si>
  <si>
    <t xml:space="preserve">výkopek pro zásyp ukládaný na mezideponii -258,12 m3, výkopek (přebytek výkopku) ukládaný  na a skládku 51,53 m3
- nezpůsobilé výdaje</t>
  </si>
  <si>
    <t xml:space="preserve">dle pol.č.13273   258,12 = 258,120000 =&gt; A _x000d_
dle pol.č.132738  51,53 = 51,530000 =&gt; B _x000d_
Celkem A+B = 309,650000 =&gt; C</t>
  </si>
  <si>
    <t xml:space="preserve">zásyp rýh pro přeložku vodovodu 120,47 m3, zásyp rýhy pro odstranění stáv.vodovodu - 137,65 m3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nezpůsobilé výdaje</t>
  </si>
  <si>
    <t xml:space="preserve">Obsyp potrubí přeložky a chráničky  štěrkopískem do 10 mm,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
Veškeré práce a použitý
- nezpůsobilé výdaje</t>
  </si>
  <si>
    <t>45*0,33+43*0,366 = 30,588000 =&gt; A kubatury dle Acad</t>
  </si>
  <si>
    <t>pracovní drenáž DN 80, vč.štěrkového podsypu a obsypu, bez zemních prací-zemní práce jsou součástí výkopu rýh, rozsah drenáží bude možno upřesnit dle skutečného výskytu podzemní vody po provedení výkopů, jedná se o provizorní trativod provedený z důvodu provádění přeložky plynovodu
- nezpůsobilé výdaje</t>
  </si>
  <si>
    <t>88 = 88,000000 =&gt; A</t>
  </si>
  <si>
    <t>pískové lože pod potrubím, tl. dle profilu potrubí 108 a 111 mm, vč.dodávky písku, frakce 0-8 mm
- nezpůsobilé výdaje</t>
  </si>
  <si>
    <t xml:space="preserve">45*0,108+43*0,110 = 9,590000 =&gt; A  pískové lože</t>
  </si>
  <si>
    <t>vodoměr 1", Qn=2,5 m3/hod
- nezpůsobilé výdaje</t>
  </si>
  <si>
    <t>PE 100 RC SDR 11 d.40/3,7 mm- přeložka
- nezpůsobilé výdaje</t>
  </si>
  <si>
    <t xml:space="preserve">PE 100 RC SDR 11 d.90/8,2  mm - chránička
- nezpůsobilé výdaje</t>
  </si>
  <si>
    <t>nasunutí PE trub d.40 do chráničky PE d.90, vč.plast.objímek a těsnících manžet na koncích chráničky (4ks)
- nezpůsobilé výdaje</t>
  </si>
  <si>
    <t xml:space="preserve">vodoměrná sestava - vypouštěcí ventil 1/2"  - 1ks
- nezpůsobilé výdaje</t>
  </si>
  <si>
    <t>uzavírací ventily (vč.ovládání) vodoměrné sestavy - 5/4" - 2ks, srovnatelně filtr 5/4" - 1ks,
- nezpůsobilé výdaje</t>
  </si>
  <si>
    <t>vodoměrná sestava - zpětná klapka 1" - 1ks
- nezpůsobilé výdaje</t>
  </si>
  <si>
    <t>betonové skruže u orient.sloupku, DN 1000, výška 1 m
- nezpůsobilé výdaje</t>
  </si>
  <si>
    <t>- orientační splouky - kompletní dodávka 
orientační sloupek - ocel.trubka 78/3 dl.3,5 m žárově zinkovaná, vč.kloboučku, vč.modrobílého nátěru, vč.orientační tabulky, vč.základové patky
- nezpůsobilé výdaje</t>
  </si>
  <si>
    <t>vyhledávací vodič CY min.6 mm2
- nezpůsobilé výdaje</t>
  </si>
  <si>
    <t>88+2*1,5 = 91,000000 =&gt; A</t>
  </si>
  <si>
    <t>bílá barva - pozor vodovod
- nezpůsobilé výdaje</t>
  </si>
  <si>
    <t>přeložka vodovodu PE d.40
- nezpůsobilé výdaje</t>
  </si>
  <si>
    <t>přepojení stáv.přípojky na konci přeložky
- nezpůsobilé výdaje</t>
  </si>
  <si>
    <t>vybourání a rozřezání stáv.vodovodního potrubí PE d.40, vč.odstranění z výkopu, vč.odvozu na skládku či předání provozovateli vodovodu
- odstranění PE potrubí d.40 (51 m), včetně odvozu a likvidace, případně předání provozovateli vodovodu
- nezpůsobilé výdaje</t>
  </si>
  <si>
    <t>58 = 58,000000 =&gt; A</t>
  </si>
  <si>
    <t>343 - Ochrana vodovodu DN 150</t>
  </si>
  <si>
    <t xml:space="preserve">poplatek za uložení štěrkopísku  z podsypu panelů na skládku
- nezpůsobilé výdaje</t>
  </si>
  <si>
    <t>58,5*0,15 = 8,775000 =&gt; A</t>
  </si>
  <si>
    <t>02852</t>
  </si>
  <si>
    <t>PRŮZKUMNÉ PRÁCE DIAGNOSTIKY KONSTRUKCÍ V PODZEMÍ</t>
  </si>
  <si>
    <t xml:space="preserve">zjištění stáv.stavu vodovodu  a sledování stavu nebo změn v průběhu stavby
- nezpůsobilé výdaje</t>
  </si>
  <si>
    <t>113328</t>
  </si>
  <si>
    <t>ODSTRAN PODKL ZPEVNĚNÝCH PLOCH Z KAMENIVA NESTMEL, ODVOZ DO 20KM</t>
  </si>
  <si>
    <t>odstranění podsypu panelů, vč.odvozu
- PV - hlavní část</t>
  </si>
  <si>
    <t xml:space="preserve">natěžení a dovoz  materiálů (výkopku) z mezideponie, včetně rozvozných vzdáleností, pro zásyp sond na vodovodu
- PV - hlavní část</t>
  </si>
  <si>
    <t xml:space="preserve">20,4 = 20,400000 =&gt; A   zásyp sond</t>
  </si>
  <si>
    <t>131738</t>
  </si>
  <si>
    <t>HLOUBENÍ JAM ZAPAŽ I NEPAŽ TŘ. I, ODVOZ DO 20KM</t>
  </si>
  <si>
    <t>sondy na vodovodu, hloubení jámy 3x2 m, hloubky 1,7 m (2ks) pro diagnostiku stáv.stavu vodovodu, vč.odvozu na mezideponii
- PV - hlavní část</t>
  </si>
  <si>
    <t>3*2*1,7*2 = 20,400000 =&gt; A</t>
  </si>
  <si>
    <t xml:space="preserve">výkopek pro zásyp sond ukládaný na mezideponii -20,4 m3, štěrkopísek z podsypu panelů ukládaný  na a skládku 8,775 m3
- PV - hlavní část</t>
  </si>
  <si>
    <t xml:space="preserve">dle pol.č.131738  20,4 = 20,400000 =&gt; A _x000d_
dle pol.č.113328  8,775 = 8,775000 =&gt; B _x000d_
Celkem A+B = 29,175000 =&gt; C</t>
  </si>
  <si>
    <t xml:space="preserve">zásyp sond na stáv.vodovodu  -20,4 m3  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PV - hlavní část</t>
  </si>
  <si>
    <t>56343</t>
  </si>
  <si>
    <t>VOZOVKOVÉ VRSTVY ZE ŠTĚRKOPÍSKU TL. DO 150MM</t>
  </si>
  <si>
    <t>podsyp panelů štěrkopískem tl. 150 mm
- PV - hlavní část</t>
  </si>
  <si>
    <t>3*19,5 = 58,500000 =&gt; A</t>
  </si>
  <si>
    <t>58301</t>
  </si>
  <si>
    <t>KRYT ZE SINIČNÍCH DÍLCŮ (PANELŮ) TL 150MM</t>
  </si>
  <si>
    <t xml:space="preserve">ochranné panely  3 x1,5 m, tl. 150 mm nad stávajícími vodovody PVC DN 150
- PV - hlavní část</t>
  </si>
  <si>
    <t>89943</t>
  </si>
  <si>
    <t>VÝŘEZ, VÝSEK, ÚTES NA POTRUBÍ DN DO 150MM</t>
  </si>
  <si>
    <t>zaslepení stáv.potrubí PVC DN 150 ve VDM šachtě
- PV - hlavní část</t>
  </si>
  <si>
    <t>rozebrání (vybourání) ochranných panelů nad vodov. potrubím
- vybourání, naložení a odvoz k recyklaci 
- vybouraný bude předán zhotoviteli stavby k dalšímu využití 
- PV - hlavní část</t>
  </si>
  <si>
    <t>3*19,5*0,15 = 8,775000 =&gt; A</t>
  </si>
  <si>
    <t>421 - Přeložka elektroměrového rozvaděče - REGMONT METAL</t>
  </si>
  <si>
    <t>015111</t>
  </si>
  <si>
    <t xml:space="preserve">POPLATKY ZA LIKVIDACI ODPADŮ NEKONTAMINOVANÝCH - 17 05 04  VYTĚŽENÉ ZEMINY A HORNINY -  I. TŘÍDA TĚŽITELNOSTI</t>
  </si>
  <si>
    <t>přebytečná zemina
- nezpůsobilé výdaje</t>
  </si>
  <si>
    <t>0,35*0,2*(3+5)*1,8 = 1,008000 =&gt; A</t>
  </si>
  <si>
    <t>1. Položka obsahuje:
– veškeré poplatky provozovateli skládky, recyklační linky nebo jiného zařízení na zpracování nebo likvidaci odpadů související s převzetím, uložením, zpracováním nebo likvidací odpadu
2. Položka neobsahuje:
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</si>
  <si>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vytyčení nové trasy
- nezpůsobilé výdaje</t>
  </si>
  <si>
    <t>029113</t>
  </si>
  <si>
    <t>OSTATNÍ POŽADAVKY - GEODETICKÉ ZAMĚŘENÍ - CELKY</t>
  </si>
  <si>
    <t>geodetické práce v práce v průběhu stavby
skutečné provedení
- nezpůsobilé výdaje</t>
  </si>
  <si>
    <t>- dokumentace skutečného provedení objektu 
- DSPS v počtu 3 paré + 1x CD (otevřené i uzavřené formáty)
- nezpůsobilé výdaje</t>
  </si>
  <si>
    <t>13173</t>
  </si>
  <si>
    <t>HLOUBENÍ JAM ZAPAŽ I NEPAŽ TŘ. I</t>
  </si>
  <si>
    <t>pro pilíř NR 212 / NKF8W(NKW8D)
odvoz přebytku na skládku
- nezpůsobilé výdaje</t>
  </si>
  <si>
    <t>1,4*0,6*0,6 = 0,504000 =&gt; A</t>
  </si>
  <si>
    <t>kabelová trasa
v případě zpětného použití odvoz a uložení na meziskládku
odvoz přebytku na skládku
- nezpůsobilé výdaje</t>
  </si>
  <si>
    <t xml:space="preserve">0,35*0,8*10 = 2,800000 =&gt; A   odkrytí stávající kabelové trasy_x000d_
0,35*(0,5-0,2)*(3+5) = 0,840000 =&gt; B nová kabelová trasa_x000d_
Celkem: A+B = 3,640000 =&gt; C</t>
  </si>
  <si>
    <t>kabelové rýhy 35x50cm (část místo pískového lože))
- nezpůsobilé výdaje</t>
  </si>
  <si>
    <t>0,35*0,2*(3+5) = 0,560000 =&gt; A</t>
  </si>
  <si>
    <t>pro pilíř a kabelovou trasu
- nezpůsobilé výdaje</t>
  </si>
  <si>
    <t xml:space="preserve">1,4*0,6*0,6 = 0,504000 =&gt; A rozvaděč_x000d_
0,35*(0,5-0,2)*(3+5) = 0,840000 =&gt; B   kabelová trasa nová _x000d_
0,35*0,8*10 = 2,800000 =&gt; C   kabelová trasa  původní_x000d_
Celkem: A+B+C = 4,144000 =&gt; D</t>
  </si>
  <si>
    <t>pískové lože 8 +12 cm
- nezpůsobilé výdaje</t>
  </si>
  <si>
    <t>0,35*0,2*(3+5) = 0,560000 =&gt; C</t>
  </si>
  <si>
    <t>466921</t>
  </si>
  <si>
    <t>DLAŽBY VEGETAČNÍ Z BETONOVÝCH DLAŽDIC NA SUCHO</t>
  </si>
  <si>
    <t>před elm. rozvaděčem 1,2 x 0,8 m
- nezpůsobilé výdaje</t>
  </si>
  <si>
    <t>1,2*0,8 = 0,960000 =&gt; A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</si>
  <si>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- nezahrnuje podklad pod dlažbu, vykazuje se samostatně položkami SD 45</t>
  </si>
  <si>
    <t>702331</t>
  </si>
  <si>
    <t>ZAKRYTÍ KABELŮ PLASTOVOU DESKOU/PÁSEM ŠÍŘKY DO 20 CM</t>
  </si>
  <si>
    <t>červené barvy š. 200mm
- nezpůsobilé výdaje</t>
  </si>
  <si>
    <t>3+5 = 8,000000 =&gt; A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</si>
  <si>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</si>
  <si>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742G11</t>
  </si>
  <si>
    <t>KABEL NN DVOU- A TŘÍŽÍLOVÝ CU S PLASTOVOU IZOLACÍ DO 2,5 MM2</t>
  </si>
  <si>
    <t>demontáž, zkrácení, přenesení, uložení CYKY 3x1,5
- nezpůsobilé výdaje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</si>
  <si>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</si>
  <si>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742H24</t>
  </si>
  <si>
    <t>KABEL NN ČTYŘ- A PĚTIŽÍLOVÝ AL S PLASTOVOU IZOLACÍ OD 70 DO 120 MM2</t>
  </si>
  <si>
    <t xml:space="preserve">demontáž, zkrácení, přenesení, uložení  AYKY 4x70
- nezpůsobilé výdaje</t>
  </si>
  <si>
    <t>AYKY 3x120+70mm2 ze skříně SR (ČEZ)
- nezpůsobilé výdaje</t>
  </si>
  <si>
    <t>742L11</t>
  </si>
  <si>
    <t>UKONČENÍ DVOU AŽ PĚTIŽÍLOVÉHO KABELU V ROZVADĚČI NEBO NA PŘÍSTROJI DO 2,5 MM2</t>
  </si>
  <si>
    <t>CYKY 3x1,5
- nezpůsobilé výdaje</t>
  </si>
  <si>
    <t>1. Položka obsahuje:
– všechny práce spojené s úpravou kabelů pro montáž včetně veškerého příslušentsví
2. Položka neobsahuje:
X
3. Způsob měření:
Udává se počet kusů kompletní konstrukce nebo práce.</t>
  </si>
  <si>
    <t>742L14</t>
  </si>
  <si>
    <t>UKONČENÍ DVOU AŽ PĚTIŽÍLOVÉHO KABELU V ROZVADĚČI NEBO NA PŘÍSTROJI OD 70 DO 120 MM2</t>
  </si>
  <si>
    <t>2+1 = 3,000000 =&gt; A množství vypočteno ze schéma</t>
  </si>
  <si>
    <t>743F24</t>
  </si>
  <si>
    <t>SKŘÍŇ ELEKTROMĚROVÁ V KOMPAKTNÍM PILÍŘI PRO NEPŘÍMÉ MĚŘENÍ PŘES 80 A DVOUSAZBOVÉ VČETNĚ VÝSTROJE</t>
  </si>
  <si>
    <t xml:space="preserve">např. NR 212 / NKF8W(NKW8D)
 vč.     - hlavní jistič např. NSX 100B - přemístění- samostat. položka
           - nepřímé měření (typ B), MTP 75/5A, 5VA, 0,5S - přemístění - samostat. položka
- nezpůsobilé výdaje</t>
  </si>
  <si>
    <t>množství vypočteno ze schéma_x000d_
1 = 1,000000 =&gt; A</t>
  </si>
  <si>
    <t>1. Položka obsahuje:
– instalaci do terénu vč. prefabrikovaného základu a zapojení
– technický popis viz. projektová dokumentace
2. Položka neobsahuje:
– zemní práce
3. Způsob měření:
Udává se počet kusů kompletní konstrukce nebo práce.</t>
  </si>
  <si>
    <t>744I01</t>
  </si>
  <si>
    <t>POJISTKOVÁ VLOŽKA DO 160 A</t>
  </si>
  <si>
    <t>do rozvodné skříně ČEZ - PN 2 160A gG
- nezpůsobilé výdaje</t>
  </si>
  <si>
    <t>1. Položka obsahuje:
 – technický popis viz. projektová dokumentace
2. Položka neobsahuje:
 X
3. Způsob měření:
Udává se počet kusů kompletní konstrukce nebo práce.</t>
  </si>
  <si>
    <t>744Z02</t>
  </si>
  <si>
    <t>DEMONTÁŽ 1 KS POLE ROZVADĚČE NN</t>
  </si>
  <si>
    <t>2 dílů elektroměrového rozvaděče
- nezpůsobilé výdaje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</si>
  <si>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</si>
  <si>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744Z05</t>
  </si>
  <si>
    <t>DEMONTÁŽ JISTIČE NEBO VYPÍNAČE Z ROZVADĚČE NN</t>
  </si>
  <si>
    <t>přemístění hlavního jističe 3x100A + 3xMTP
- nezpůsobilé výdaje</t>
  </si>
  <si>
    <t>1+3 = 4,000000 =&gt; A</t>
  </si>
  <si>
    <t>747211</t>
  </si>
  <si>
    <t>CELKOVÁ PROHLÍDKA, ZKOUŠENÍ, MĚŘENÍ A VYHOTOVENÍ VÝCHOZÍ REVIZNÍ ZPRÁVY, PRO OBJEM IN DO 100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</si>
  <si>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</si>
  <si>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422 - Přeložka elektroměrového rozvaděče a kabelových rozvodů - LAGARDE</t>
  </si>
  <si>
    <t>(1,664+12,247)*1,8 = 25,039800 =&gt; A</t>
  </si>
  <si>
    <t>pro pilíř NR 112+201 / NKF8W(NKW8D)
pro pilíře ER 212/ NKP7P
pro pilíře SP/NKP7P
pro pilíř RO
odvoz přebytku na skládku
- nezpůsobilé výdaje</t>
  </si>
  <si>
    <t>1,69*0,55*0,65 = 0,604175 =&gt; A NS 112+201_x000d_
(0,77*0,55*0,65)*3 = 0,825825 =&gt; B ER, RO_x000d_
(0,625*0,42*0,65)*2 = 0,341250 =&gt; D SP_x000d_
Celkem: A+B+D = 1,771250 =&gt; E</t>
  </si>
  <si>
    <t>pro základy stožárů
- nezpůsobilé výdaje</t>
  </si>
  <si>
    <t>0,8*0,8*1,3*2 = 1,664000 =&gt; A</t>
  </si>
  <si>
    <t xml:space="preserve">0,35*0,8*10 = 2,800000 =&gt; A   odkrytí stávající kabelové trasypro přenesení_x000d_
0,35*0,8*15 = 4,200000 =&gt; B  pro demontáž_x000d_
0,35*(0,5-0,2)*(3+50+27-9+45+37+3+5) = 16,905000 =&gt; C nová kabelová trasa_x000d_
0,35*(0,5-0,31)*9 = 0,598500 =&gt; D pro kabelový prostup_x000d_
Celkem: A+B+C+D = 24,503500 =&gt; E</t>
  </si>
  <si>
    <t>kabelové rýhy 35x50cm (nová)
- nezpůsobilé výdaje</t>
  </si>
  <si>
    <t xml:space="preserve">0,35*0,2*(3+50+27-9+45+37+3+5) = 11,270000 =&gt; A  nová kabelová trasa_x000d_
0,35*0,31*9 = 0,976500 =&gt; B pro kabelový prostup_x000d_
Celkem: A+B = 12,246500 =&gt; C</t>
  </si>
  <si>
    <t xml:space="preserve">1,69*0,55*0,65 = 0,604175 =&gt; A NS 112+201_x000d_
(0,77*0,55*0,65)*3 = 0,825825 =&gt; B ER, RO_x000d_
(0,625*0,42*0,65)*2 = 0,341250 =&gt; C SP_x000d_
0,35*(0,5-0,2)*(3+50+27-9+45+37+3+5) = 16,905000 =&gt; D kabelová trasa_x000d_
0,35*0,8*15 = 4,200000 =&gt; E kabelová trasa - demontáž_x000d_
0,35*0,8*10 = 2,800000 =&gt; F    kabelová trasapro přenesení_x000d_
0,35*(0,5-0,31)*9 = 0,598500 =&gt; G pro kabelový prostup_x000d_
Celkem: A+B+C+D+E+F+G = 26,274750 =&gt; H</t>
  </si>
  <si>
    <t>0,35*0,2*(3+50+27-9+45+37+3+5) = 11,270000 =&gt; B</t>
  </si>
  <si>
    <t>272314</t>
  </si>
  <si>
    <t>ZÁKLADY Z PROSTÉHO BETONU DO C25/30</t>
  </si>
  <si>
    <t>C 25/30 - XF2
- nezpůsobilé výdaje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</si>
  <si>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</si>
  <si>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272315</t>
  </si>
  <si>
    <t>ZÁKLADY Z PROSTÉHO BETONU DO C30/37</t>
  </si>
  <si>
    <t>vrchol základu stožáru
- nezpůsobilé výdaje</t>
  </si>
  <si>
    <t>0,8*0,8*0,1*2 = 0,128000 =&gt; A</t>
  </si>
  <si>
    <t xml:space="preserve">před elm. rozvaděčem 1,4 x 0,8 m
před elm. rozvaděč,ROi  (0,6+0,6+0,6) x 0,8 m
- nezpůsobilé výdaje</t>
  </si>
  <si>
    <t>(0,6+0,6+0,6)*0,8 = 1,440000 =&gt; A _x000d_
1,4*0,8 = 1,120000 =&gt; B _x000d_
Celkem: A+B = 2,560000 =&gt; C</t>
  </si>
  <si>
    <t>3+50+27-9+45+37+3+5 = 161,000000 =&gt; A</t>
  </si>
  <si>
    <t>741911</t>
  </si>
  <si>
    <t>UZEMŇOVACÍ VODIČ V ZEMI FEZN DO 120 MM2</t>
  </si>
  <si>
    <t>zemnící drát FeZn 10 mm
- nezpůsobilé výdaje</t>
  </si>
  <si>
    <t>50+27+1,5+1,5 = 80,000000 =&gt; A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</si>
  <si>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</si>
  <si>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CYKY 2x1,5
- nezpůsobilé výdaje</t>
  </si>
  <si>
    <t>37 = 37,000000 =&gt; A</t>
  </si>
  <si>
    <t xml:space="preserve">CYKY 3x1,5  ve stožárech
- nezpůsobilé výdaje</t>
  </si>
  <si>
    <t>742H12</t>
  </si>
  <si>
    <t>KABEL NN ČTYŘ- A PĚTIŽÍLOVÝ CU S PLASTOVOU IZOLACÍ OD 4 DO 16 MM2</t>
  </si>
  <si>
    <t>CYKY 4Jx16 mm2
- nezpůsobilé výdaje</t>
  </si>
  <si>
    <t>3+3+3 = 9,000000 =&gt; A</t>
  </si>
  <si>
    <t>CYKY 4J x10 mm2 ... osvětlení
- nezpůsobilé výdaje</t>
  </si>
  <si>
    <t>27+50 = 77,000000 =&gt; A</t>
  </si>
  <si>
    <t>742H23</t>
  </si>
  <si>
    <t>KABEL NN ČTYŘ- A PĚTIŽÍLOVÝ AL S PLASTOVOU IZOLACÍ OD 25 DO 50 MM2</t>
  </si>
  <si>
    <t>AYKY 4x50 mm2
- nezpůsobilé výdaje</t>
  </si>
  <si>
    <t>37+45 = 82,000000 =&gt; A</t>
  </si>
  <si>
    <t>742H25</t>
  </si>
  <si>
    <t>KABEL NN ČTYŘ- A PĚTIŽÍLOVÝ AL S PLASTOVOU IZOLACÍ OD 150 DO 240 MM2</t>
  </si>
  <si>
    <t>AYKY 3x240+120
- nezpůsobilé výdaje</t>
  </si>
  <si>
    <t>odkrytí, zkrácení, přenesení
- nezpůsobilé výdaje</t>
  </si>
  <si>
    <t>10*2 = 20,000000 =&gt; A</t>
  </si>
  <si>
    <t>742K21</t>
  </si>
  <si>
    <t>UKONČENÍ JEDNOŽÍLOVÉHO KABELU KABELOVOU SPOJKOU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</si>
  <si>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</si>
  <si>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CYKY 3x1,5 ve stožárech osvětlení
- nezpůsobilé výdaje</t>
  </si>
  <si>
    <t>4+2 = 6,000000 =&gt; A</t>
  </si>
  <si>
    <t>742L15</t>
  </si>
  <si>
    <t>UKONČENÍ DVOU AŽ PĚTIŽÍLOVÉHO KABELU V ROZVADĚČI NEBO NA PŘÍSTROJI OD 150 DO 240 MM2</t>
  </si>
  <si>
    <t>15+3+3 = 21,000000 =&gt; A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</si>
  <si>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</si>
  <si>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743122</t>
  </si>
  <si>
    <t xml:space="preserve">OSVĚTLOVACÍ STOŽÁR  PEVNÝ ŽÁROVĚ ZINKOVANÝ DÉLKY PŘES 6,5 DO 12 M</t>
  </si>
  <si>
    <t>ocel., stupň., žár. zik., UZMB 10 -159/114/89
- nezpůsobilé výdaje</t>
  </si>
  <si>
    <t xml:space="preserve">1. Položka obsahuje:
– základovou konstrukci a veškeré příslušenství
– připojovací svorkovnici ve třídě izolace II ( pro 2x svítidlo ) a kabelové vedení ke svítidlům
– uzavírací nátěr, technický popis viz. projektová dokumentace
2. Položka neobsahuje:
– zemní práce,  betonový základ, svítidlo, výložník
3. Způsob měření:
Udává se počet kusů kompletní konstrukce nebo práce.</t>
  </si>
  <si>
    <t>743151</t>
  </si>
  <si>
    <t xml:space="preserve">OSVĚTLOVACÍ STOŽÁR  - STOŽÁROVÁ ROZVODNICE S 1-2 JISTÍCÍMI PRVKY</t>
  </si>
  <si>
    <t>SV 6.10.4, pojistka 4A
- nezpůsobilé výdaje</t>
  </si>
  <si>
    <t>1. Položka obsahuje:
– veškeré příslušenství, technický popis viz. projektová dokumentace
2. Položka neobsahuje:
X
3. Způsob měření:
Udává se počet kusů kompletní konstrukce nebo práce.</t>
  </si>
  <si>
    <t>743312</t>
  </si>
  <si>
    <t>VÝLOŽNÍK PRO MONTÁŽ SVÍTIDLA NA STOŽÁR JEDNORAMENNÝ DÉLKA VYLOŽENÍ PŘES 1 DO 2 M</t>
  </si>
  <si>
    <t>ocel., obloukové, žár. zink. UZB 1 - 1500
- nezpůsobilé výdaje</t>
  </si>
  <si>
    <t>1. Položka obsahuje:
– veškeré příslušenství a uzavírací nátěr, technický popis viz. projektová dokumentace
2. Položka neobsahuje:
X
3. Způsob měření:
Udává se počet kusů kompletní konstrukce nebo práce.</t>
  </si>
  <si>
    <t>743554</t>
  </si>
  <si>
    <t>SVÍTIDLO VENKOVNÍ VŠEOBECNÉ LED, MIN. IP 44, PŘES 45 W</t>
  </si>
  <si>
    <t>např. typ Philips BGP623 DW10 (69W/3 000 K/7200lm)
- nezpůsobilé výdaje</t>
  </si>
  <si>
    <t>1. Položka obsahuje:
 – zdroj a veškeré příslušenství
 – technický popis viz. projektová dokumentace
2. Položka neobsahuje:
 X
3. Způsob měření:
Udává se počet kusů kompletní konstrukce nebo práce.</t>
  </si>
  <si>
    <t>743721</t>
  </si>
  <si>
    <t>ROZVADĚČ PRO VEŘEJNÉ OSVĚTLENÍ BEZ MĚŘENÍ SPOTŘEBY EL. ENERGIE DO 4 KS TŘÍFÁZOVÝCH VĚTVÍ</t>
  </si>
  <si>
    <t xml:space="preserve">rozvaděč RO vč. pilíře např. RVO 0/NKP vč. úpravy pro přímý vývod  AYKY 4x50
- nezpůsobilé výdaje</t>
  </si>
  <si>
    <t>1. Položka obsahuje:
– instalaci rozvaděče do terénu/rozvodny včetně nastavení a oživení, zhotovení výrobní
dokumentace
– technický popis viz. projektová dokumentace
2. Položka neobsahuje:
– zemní práce
3. Způsob měření:
Udává se počet kusů kompletní konstrukce nebo práce.</t>
  </si>
  <si>
    <t>743D21</t>
  </si>
  <si>
    <t>SKŘÍŇ PŘÍPOJKOVÁ POJISTKOVÁ KOMPAKTNÍ PILÍŘOVÁ OD 80 DO 160 A, DO 240 MM2, S 1-2 SADAMI JISTÍCÍCH PRVKŮ</t>
  </si>
  <si>
    <t xml:space="preserve">SS 100/NKP - 1 ks
  SP 100/NKP - 1 ks
- nezpůsobilé výdaje</t>
  </si>
  <si>
    <t>743F22</t>
  </si>
  <si>
    <t>SKŘÍŇ ELEKTROMĚROVÁ V KOMPAKTNÍM PILÍŘI PRO PŘÍMÉ MĚŘENÍ DO 80 A DVOUSAZBOVÉ VČETNĚ VÝSTROJE</t>
  </si>
  <si>
    <t>ER 212(112) / NKP7P (2x) - otázka jedno nebo dvousazbového měření bude upřesněna
- nezpůsobilé výdaje</t>
  </si>
  <si>
    <t>743F25</t>
  </si>
  <si>
    <t>SKŘÍŇ ELEKTROMĚROVÁ V KOMPAKTNÍM PILÍŘI - ROZŠÍŘENÍ O PŘÍPOJKOVOU SKŘÍŇ DO 240 MM2 S 1-2 SADAMI JISTÍCÍCH PRVKŮ</t>
  </si>
  <si>
    <t xml:space="preserve">atyp NS 112 + 201 / NKF8W(NKW8D) .. silo
                                                                 - hlavní jistič např. NSX 200B  - přemístění
                                                                 - nepřímé měření (typ B), MTP 75/5A, 5VA, 0,5S -  přemístění
- nezpůsobilé výdaje</t>
  </si>
  <si>
    <t>1. Položka obsahuje:
– veškeré příslušenství včetně zapojení
– technický popis viz. projektová dokumentace
2. Položka neobsahuje:
X
3. Způsob měření:
Udává se počet kusů kompletní konstrukce nebo práce.</t>
  </si>
  <si>
    <t>PN2 40A gG (6×)
PN00 20A gG (6×)
- nezpůsobilé výdaje</t>
  </si>
  <si>
    <t>744I02</t>
  </si>
  <si>
    <t>POJISTKOVÁ VLOŽKA PŘES 160 DO 250 A</t>
  </si>
  <si>
    <t xml:space="preserve">do skříně ČEZ          PN2 250A gG (3×)
                                  PN2 200A gG (3×)
- nezpůsobilé výdaje</t>
  </si>
  <si>
    <t>3 pole elektroměrového rozvaděče NS112 + 201
2x1 díl rozvaděče ER 212/NKP7P
- nezpůsobilé výdaje</t>
  </si>
  <si>
    <t xml:space="preserve">přemístění jističe 3x200A + 3x MTP  
přemístění jističe 3x25A
přemístění jističe 3x20A
- nezpůsobilé výdaje</t>
  </si>
  <si>
    <t>(1+3)+1+1 = 6,000000 =&gt; A</t>
  </si>
  <si>
    <t>747212</t>
  </si>
  <si>
    <t>CELKOVÁ PROHLÍDKA, ZKOUŠENÍ, MĚŘENÍ A VYHOTOVENÍ VÝCHOZÍ REVIZNÍ ZPRÁVY, PRO OBJEM IN PŘES 100 DO 500 TIS. KČ</t>
  </si>
  <si>
    <t>441 - Přeložka veřejného osvětlení</t>
  </si>
  <si>
    <t xml:space="preserve">0,35*0,2*(2,5+59+52+18)*1,8 = 16,569000 =&gt; A kabel v.o. v pískovém loži1.etapa_x000d_
0,35*0,2*(43+25+37-14+45-13)*1,8 = 15,498000 =&gt; E  kabel v.o. v pískovém loži2.etapa_x000d_
0,35*0,50*(14+13)*1,8 = 8,505000 =&gt; B    kabel v.o. v kabelové chráničce (přesah 0,5m)_x000d_
0,8*0,8*1,35*4*1,8 = 6,220800 =&gt; F novézáklady_x000d_
Celkem: A+E+B+F = 46,792800 =&gt; G</t>
  </si>
  <si>
    <t>geodetické práce v průběhu stavby
skutečné provedení
- nezpůsobilé výdaje</t>
  </si>
  <si>
    <t>125738</t>
  </si>
  <si>
    <t>VYKOPÁVKY ZE ZEMNÍKŮ A SKLÁDEK TŘ. I, ODVOZ DO 20KM</t>
  </si>
  <si>
    <t xml:space="preserve">0,35*(0,5-0,2)*(2,5+59+52+18) = 13,807500 =&gt; A kabel v.o. v pískovém loži1.etapa_x000d_
0,35*(0,5-0,2)*(43+25+37-14+45-13) = 12,915000 =&gt; E  kabel v.o. v pískovém loži2.etapa_x000d_
0,5*0,5*0,6 = 0,150000 =&gt; F pro pilíř skříně_x000d_
(1,3*1,3-0,9*0,9)*1,0*3 = 2,640000 =&gt; G   pro bourání základů_x000d_
Celkem: A+E+F+G = 29,512500 =&gt; H</t>
  </si>
  <si>
    <t xml:space="preserve">pro pilíř SP skříně, pro bourání stávajících základů stožárů  v.o.
- nezpůsobilé výdaje</t>
  </si>
  <si>
    <t xml:space="preserve">0,5*0,5*0,6 = 0,150000 =&gt; A pro pilíř skříně_x000d_
(1,3*1,3-0,9*0,9)*1,0*3 = 2,640000 =&gt; B   pro bourání záklsdů_x000d_
Celkem: A+B = 2,790000 =&gt; C</t>
  </si>
  <si>
    <t>pro betonové základy osvětlovacích stožárů
- nezpůsobilé výdaje</t>
  </si>
  <si>
    <t>0,8*0,8*1,35*4 = 3,456000 =&gt; A nové</t>
  </si>
  <si>
    <t>0,35*(0,5-0,2)*(2,5+59+52+18) = 13,807500 =&gt; A kabel v.o. v pískovém loži1.etapa_x000d_
0,35*(0,5-0,2)*(43+25+37-14+45-13) = 12,915000 =&gt; B kabel v.o. v pískovém loži2.etapa_x000d_
Celkem: A+B = 26,722500 =&gt; C</t>
  </si>
  <si>
    <t xml:space="preserve">0,35*0,2*(2,5+59+52+18) = 9,205000 =&gt; A kabel v.o. v pískovém loži1.etapa_x000d_
0,35*0,2*(43+25+37-14+45-13) = 8,610000 =&gt; D kabel v.o. v pískovém loži2.etapa_x000d_
0,35*0,50*(14+13) = 4,725000 =&gt; B    kabel v.o. v kabelové chráničce (přesah 0,5m)_x000d_
Celkem: A+D+B = 22,540000 =&gt; E</t>
  </si>
  <si>
    <t>pískové lože 80+100 mm
- nezpůsobilé výdaje</t>
  </si>
  <si>
    <t xml:space="preserve">0,35*0,18*(59+52+18) = 8,127000 =&gt; E 1.etapa výstavby SO (dle situace a schéma)_x000d_
0,35*0,18*(37-14+45-13+43+25) = 7,749000 =&gt; B  2.etapa výstavby SO (dle situace a schéma)_x000d_
Celkem: E+B = 15,876000 =&gt; F</t>
  </si>
  <si>
    <t>C 25/30-XF2 - základ stožáru v.o.
- nezpůsobilé výdaje</t>
  </si>
  <si>
    <t>0,8*0,8*1,35*3 = 2,592000 =&gt; A _x000d_
0,8*0,8*0,6*1 = 0,384000 =&gt; B spodní část základu st. č. 2_x000d_
Celkem: A+B = 2,976000 =&gt; C</t>
  </si>
  <si>
    <t>C30/37-XF2 vrcholová část základu stožáru
- nezpůsobilé výdaje</t>
  </si>
  <si>
    <t>0,8*0,8*0,1*4 = 0,256000 =&gt; A</t>
  </si>
  <si>
    <t>272324</t>
  </si>
  <si>
    <t>ZÁKLADY ZE ŽELEZOBETONU DO C25/30</t>
  </si>
  <si>
    <t>C 25/30-XF2 - podzemní i nadzemní část armovaného základu stožáru č.2 vč. bednění v. 60cm
- nezpůsobilé výdaje</t>
  </si>
  <si>
    <t>0,8*0,8*1,35 = 0,864000 =&gt; A</t>
  </si>
  <si>
    <t>červená š. 120-150 mm
- nezpůsobilé výdaje</t>
  </si>
  <si>
    <t xml:space="preserve">59+52+18 = 129,000000 =&gt; E 1.etapa výstavby SO (dle situace a schéma)_x000d_
37-14+45-13+43+25 = 123,000000 =&gt; B  2.etapa výstavby SO (dle situace a schéma)_x000d_
Celkem: E+B = 252,000000 =&gt; F</t>
  </si>
  <si>
    <t>drát FeZn pr.10, včetně svorek a PKO
- nezpůsobilé výdaje</t>
  </si>
  <si>
    <t xml:space="preserve">13+14 = 27,000000 =&gt; A  pod prostupem_x000d_
37+45+43+25-13-14 = 123,000000 =&gt; B  v pískovém loži_x000d_
1,5*4 = 6,000000 =&gt; C  odbočení do stožáru_x000d_
Celkem: A+B+C = 156,000000 =&gt; D</t>
  </si>
  <si>
    <t>kabel CYKY 3-Jx1,5
do stožáru, včetně ukončení na svorkách
- nezpůsobilé výdaje</t>
  </si>
  <si>
    <t>13,5*4 = 54,000000 =&gt; A</t>
  </si>
  <si>
    <t>kabel CYKY 4-Jx10 mm
- nezpůsobilé výdaje</t>
  </si>
  <si>
    <t xml:space="preserve">24+59+52+18 = 153,000000 =&gt; E 1.etapa výstavby SO (dle situace a schéma)_x000d_
37+45+43+25 = 150,000000 =&gt; B  2.etapa výstavby SO (dle situace a schéma)_x000d_
Celkem: E+B = 303,000000 =&gt; F</t>
  </si>
  <si>
    <t>742L12</t>
  </si>
  <si>
    <t>UKONČENÍ DVOU AŽ PĚTIŽÍLOVÉHO KABELU V ROZVADĚČI NEBO NA PŘÍSTROJI OD 4 DO 16 MM2</t>
  </si>
  <si>
    <t>ukončení na svorkách ve stožáru a v rozpojovací skříni
- nezpůsobilé výdaje</t>
  </si>
  <si>
    <t xml:space="preserve">6*1 = 6,000000 =&gt; A ve stožárechprvní etapa_x000d_
3 = 3,000000 =&gt; D  v rozdělovací skříni_x000d_
4*2 = 8,000000 =&gt; E ve stožárechdruhá etapa_x000d_
Celkem: A+D+E = 17,000000 =&gt; F</t>
  </si>
  <si>
    <t>včetně případných doplňkových zemních prací
odvozu a eko. likvidace
- nezpůsobilé výdaje</t>
  </si>
  <si>
    <t>24+65+31+15+34+30 = 199,000000 =&gt; A</t>
  </si>
  <si>
    <t>stožár bezpaticový, 11m dle TZ
označení štítkem
dodávka a montáž
- nezpůsobilé výdaje</t>
  </si>
  <si>
    <t>1 = 1,000000 =&gt; A 1.etapa výstavby_x000d_
3 = 3,000000 =&gt; B 2.etapa výstavby_x000d_
Celkem: A+B = 4,000000 =&gt; C</t>
  </si>
  <si>
    <t>SV 6.10.4, pojistka 4A......4 ks
SV 9.10.4, pojistka 4A......3 ks
- nezpůsobilé výdaje</t>
  </si>
  <si>
    <t>ocel., obloukové, žár. zink. UZB 1 - 2000
- nezpůsobilé výdaje</t>
  </si>
  <si>
    <t>1 = 1,000000 =&gt; A 1.etapa výstavby_x000d_
4 = 4,000000 =&gt; B 2.etapa výstavby_x000d_
Celkem: A+B = 5,000000 =&gt; C</t>
  </si>
  <si>
    <t>743D11</t>
  </si>
  <si>
    <t>SKŘÍŇ PŘÍPOJKOVÁ POJISTKOVÁ KOMPAKTNÍ PILÍŘOVÁ DO 63 A, DO 50 MM2, S 1-2 SADAMI JISTÍCÍCH PRVKŮ</t>
  </si>
  <si>
    <t>např. SP 200/NKP v pilíři
- nezpůsobilé výdaje</t>
  </si>
  <si>
    <t>743Z11</t>
  </si>
  <si>
    <t>DEMONTÁŽ OSVĚTLOVACÍHO STOŽÁRU ULIČNÍHO VÝŠKY DO 15 M</t>
  </si>
  <si>
    <t>stávající stožár 
odpojení kabelů
včetně odvozu a ekologické likvidace
- nezpůsobilé výdaje</t>
  </si>
  <si>
    <t>743Z31</t>
  </si>
  <si>
    <t>DEMONTÁŽ ELEKTROVÝZBROJE OSVĚTLOVACÍHO STOŽÁRU VÝŠKY DO 15 M</t>
  </si>
  <si>
    <t>včetně odvozu a ekologické likvidace
- nezpůsobilé výdaje</t>
  </si>
  <si>
    <t>743Z35</t>
  </si>
  <si>
    <t>DEMONTÁŽ SVÍTIDLA Z OSVĚTLOVACÍHO STOŽÁRU VÝŠKY DO 15 M</t>
  </si>
  <si>
    <t>odvozu a eko. likkvidace
- nezpůsobilé výdaje</t>
  </si>
  <si>
    <t>87615</t>
  </si>
  <si>
    <t>CHRÁNIČKY Z TRUB PLAST DN DO 50MM</t>
  </si>
  <si>
    <t>chránička HDPE/LDPE 50/41, dvouplášťová, korugovaná, včetně utěsněnní konců
a protahovacího drátu
- nezpůsobilé výdaje</t>
  </si>
  <si>
    <t xml:space="preserve">1,5*2*4 = 12,000000 =&gt; B  do stožáru</t>
  </si>
  <si>
    <t>87627</t>
  </si>
  <si>
    <t>CHRÁNIČKY Z TRUB PLASTOVÝCH DN DO 100MM</t>
  </si>
  <si>
    <t>HDPE/LDPE 110/94
- nezpůsobilé výdaje</t>
  </si>
  <si>
    <t>(13+14)*2*1,03 = 55,620000 =&gt; A</t>
  </si>
  <si>
    <t>87645</t>
  </si>
  <si>
    <t>CHRÁNIČKY Z TRUB PLASTOVÝCH DN DO 300MM</t>
  </si>
  <si>
    <t>pouzdro do základu stožáru - např. SP 315/1200
- nezpůsobilé výdaje</t>
  </si>
  <si>
    <t>1,2*4 = 4,800000 =&gt; A</t>
  </si>
  <si>
    <t>87727</t>
  </si>
  <si>
    <t>CHRÁNIČKY PŮLENÉ Z TRUB PLAST DN DO 100MM</t>
  </si>
  <si>
    <t>opravná trubka z HDPE 110/97
- nezpůsobilé výdaje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</si>
  <si>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</si>
  <si>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899522</t>
  </si>
  <si>
    <t>OBETONOVÁNÍ POTRUBÍ Z PROSTÉHO BETONU DO C12/15</t>
  </si>
  <si>
    <t>podkladová deska pod chráničky - beton C 12/15-X0
- nezpůsobilé výdaje</t>
  </si>
  <si>
    <t>(2,5+14+13)*0,35*0,1 = 1,032500 =&gt; A</t>
  </si>
  <si>
    <t>899524</t>
  </si>
  <si>
    <t>OBETONOVÁNÍ POTRUBÍ Z PROSTÉHO BETONU DO C25/30</t>
  </si>
  <si>
    <t>C25/30-XA1
- nezpůsobilé výdaje</t>
  </si>
  <si>
    <t xml:space="preserve">(0,35*0,21-0,055*0,055)*2,5 = 0,176188 =&gt; B              prodloužený prostup v Podhradské_x000d_
(0,35*0,21-0,055*0,055*2)*(14+13) = 1,821150 =&gt; A nové prostupy během stavby</t>
  </si>
  <si>
    <t xml:space="preserve">vybourání betonových základů do hl. 1m 
- vybourání, naložení a odvoz k recyklaci 
- vybouraný bude předán zhotoviteli stavby k dalšímu využití  
- nezpůsobilé výdaje</t>
  </si>
  <si>
    <t>0,9*0,9*1,0*3 = 2,430000 =&gt; A</t>
  </si>
  <si>
    <t>521 - Přeložka STL plynovodní přípojky k areálu Karlovarského kraje</t>
  </si>
  <si>
    <t>19*0,565+21*0,607 = 23,482000 =&gt; A</t>
  </si>
  <si>
    <t>zjištění stáv. stavu plynovodu
- nezpůsobilé výdaje</t>
  </si>
  <si>
    <t>SOUBOR</t>
  </si>
  <si>
    <t>geodetické zaměření nově navržené přeložky plynovodu během výstavby
- nezpůsobilé výdaje</t>
  </si>
  <si>
    <t>02960</t>
  </si>
  <si>
    <t>OSTATNÍ POŽADAVKY - ODBORNÝ DOZOR</t>
  </si>
  <si>
    <t>zahrnuje veškeré náklady spojené s objednatelem požadovaným dozorem</t>
  </si>
  <si>
    <t>v tl. 20 cm, v místě přeložky mimo kruhový objezd, odvoz na mezideponii, vč.rozvozných vzdáleností
- nezpůsobilé výdaje</t>
  </si>
  <si>
    <t xml:space="preserve">112*0,2 = 22,400000 =&gt; A  plocha 112 m2 ze situace - ACAD</t>
  </si>
  <si>
    <t xml:space="preserve">natěžení a dovoz  materiálů (výkopku) z mezideponie, včetně rozvozných vzdáleností, zásyp rýh pro přeložku plynovodu a rýhy pro odstranění stáv.plynovodu
- nezpůsobilé výdaje</t>
  </si>
  <si>
    <t xml:space="preserve">71-23,48 = 47,520000 =&gt; A   zásyp rýh přeložky_x000d_
(2,25*15+21*1,1)*1 = 56,850000 =&gt; B zásyp rýhy pro odstranění stáv.plynovodu_x000d_
A+B = 104,370000 =&gt; C</t>
  </si>
  <si>
    <t xml:space="preserve">112*0,2 = 22,400000 =&gt; A  dle pol. 18230</t>
  </si>
  <si>
    <t xml:space="preserve">výkop rýhy šíře 1 m  pro přeložku plynovodu a pro odstranění stáv.plynovodu, vč.odvozu výkopku na mezideponii, výkopek bude použit pro zpětný zásyp
- nezpůsobilé výdaje</t>
  </si>
  <si>
    <t xml:space="preserve">71*1-23,48 = 47,520000 =&gt; A   výkop pro přeložku_x000d_
(2,25*15+21*1,1)*1 = 56,850000 =&gt; B výkop rýhy pro odstranění stáv.plynovodu_x000d_
A+B = 104,370000 =&gt; C</t>
  </si>
  <si>
    <t xml:space="preserve">výkop rýhy šíře 1 m  pro přeložku plynovodu , vč.odvozu výkopku  na skládku - 23,48 m3 (přebytek výkopku)
- nezpůsobilé výdaje</t>
  </si>
  <si>
    <t xml:space="preserve">71*1-47,52 = 23,480000 =&gt; A  výkop pro přeložku plynovodu</t>
  </si>
  <si>
    <t xml:space="preserve">výkopek pro zásyp ukládaný na mezideponii -104,37 m3, výkopek (přebytek výkopku) ukládaný  na a skládku 23,48 m3
- nezpůsobilé výdaje</t>
  </si>
  <si>
    <t xml:space="preserve">dle pol.č.13273   104,37 = 104,370000 =&gt; A _x000d_
dle pol.č.132738  23,48 = 23,480000 =&gt; B _x000d_
Celkem A+B = 127,850000 =&gt; C</t>
  </si>
  <si>
    <t xml:space="preserve">22,4 = 22,400000 =&gt; A  dle pol.12110</t>
  </si>
  <si>
    <t xml:space="preserve">zásyp rýh pro přeložku pylnovodu 47,52 m3, zásyp rýhy pro odstranění stáv.plynovodu - 56,85 m3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nezpůsobilé výdaje</t>
  </si>
  <si>
    <t>Obsyp potrubí přeložky a ochr.trubky štěrkopískem do 10 mm,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
Veškeré práce a použitý
- nezpůsobilé výdaje</t>
  </si>
  <si>
    <t>19*0,33+21*0,366 = 13,956000 =&gt; A kubatury dle Acad</t>
  </si>
  <si>
    <t xml:space="preserve">plocha dle pol.č.18230   112 = 112,000000 =&gt; A</t>
  </si>
  <si>
    <t xml:space="preserve">112*0,2 = 22,400000 =&gt; A    v místě přeložky mimo kruhový objezd, pás šíře 5 m ,plocha 112 m2 ze situace - ACAD</t>
  </si>
  <si>
    <t xml:space="preserve">112 = 112,000000 =&gt; A  dle pol.č.18230</t>
  </si>
  <si>
    <t xml:space="preserve">3*112 = 336,000000 =&gt; A  dle pol.č.18230</t>
  </si>
  <si>
    <t xml:space="preserve">22,4 = 22,400000 =&gt; A  dle pol.č.12110</t>
  </si>
  <si>
    <t xml:space="preserve">19*0,108+21*0,110 = 4,362000 =&gt; A  pískové lože</t>
  </si>
  <si>
    <t xml:space="preserve">PE 100 RC SDR 11 d.90/8,2  mm- ochranná trubka
- nezpůsobilé výdaje</t>
  </si>
  <si>
    <t>21 = 21,000000 =&gt; A</t>
  </si>
  <si>
    <t>nasunutí PE trub d.40 do ochranné trubky PE d.90, vč.plast.objímek
- nezpůsobilé výdaje</t>
  </si>
  <si>
    <t>- orientační splouky - kompletní dodávka 
orientační sloupek - ocel.trubka DN 40, dl.3,5 m žárově zinkovaná, vč.uzavření vrchu trubky, vč.oranžovo černého povlaku či nátěru, vč.orientační tabulky, vč.základové patky
- nezpůsobilé výdaje</t>
  </si>
  <si>
    <t>40+2*1,5 = 43,000000 =&gt; A</t>
  </si>
  <si>
    <t>žlutá barva - pozor plynovod
- nezpůsobilé výdaje</t>
  </si>
  <si>
    <t>899311</t>
  </si>
  <si>
    <t>DOPLŇKY NA PLYN POTRUBÍ DN DO 80MM - PROPOJE</t>
  </si>
  <si>
    <t>napojení na stávající plynovod na začátku a konci přeložky
- nezpůsobilé výdaje</t>
  </si>
  <si>
    <t>- položka propoje zahrnuje dodávku a montáž propojovacího mezikusu, vypracování technologického postupu a práce s ním spojené, dozor správce potrubí.</t>
  </si>
  <si>
    <t>přeložka plynovodu PE d.40, zkouška vzduchem
- nezpůsobilé výdaje</t>
  </si>
  <si>
    <t>96931</t>
  </si>
  <si>
    <t>VYBOURÁNÍ POTRUBÍ DN DO 50MM PLYNOVÝCH</t>
  </si>
  <si>
    <t>vybourání a rozřezání stáv.plynovodního potrubí d.40, vč.odstranění z výkopu, vč.odvozu na skládku či předání provozovateli plynovodů
- odstranění PE potrubí d.40 (36 m), případně předání provozovateli plynovodu
- nezpůsobilé výdaje</t>
  </si>
  <si>
    <t>36 = 36,000000 =&gt; A</t>
  </si>
  <si>
    <t>96941</t>
  </si>
  <si>
    <t>PROPLACH PLYN POTRUBÍ DN DO 50MM VZDUCHEM NEBO INERT PLYNEM</t>
  </si>
  <si>
    <t>odplynění a proplach vzduchem odpojeného plyn.potrubí PE d.40
- nezpůsobilé výdaje</t>
  </si>
  <si>
    <t>položka zahrnuje:
použití potřebných mechanizmů pro vhánění a nasávání vzduchu nebo plynu
utěsnění konců
dělení na předepsané délky úseků
v případě proplachu plynem (dusík) dodání lahví
vyhotovení závěrečné zprávy</t>
  </si>
  <si>
    <t>522 - Přeložka STL plynovodní přípojky k areálu REGMONT METAL spol. s r. o.</t>
  </si>
  <si>
    <t>64-21,49 = 42,510000 =&gt; A</t>
  </si>
  <si>
    <t>zjištění stáv.stavu plynovodu
- nezpůsobilé výdaje</t>
  </si>
  <si>
    <t xml:space="preserve">80*0,2 = 16,000000 =&gt; A  plocha 80 m2 ze situace - ACAD</t>
  </si>
  <si>
    <t xml:space="preserve">52,4-30,91 = 21,490000 =&gt; A   zásyp rýh přeložky_x000d_
45*1*1 = 45,000000 =&gt; B zásyp rýhy pro odstranění stáv.plynovodu_x000d_
A+B = 66,490000 =&gt; C</t>
  </si>
  <si>
    <t xml:space="preserve">80*0,2 = 16,000000 =&gt; A  dle pol. 18230</t>
  </si>
  <si>
    <t xml:space="preserve">52,4*1-30,91 = 21,490000 =&gt; A   výkop pro přeložku_x000d_
45*1*1 = 45,000000 =&gt; B výkop rýhy pro odstranění stáv.plynovodu_x000d_
A+B = 66,490000 =&gt; C</t>
  </si>
  <si>
    <t xml:space="preserve">výkop rýhy šíře 1 m  pro přeložku plynovodu , vč.odvozu výkopku  na skládku - 42,51 m3, přebytek výkopku)
- nezpůsobilé výdaje</t>
  </si>
  <si>
    <t xml:space="preserve">64*1-21,49 = 42,510000 =&gt; A  výkop pro přeložku plynovodu</t>
  </si>
  <si>
    <t xml:space="preserve">výkopek pro zásyp ukládaný na mezideponii - 66,49 m3, výkopek (přebytek výkopku) ukládaný  na a skládku 42,51 m3
- nezpůsobilé výdaje</t>
  </si>
  <si>
    <t xml:space="preserve">dle pol.č.13273   66,49 = 66,490000 =&gt; A _x000d_
dle pol.č.132738  42,51 = 42,510000 =&gt; B _x000d_
Celkem A+B = 109,000000 =&gt; C</t>
  </si>
  <si>
    <t xml:space="preserve">16 = 16,000000 =&gt; A  dle pol.12110</t>
  </si>
  <si>
    <t xml:space="preserve">zásyp rýh pro přeložku pylnovodu 21,49 m3, zásyp rýhy pro odstranění stáv.plynovodu - 45 m3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nezpůsobilé výdaje</t>
  </si>
  <si>
    <t>30*0,33+23*0,366 = 18,318000 =&gt; A kubatury dle Acad</t>
  </si>
  <si>
    <t xml:space="preserve">plocha dle pol.č.18230   80 = 80,000000 =&gt; A</t>
  </si>
  <si>
    <t xml:space="preserve">80*0,2 = 16,000000 =&gt; A    v místě přeložky mimo kruhový objezd, pás šíře 5 m ,plocha 80 m2 ze situace - ACAD</t>
  </si>
  <si>
    <t xml:space="preserve">80 = 80,000000 =&gt; A  dle pol.č.18230</t>
  </si>
  <si>
    <t xml:space="preserve">3*80 = 240,000000 =&gt; A  dle pol.č.18230</t>
  </si>
  <si>
    <t xml:space="preserve">16 = 16,000000 =&gt; A  dle pol.č.12110</t>
  </si>
  <si>
    <t>53 = 53,000000 =&gt; A</t>
  </si>
  <si>
    <t xml:space="preserve">30*0,108+23*0,110 = 5,770000 =&gt; A  pískové lože</t>
  </si>
  <si>
    <t>53+2*1,5 = 56,000000 =&gt; A</t>
  </si>
  <si>
    <t>odstranění PE potrubí d.40 (45 m), případně předání provozovateli plynovodu
vybourání a rozřezání stáv.plynovodního potrubí d.40, vč.odstranění z výkopu, vč. likvidace, odvozu na skládku či předání provozovateli plynovodů
- nezpůsobilé výdaje</t>
  </si>
  <si>
    <t>96932</t>
  </si>
  <si>
    <t>VYBOURÁNÍ POTRUBÍ DN DO 100MM PLYNOVÝCH</t>
  </si>
  <si>
    <t>ocel.potrubí chránička předpoklad DN 100 (24 m) - výkup - sběrna
vybourání ocelové chráničky DN 100, vč.odstranění z výkopu, vč. likvidace, odvozu na skládku či předání provozovateli plynovodů
- nezpůsobilé výdaje</t>
  </si>
  <si>
    <t>861 - Oplocení areálu LAGARDE ECONOMY s.r.o.</t>
  </si>
  <si>
    <t>26A14</t>
  </si>
  <si>
    <t>VRTY PRO SLOUPKY OPLOCENÍ TŘ. TĚŽITELNOSTI I D DO 300MM</t>
  </si>
  <si>
    <t>Vrty pro sloupky 0,3x0,8
- nezpůsobilé výdaje</t>
  </si>
  <si>
    <t>18,61 = 18,610000 =&gt; A</t>
  </si>
  <si>
    <t>položka zahrnuje:
- zřízení vrtu, svislou a vodorovnou dopravu zeminy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uložení zeminy na skládku a poplatek za skládku</t>
  </si>
  <si>
    <t>272313</t>
  </si>
  <si>
    <t>ZÁKLADY Z PROSTÉHO BETONU DO C16/20</t>
  </si>
  <si>
    <t>patky pro vrata 1x1x1m, beton C16/20-XO
- nezpůsobilé výdaje</t>
  </si>
  <si>
    <t>2kus*1,0m*1,0m*1,0m = 2,000000 =&gt; A</t>
  </si>
  <si>
    <t xml:space="preserve">včetně patekatky z prostého betonu C16/20-X0-6,0m3 
položka zahrnuje:
- dodání a osazení předepsaného sloupku včetně PKO
-  betonovou patku z předepsané třídy betonu
- nutné zemní práce
- nezpůsobilé výdaje</t>
  </si>
  <si>
    <t>767912</t>
  </si>
  <si>
    <t>OPLOCENÍ Z DRÁTĚNÉHO PLETIVA POZINKOVANÉHO VYSOKOPEVNOSTNÍHO</t>
  </si>
  <si>
    <t>85,05*1,8 = 153,090000 =&gt; A</t>
  </si>
  <si>
    <t>76796</t>
  </si>
  <si>
    <t>VRATA A VRÁTKA</t>
  </si>
  <si>
    <t>dvoukřídlá vrata 8,2 x 2,0 m
zpracování z pozinkované oceli 250 kg
"Specifikace vrat bude domluvena v rámci stavby s firmou Lagarde"
- nezpůsobilé výdaje</t>
  </si>
  <si>
    <t>8,2*2,0 = 16,400000 =&gt; A</t>
  </si>
  <si>
    <t xml:space="preserve"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
- je zahrnuto drobné zasklení nebo jiná předepsaná výplň.
- součástí položky je  případně i ostnatý drát, uvažovaná plocha se pak vypočítává po horní hranu drátu.</t>
  </si>
  <si>
    <t>862 - Oplocení areálu pozemku 1576/3</t>
  </si>
  <si>
    <t>5,6 = 5,600000 =&gt; A</t>
  </si>
  <si>
    <t xml:space="preserve">včetně patekatky z prostého betonu C16/20-X0-2,0m3 
položka zahrnuje:
- dodání a osazení předepsaného sloupku včetně PKO
-  betonovou patku z předepsané třídy betonu
- nutné zemní práce
- nezpůsobilé výdaje</t>
  </si>
  <si>
    <t>25*1,8 = 45,000000 =&gt; A</t>
  </si>
</sst>
</file>

<file path=xl/styles.xml><?xml version="1.0" encoding="utf-8"?>
<styleSheet xmlns="http://schemas.openxmlformats.org/spreadsheetml/2006/main">
  <numFmts count="3">
    <numFmt numFmtId="8" formatCode="#,##0.00 &quot;Kč&quot;;[Red]-#,##0.00 &quot;Kč&quot;"/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3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8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4" fillId="2" borderId="11" xfId="0" applyFont="1" applyFill="1" applyBorder="1" applyAlignment="1" applyProtection="1">
      <alignment horizontal="left"/>
    </xf>
    <xf numFmtId="0" fontId="4" fillId="2" borderId="11" xfId="0" applyFont="1" applyFill="1" applyBorder="1" applyProtection="1"/>
    <xf numFmtId="164" fontId="4" fillId="2" borderId="11" xfId="0" applyNumberFormat="1" applyFont="1" applyFill="1" applyBorder="1" applyProtection="1"/>
    <xf numFmtId="0" fontId="6" fillId="3" borderId="12" xfId="0" quotePrefix="1" applyFont="1" applyFill="1" applyBorder="1" applyAlignment="1" applyProtection="1">
      <alignment horizontal="left"/>
    </xf>
    <xf numFmtId="0" fontId="6" fillId="3" borderId="12" xfId="0" quotePrefix="1" applyFont="1" applyFill="1" applyBorder="1" applyProtection="1"/>
    <xf numFmtId="164" fontId="4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2" xfId="0" applyNumberFormat="1" applyFont="1" applyFill="1" applyBorder="1" applyProtection="1">
      <protection locked="0"/>
    </xf>
    <xf numFmtId="164" fontId="4" fillId="3" borderId="12" xfId="0" applyNumberFormat="1" applyFont="1" applyFill="1" applyBorder="1" applyAlignment="1" applyProtection="1">
      <alignment horizontal="right"/>
      <protection locked="0"/>
    </xf>
    <xf numFmtId="9" fontId="4" fillId="3" borderId="12" xfId="0" applyNumberFormat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8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theme" Target="theme/theme1.xml" /><Relationship Id="rId25" Type="http://schemas.openxmlformats.org/officeDocument/2006/relationships/calcChain" Target="calcChain.xml" /><Relationship Id="rId2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SUM(D20,D21,D22,D23,D26,D27,D28,D29,D30,D31,D32,D33,D34,D35,D37,D39,D41,D42,D43,D44)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SUM(F20,F21,F22,F23,F26,F27,F28,F29,F30,F31,F32,F33,F34,F35,F37,F39,F41,F42,F43,F44)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>
        <v>0</v>
      </c>
      <c r="C20" s="24" t="s">
        <v>18</v>
      </c>
      <c r="D20" s="25">
        <f>'0 - 000'!J10</f>
        <v>0</v>
      </c>
      <c r="E20" s="26"/>
      <c r="F20" s="25">
        <f>('0 - 000'!J11)</f>
        <v>0</v>
      </c>
      <c r="G20" s="12"/>
      <c r="H20" s="2"/>
      <c r="I20" s="2"/>
      <c r="S20" s="27">
        <f>ROUND('0 - 000'!S11,4)</f>
        <v>0</v>
      </c>
    </row>
    <row r="21">
      <c r="A21" s="9"/>
      <c r="B21" s="23">
        <v>1</v>
      </c>
      <c r="C21" s="24" t="s">
        <v>19</v>
      </c>
      <c r="D21" s="25">
        <f>'1 - 001'!J10</f>
        <v>0</v>
      </c>
      <c r="E21" s="26"/>
      <c r="F21" s="25">
        <f>('1 - 001'!J11)</f>
        <v>0</v>
      </c>
      <c r="G21" s="12"/>
      <c r="H21" s="2"/>
      <c r="I21" s="2"/>
      <c r="S21" s="27">
        <f>ROUND('1 - 001'!S11,4)</f>
        <v>0</v>
      </c>
    </row>
    <row r="22">
      <c r="A22" s="9"/>
      <c r="B22" s="23">
        <v>2</v>
      </c>
      <c r="C22" s="24" t="s">
        <v>20</v>
      </c>
      <c r="D22" s="25">
        <f>'2 - 002'!J10</f>
        <v>0</v>
      </c>
      <c r="E22" s="26"/>
      <c r="F22" s="25">
        <f>('2 - 002'!J11)</f>
        <v>0</v>
      </c>
      <c r="G22" s="12"/>
      <c r="H22" s="2"/>
      <c r="I22" s="2"/>
      <c r="S22" s="27">
        <f>ROUND('2 - 002'!S11,4)</f>
        <v>0</v>
      </c>
    </row>
    <row r="23">
      <c r="A23" s="9"/>
      <c r="B23" s="24" t="s">
        <v>21</v>
      </c>
      <c r="C23" s="24" t="s">
        <v>22</v>
      </c>
      <c r="D23" s="25">
        <f>SUM(D24,D25)</f>
        <v>0</v>
      </c>
      <c r="E23" s="26"/>
      <c r="F23" s="25">
        <f>SUM(F24,F25)</f>
        <v>0</v>
      </c>
      <c r="G23" s="12"/>
      <c r="H23" s="2"/>
      <c r="I23" s="2"/>
    </row>
    <row r="24" thickBot="1" ht="13.5">
      <c r="A24" s="9"/>
      <c r="B24" s="28" t="s">
        <v>23</v>
      </c>
      <c r="C24" s="29" t="s">
        <v>22</v>
      </c>
      <c r="D24" s="30">
        <f>'3 - 111'!J10</f>
        <v>0</v>
      </c>
      <c r="E24" s="31"/>
      <c r="F24" s="30">
        <f>('3 - 111'!J11)</f>
        <v>0</v>
      </c>
      <c r="G24" s="12"/>
      <c r="H24" s="2"/>
      <c r="I24" s="2"/>
      <c r="S24" s="27">
        <f>ROUND('3 - 111'!S11,4)</f>
        <v>0</v>
      </c>
    </row>
    <row r="25" thickTop="1" thickBot="1" ht="14.25">
      <c r="A25" s="9"/>
      <c r="B25" s="32" t="s">
        <v>24</v>
      </c>
      <c r="C25" s="33" t="s">
        <v>22</v>
      </c>
      <c r="D25" s="34">
        <f>'4 - 111a'!J10</f>
        <v>0</v>
      </c>
      <c r="E25" s="31"/>
      <c r="F25" s="34">
        <f>('4 - 111a'!J11)</f>
        <v>0</v>
      </c>
      <c r="G25" s="12"/>
      <c r="H25" s="2"/>
      <c r="I25" s="2"/>
      <c r="S25" s="27">
        <f>ROUND('4 - 111a'!S11,4)</f>
        <v>0</v>
      </c>
    </row>
    <row r="26" thickTop="1" ht="13.5">
      <c r="A26" s="9"/>
      <c r="B26" s="35">
        <v>112</v>
      </c>
      <c r="C26" s="36" t="s">
        <v>25</v>
      </c>
      <c r="D26" s="37">
        <f>'5 - 112'!J10</f>
        <v>0</v>
      </c>
      <c r="E26" s="26"/>
      <c r="F26" s="37">
        <f>('5 - 112'!J11)</f>
        <v>0</v>
      </c>
      <c r="G26" s="12"/>
      <c r="H26" s="2"/>
      <c r="I26" s="2"/>
      <c r="S26" s="27">
        <f>ROUND('5 - 112'!S11,4)</f>
        <v>0</v>
      </c>
    </row>
    <row r="27">
      <c r="A27" s="9"/>
      <c r="B27" s="23">
        <v>175</v>
      </c>
      <c r="C27" s="24" t="s">
        <v>26</v>
      </c>
      <c r="D27" s="25">
        <f>'6 - 175'!J10</f>
        <v>0</v>
      </c>
      <c r="E27" s="26"/>
      <c r="F27" s="25">
        <f>('6 - 175'!J11)</f>
        <v>0</v>
      </c>
      <c r="G27" s="12"/>
      <c r="H27" s="2"/>
      <c r="I27" s="2"/>
      <c r="S27" s="27">
        <f>ROUND('6 - 175'!S11,4)</f>
        <v>0</v>
      </c>
    </row>
    <row r="28">
      <c r="A28" s="9"/>
      <c r="B28" s="23">
        <v>176</v>
      </c>
      <c r="C28" s="24" t="s">
        <v>27</v>
      </c>
      <c r="D28" s="25">
        <f>'7 - 176'!J10</f>
        <v>0</v>
      </c>
      <c r="E28" s="26"/>
      <c r="F28" s="25">
        <f>('7 - 176'!J11)</f>
        <v>0</v>
      </c>
      <c r="G28" s="12"/>
      <c r="H28" s="2"/>
      <c r="I28" s="2"/>
      <c r="S28" s="27">
        <f>ROUND('7 - 176'!S11,4)</f>
        <v>0</v>
      </c>
    </row>
    <row r="29">
      <c r="A29" s="9"/>
      <c r="B29" s="23">
        <v>182</v>
      </c>
      <c r="C29" s="24" t="s">
        <v>28</v>
      </c>
      <c r="D29" s="25">
        <f>'8 - 182'!J10</f>
        <v>0</v>
      </c>
      <c r="E29" s="26"/>
      <c r="F29" s="25">
        <f>('8 - 182'!J11)</f>
        <v>0</v>
      </c>
      <c r="G29" s="12"/>
      <c r="H29" s="2"/>
      <c r="I29" s="2"/>
      <c r="S29" s="27">
        <f>ROUND('8 - 182'!S11,4)</f>
        <v>0</v>
      </c>
    </row>
    <row r="30">
      <c r="A30" s="9"/>
      <c r="B30" s="23">
        <v>331</v>
      </c>
      <c r="C30" s="24" t="s">
        <v>29</v>
      </c>
      <c r="D30" s="25">
        <f>'9 - 331'!J10</f>
        <v>0</v>
      </c>
      <c r="E30" s="26"/>
      <c r="F30" s="25">
        <f>('9 - 331'!J11)</f>
        <v>0</v>
      </c>
      <c r="G30" s="12"/>
      <c r="H30" s="2"/>
      <c r="I30" s="2"/>
      <c r="S30" s="27">
        <f>ROUND('9 - 331'!S11,4)</f>
        <v>0</v>
      </c>
    </row>
    <row r="31">
      <c r="A31" s="9"/>
      <c r="B31" s="23">
        <v>332</v>
      </c>
      <c r="C31" s="24" t="s">
        <v>30</v>
      </c>
      <c r="D31" s="25">
        <f>'10 - 332'!J10</f>
        <v>0</v>
      </c>
      <c r="E31" s="26"/>
      <c r="F31" s="25">
        <f>('10 - 332'!J11)</f>
        <v>0</v>
      </c>
      <c r="G31" s="12"/>
      <c r="H31" s="2"/>
      <c r="I31" s="2"/>
      <c r="S31" s="27">
        <f>ROUND('10 - 332'!S11,4)</f>
        <v>0</v>
      </c>
    </row>
    <row r="32">
      <c r="A32" s="9"/>
      <c r="B32" s="23">
        <v>341</v>
      </c>
      <c r="C32" s="24" t="s">
        <v>31</v>
      </c>
      <c r="D32" s="25">
        <f>'11 - 341'!J10</f>
        <v>0</v>
      </c>
      <c r="E32" s="26"/>
      <c r="F32" s="25">
        <f>('11 - 341'!J11)</f>
        <v>0</v>
      </c>
      <c r="G32" s="12"/>
      <c r="H32" s="2"/>
      <c r="I32" s="2"/>
      <c r="S32" s="27">
        <f>ROUND('11 - 341'!S11,4)</f>
        <v>0</v>
      </c>
    </row>
    <row r="33">
      <c r="A33" s="9"/>
      <c r="B33" s="23">
        <v>342</v>
      </c>
      <c r="C33" s="24" t="s">
        <v>32</v>
      </c>
      <c r="D33" s="25">
        <f>'12 - 342'!J10</f>
        <v>0</v>
      </c>
      <c r="E33" s="26"/>
      <c r="F33" s="25">
        <f>('12 - 342'!J11)</f>
        <v>0</v>
      </c>
      <c r="G33" s="12"/>
      <c r="H33" s="2"/>
      <c r="I33" s="2"/>
      <c r="S33" s="27">
        <f>ROUND('12 - 342'!S11,4)</f>
        <v>0</v>
      </c>
    </row>
    <row r="34">
      <c r="A34" s="9"/>
      <c r="B34" s="23">
        <v>343</v>
      </c>
      <c r="C34" s="24" t="s">
        <v>33</v>
      </c>
      <c r="D34" s="25">
        <f>'13 - 343'!J10</f>
        <v>0</v>
      </c>
      <c r="E34" s="26"/>
      <c r="F34" s="25">
        <f>('13 - 343'!J11)</f>
        <v>0</v>
      </c>
      <c r="G34" s="12"/>
      <c r="H34" s="2"/>
      <c r="I34" s="2"/>
      <c r="S34" s="27">
        <f>ROUND('13 - 343'!S11,4)</f>
        <v>0</v>
      </c>
    </row>
    <row r="35">
      <c r="A35" s="9"/>
      <c r="B35" s="24" t="s">
        <v>34</v>
      </c>
      <c r="C35" s="24" t="s">
        <v>35</v>
      </c>
      <c r="D35" s="25">
        <f>SUM(D36)</f>
        <v>0</v>
      </c>
      <c r="E35" s="26"/>
      <c r="F35" s="25">
        <f>SUM(F36)</f>
        <v>0</v>
      </c>
      <c r="G35" s="12"/>
      <c r="H35" s="2"/>
      <c r="I35" s="2"/>
    </row>
    <row r="36" thickBot="1" ht="13.5">
      <c r="A36" s="9"/>
      <c r="B36" s="28" t="s">
        <v>36</v>
      </c>
      <c r="C36" s="29" t="s">
        <v>35</v>
      </c>
      <c r="D36" s="30">
        <f>'14 - 421'!J10</f>
        <v>0</v>
      </c>
      <c r="E36" s="31"/>
      <c r="F36" s="30">
        <f>('14 - 421'!J11)</f>
        <v>0</v>
      </c>
      <c r="G36" s="12"/>
      <c r="H36" s="2"/>
      <c r="I36" s="2"/>
      <c r="S36" s="27">
        <f>ROUND('14 - 421'!S11,4)</f>
        <v>0</v>
      </c>
    </row>
    <row r="37" thickTop="1" ht="13.5">
      <c r="A37" s="9"/>
      <c r="B37" s="36" t="s">
        <v>37</v>
      </c>
      <c r="C37" s="36" t="s">
        <v>38</v>
      </c>
      <c r="D37" s="37">
        <f>SUM(D38)</f>
        <v>0</v>
      </c>
      <c r="E37" s="26"/>
      <c r="F37" s="37">
        <f>SUM(F38)</f>
        <v>0</v>
      </c>
      <c r="G37" s="12"/>
      <c r="H37" s="2"/>
      <c r="I37" s="2"/>
    </row>
    <row r="38" thickBot="1" ht="13.5">
      <c r="A38" s="9"/>
      <c r="B38" s="28" t="s">
        <v>39</v>
      </c>
      <c r="C38" s="29" t="s">
        <v>38</v>
      </c>
      <c r="D38" s="30">
        <f>'15 - 422'!J10</f>
        <v>0</v>
      </c>
      <c r="E38" s="31"/>
      <c r="F38" s="30">
        <f>('15 - 422'!J11)</f>
        <v>0</v>
      </c>
      <c r="G38" s="12"/>
      <c r="H38" s="2"/>
      <c r="I38" s="2"/>
      <c r="S38" s="27">
        <f>ROUND('15 - 422'!S11,4)</f>
        <v>0</v>
      </c>
    </row>
    <row r="39" thickTop="1" ht="13.5">
      <c r="A39" s="9"/>
      <c r="B39" s="36" t="s">
        <v>40</v>
      </c>
      <c r="C39" s="36" t="s">
        <v>41</v>
      </c>
      <c r="D39" s="37">
        <f>SUM(D40)</f>
        <v>0</v>
      </c>
      <c r="E39" s="26"/>
      <c r="F39" s="37">
        <f>SUM(F40)</f>
        <v>0</v>
      </c>
      <c r="G39" s="12"/>
      <c r="H39" s="2"/>
      <c r="I39" s="2"/>
    </row>
    <row r="40" thickBot="1" ht="13.5">
      <c r="A40" s="9"/>
      <c r="B40" s="28" t="s">
        <v>42</v>
      </c>
      <c r="C40" s="29" t="s">
        <v>41</v>
      </c>
      <c r="D40" s="30">
        <f>'16 - 441'!J10</f>
        <v>0</v>
      </c>
      <c r="E40" s="31"/>
      <c r="F40" s="30">
        <f>('16 - 441'!J11)</f>
        <v>0</v>
      </c>
      <c r="G40" s="12"/>
      <c r="H40" s="2"/>
      <c r="I40" s="2"/>
      <c r="S40" s="27">
        <f>ROUND('16 - 441'!S11,4)</f>
        <v>0</v>
      </c>
    </row>
    <row r="41" thickTop="1" ht="13.5">
      <c r="A41" s="9"/>
      <c r="B41" s="35">
        <v>521</v>
      </c>
      <c r="C41" s="36" t="s">
        <v>43</v>
      </c>
      <c r="D41" s="37">
        <f>'17 - 521'!J10</f>
        <v>0</v>
      </c>
      <c r="E41" s="26"/>
      <c r="F41" s="37">
        <f>('17 - 521'!J11)</f>
        <v>0</v>
      </c>
      <c r="G41" s="12"/>
      <c r="H41" s="2"/>
      <c r="I41" s="2"/>
      <c r="S41" s="27">
        <f>ROUND('17 - 521'!S11,4)</f>
        <v>0</v>
      </c>
    </row>
    <row r="42">
      <c r="A42" s="9"/>
      <c r="B42" s="23">
        <v>522</v>
      </c>
      <c r="C42" s="24" t="s">
        <v>44</v>
      </c>
      <c r="D42" s="25">
        <f>'18 - 522'!J10</f>
        <v>0</v>
      </c>
      <c r="E42" s="26"/>
      <c r="F42" s="25">
        <f>('18 - 522'!J11)</f>
        <v>0</v>
      </c>
      <c r="G42" s="12"/>
      <c r="H42" s="2"/>
      <c r="I42" s="2"/>
      <c r="S42" s="27">
        <f>ROUND('18 - 522'!S11,4)</f>
        <v>0</v>
      </c>
    </row>
    <row r="43">
      <c r="A43" s="9"/>
      <c r="B43" s="23">
        <v>861</v>
      </c>
      <c r="C43" s="24" t="s">
        <v>45</v>
      </c>
      <c r="D43" s="25">
        <f>'19 - 861'!J10</f>
        <v>0</v>
      </c>
      <c r="E43" s="26"/>
      <c r="F43" s="25">
        <f>('19 - 861'!J11)</f>
        <v>0</v>
      </c>
      <c r="G43" s="12"/>
      <c r="H43" s="2"/>
      <c r="I43" s="2"/>
      <c r="S43" s="27">
        <f>ROUND('19 - 861'!S11,4)</f>
        <v>0</v>
      </c>
    </row>
    <row r="44">
      <c r="A44" s="9"/>
      <c r="B44" s="23">
        <v>862</v>
      </c>
      <c r="C44" s="24" t="s">
        <v>46</v>
      </c>
      <c r="D44" s="25">
        <f>'20 - 862'!J10</f>
        <v>0</v>
      </c>
      <c r="E44" s="26"/>
      <c r="F44" s="25">
        <f>('20 - 862'!J11)</f>
        <v>0</v>
      </c>
      <c r="G44" s="12"/>
      <c r="H44" s="2"/>
      <c r="I44" s="2"/>
      <c r="S44" s="27">
        <f>ROUND('20 - 862'!S11,4)</f>
        <v>0</v>
      </c>
    </row>
    <row r="45">
      <c r="A45" s="13"/>
      <c r="B45" s="4"/>
      <c r="C45" s="4"/>
      <c r="D45" s="4"/>
      <c r="E45" s="4"/>
      <c r="F45" s="4"/>
      <c r="G45" s="14"/>
      <c r="H45" s="2"/>
      <c r="I45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000'!A11" display="000"/>
    <hyperlink ref="B21" location="'1 - 001'!A11" display="001"/>
    <hyperlink ref="B22" location="'2 - 002'!A11" display="002"/>
    <hyperlink ref="B24" location="'3 - 111'!A11" display="   └ 111 ꜛ"/>
    <hyperlink ref="B25" location="'4 - 111a'!A11" display="   └ 111a ꜛ"/>
    <hyperlink ref="B26" location="'5 - 112'!A11" display="112"/>
    <hyperlink ref="B27" location="'6 - 175'!A11" display="175"/>
    <hyperlink ref="B28" location="'7 - 176'!A11" display="176"/>
    <hyperlink ref="B29" location="'8 - 182'!A11" display="182"/>
    <hyperlink ref="B30" location="'9 - 331'!A11" display="331"/>
    <hyperlink ref="B31" location="'10 - 332'!A11" display="332"/>
    <hyperlink ref="B32" location="'11 - 341'!A11" display="341"/>
    <hyperlink ref="B33" location="'12 - 342'!A11" display="342"/>
    <hyperlink ref="B34" location="'13 - 343'!A11" display="343"/>
    <hyperlink ref="B36" location="'14 - 421'!A11" display="   └ 421 ꜛ"/>
    <hyperlink ref="B38" location="'15 - 422'!A11" display="   └ 422 ꜛ"/>
    <hyperlink ref="B40" location="'16 - 441'!A11" display="   └ 441 ꜛ"/>
    <hyperlink ref="B41" location="'17 - 521'!A11" display="521"/>
    <hyperlink ref="B42" location="'18 - 522'!A11" display="522"/>
    <hyperlink ref="B43" location="'19 - 861'!A11" display="861"/>
    <hyperlink ref="B44" location="'20 - 862'!A11" display="862"/>
  </hyperlink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679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L32</f>
        <v>0</v>
      </c>
      <c r="K11" s="1"/>
      <c r="L11" s="1"/>
      <c r="M11" s="12"/>
      <c r="N11" s="2"/>
      <c r="O11" s="2"/>
      <c r="P11" s="2"/>
      <c r="Q11" s="43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H32</f>
        <v>0</v>
      </c>
      <c r="L20" s="48">
        <f>L32</f>
        <v>0</v>
      </c>
      <c r="M20" s="12"/>
      <c r="N20" s="2"/>
      <c r="O20" s="2"/>
      <c r="P20" s="2"/>
      <c r="Q20" s="2"/>
      <c r="S20" s="27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8" t="s">
        <v>56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4" t="s">
        <v>57</v>
      </c>
      <c r="C24" s="44" t="s">
        <v>53</v>
      </c>
      <c r="D24" s="44" t="s">
        <v>58</v>
      </c>
      <c r="E24" s="44" t="s">
        <v>54</v>
      </c>
      <c r="F24" s="44" t="s">
        <v>59</v>
      </c>
      <c r="G24" s="45" t="s">
        <v>60</v>
      </c>
      <c r="H24" s="22" t="s">
        <v>61</v>
      </c>
      <c r="I24" s="22" t="s">
        <v>62</v>
      </c>
      <c r="J24" s="22" t="s">
        <v>16</v>
      </c>
      <c r="K24" s="45" t="s">
        <v>63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9" t="s">
        <v>64</v>
      </c>
      <c r="C25" s="1"/>
      <c r="D25" s="1"/>
      <c r="E25" s="1"/>
      <c r="F25" s="1"/>
      <c r="G25" s="1"/>
      <c r="H25" s="50"/>
      <c r="I25" s="1"/>
      <c r="J25" s="50"/>
      <c r="K25" s="1"/>
      <c r="L25" s="1"/>
      <c r="M25" s="12"/>
      <c r="N25" s="2"/>
      <c r="O25" s="2"/>
      <c r="P25" s="2"/>
      <c r="Q25" s="2"/>
    </row>
    <row r="26">
      <c r="A26" s="9"/>
      <c r="B26" s="51">
        <v>1</v>
      </c>
      <c r="C26" s="52" t="s">
        <v>680</v>
      </c>
      <c r="D26" s="52" t="s">
        <v>3</v>
      </c>
      <c r="E26" s="52" t="s">
        <v>681</v>
      </c>
      <c r="F26" s="52" t="s">
        <v>3</v>
      </c>
      <c r="G26" s="53" t="s">
        <v>67</v>
      </c>
      <c r="H26" s="54">
        <v>1</v>
      </c>
      <c r="I26" s="25">
        <f>ROUND(0,2)</f>
        <v>0</v>
      </c>
      <c r="J26" s="55">
        <f>ROUND(I26*H26,2)</f>
        <v>0</v>
      </c>
      <c r="K26" s="56">
        <v>0.20999999999999999</v>
      </c>
      <c r="L26" s="57">
        <f>IF(ISNUMBER(K26),ROUND(J26*(K26+1),2),0)</f>
        <v>0</v>
      </c>
      <c r="M26" s="12"/>
      <c r="N26" s="2"/>
      <c r="O26" s="2"/>
      <c r="P26" s="2"/>
      <c r="Q26" s="43">
        <f>IF(ISNUMBER(K26),IF(H26&gt;0,IF(I26&gt;0,J26,0),0),0)</f>
        <v>0</v>
      </c>
      <c r="R26" s="27">
        <f>IF(ISNUMBER(K26)=FALSE,J26,0)</f>
        <v>0</v>
      </c>
    </row>
    <row r="27">
      <c r="A27" s="9"/>
      <c r="B27" s="58" t="s">
        <v>68</v>
      </c>
      <c r="C27" s="1"/>
      <c r="D27" s="1"/>
      <c r="E27" s="59" t="s">
        <v>682</v>
      </c>
      <c r="F27" s="1"/>
      <c r="G27" s="1"/>
      <c r="H27" s="50"/>
      <c r="I27" s="1"/>
      <c r="J27" s="50"/>
      <c r="K27" s="1"/>
      <c r="L27" s="1"/>
      <c r="M27" s="12"/>
      <c r="N27" s="2"/>
      <c r="O27" s="2"/>
      <c r="P27" s="2"/>
      <c r="Q27" s="2"/>
    </row>
    <row r="28">
      <c r="A28" s="9"/>
      <c r="B28" s="58" t="s">
        <v>70</v>
      </c>
      <c r="C28" s="1"/>
      <c r="D28" s="1"/>
      <c r="E28" s="59" t="s">
        <v>71</v>
      </c>
      <c r="F28" s="1"/>
      <c r="G28" s="1"/>
      <c r="H28" s="50"/>
      <c r="I28" s="1"/>
      <c r="J28" s="50"/>
      <c r="K28" s="1"/>
      <c r="L28" s="1"/>
      <c r="M28" s="12"/>
      <c r="N28" s="2"/>
      <c r="O28" s="2"/>
      <c r="P28" s="2"/>
      <c r="Q28" s="2"/>
    </row>
    <row r="29">
      <c r="A29" s="9"/>
      <c r="B29" s="58" t="s">
        <v>72</v>
      </c>
      <c r="C29" s="1"/>
      <c r="D29" s="1"/>
      <c r="E29" s="59" t="s">
        <v>82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 thickBot="1">
      <c r="A30" s="9"/>
      <c r="B30" s="60" t="s">
        <v>74</v>
      </c>
      <c r="C30" s="31"/>
      <c r="D30" s="31"/>
      <c r="E30" s="61" t="s">
        <v>75</v>
      </c>
      <c r="F30" s="31"/>
      <c r="G30" s="31"/>
      <c r="H30" s="62"/>
      <c r="I30" s="31"/>
      <c r="J30" s="62"/>
      <c r="K30" s="31"/>
      <c r="L30" s="3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67">
        <v>0</v>
      </c>
      <c r="D31" s="1"/>
      <c r="E31" s="67" t="s">
        <v>55</v>
      </c>
      <c r="F31" s="1"/>
      <c r="G31" s="68" t="s">
        <v>115</v>
      </c>
      <c r="H31" s="69">
        <f>0+J26</f>
        <v>0</v>
      </c>
      <c r="I31" s="68" t="s">
        <v>116</v>
      </c>
      <c r="J31" s="70">
        <f>(L31-H31)</f>
        <v>0</v>
      </c>
      <c r="K31" s="68" t="s">
        <v>117</v>
      </c>
      <c r="L31" s="71">
        <f>0+L26</f>
        <v>0</v>
      </c>
      <c r="M31" s="12"/>
      <c r="N31" s="2"/>
      <c r="O31" s="2"/>
      <c r="P31" s="2"/>
      <c r="Q31" s="43">
        <f>0+Q26</f>
        <v>0</v>
      </c>
      <c r="R31" s="27">
        <f>0+R26</f>
        <v>0</v>
      </c>
      <c r="S31" s="72">
        <f>Q31*(1+J31)+R31</f>
        <v>0</v>
      </c>
    </row>
    <row r="32" thickTop="1" thickBot="1" ht="25" customHeight="1">
      <c r="A32" s="9"/>
      <c r="B32" s="73"/>
      <c r="C32" s="73"/>
      <c r="D32" s="73"/>
      <c r="E32" s="73"/>
      <c r="F32" s="73"/>
      <c r="G32" s="74" t="s">
        <v>118</v>
      </c>
      <c r="H32" s="75">
        <f>0+J26</f>
        <v>0</v>
      </c>
      <c r="I32" s="74" t="s">
        <v>119</v>
      </c>
      <c r="J32" s="76">
        <f>0+J31</f>
        <v>0</v>
      </c>
      <c r="K32" s="74" t="s">
        <v>120</v>
      </c>
      <c r="L32" s="77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8"/>
      <c r="I33" s="4"/>
      <c r="J33" s="78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H42+H120+H128+H141+H174+H182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683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L42+L120+L128+L141+L174+L182</f>
        <v>0</v>
      </c>
      <c r="K11" s="1"/>
      <c r="L11" s="1"/>
      <c r="M11" s="12"/>
      <c r="N11" s="2"/>
      <c r="O11" s="2"/>
      <c r="P11" s="2"/>
      <c r="Q11" s="43">
        <f>IF(SUM(K20:K25)&gt;0,ROUND(SUM(S20:S25)/SUM(K20:K25)-1,8),0)</f>
        <v>0</v>
      </c>
      <c r="R11" s="27">
        <f>AVERAGE(J41,J119,J127,J140,J173,J181)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H42</f>
        <v>0</v>
      </c>
      <c r="L20" s="48">
        <f>L42</f>
        <v>0</v>
      </c>
      <c r="M20" s="12"/>
      <c r="N20" s="2"/>
      <c r="O20" s="2"/>
      <c r="P20" s="2"/>
      <c r="Q20" s="2"/>
      <c r="S20" s="27">
        <f>S41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H120</f>
        <v>0</v>
      </c>
      <c r="L21" s="48">
        <f>L120</f>
        <v>0</v>
      </c>
      <c r="M21" s="12"/>
      <c r="N21" s="2"/>
      <c r="O21" s="2"/>
      <c r="P21" s="2"/>
      <c r="Q21" s="2"/>
      <c r="S21" s="27">
        <f>S119</f>
        <v>0</v>
      </c>
    </row>
    <row r="22">
      <c r="A22" s="9"/>
      <c r="B22" s="46">
        <v>2</v>
      </c>
      <c r="C22" s="1"/>
      <c r="D22" s="1"/>
      <c r="E22" s="47" t="s">
        <v>254</v>
      </c>
      <c r="F22" s="1"/>
      <c r="G22" s="1"/>
      <c r="H22" s="1"/>
      <c r="I22" s="1"/>
      <c r="J22" s="1"/>
      <c r="K22" s="48">
        <f>H128</f>
        <v>0</v>
      </c>
      <c r="L22" s="48">
        <f>L128</f>
        <v>0</v>
      </c>
      <c r="M22" s="12"/>
      <c r="N22" s="2"/>
      <c r="O22" s="2"/>
      <c r="P22" s="2"/>
      <c r="Q22" s="2"/>
      <c r="S22" s="27">
        <f>S127</f>
        <v>0</v>
      </c>
    </row>
    <row r="23">
      <c r="A23" s="9"/>
      <c r="B23" s="46">
        <v>4</v>
      </c>
      <c r="C23" s="1"/>
      <c r="D23" s="1"/>
      <c r="E23" s="47" t="s">
        <v>123</v>
      </c>
      <c r="F23" s="1"/>
      <c r="G23" s="1"/>
      <c r="H23" s="1"/>
      <c r="I23" s="1"/>
      <c r="J23" s="1"/>
      <c r="K23" s="48">
        <f>H141</f>
        <v>0</v>
      </c>
      <c r="L23" s="48">
        <f>L141</f>
        <v>0</v>
      </c>
      <c r="M23" s="12"/>
      <c r="N23" s="2"/>
      <c r="O23" s="2"/>
      <c r="P23" s="2"/>
      <c r="Q23" s="2"/>
      <c r="S23" s="27">
        <f>S140</f>
        <v>0</v>
      </c>
    </row>
    <row r="24">
      <c r="A24" s="9"/>
      <c r="B24" s="46">
        <v>8</v>
      </c>
      <c r="C24" s="1"/>
      <c r="D24" s="1"/>
      <c r="E24" s="47" t="s">
        <v>684</v>
      </c>
      <c r="F24" s="1"/>
      <c r="G24" s="1"/>
      <c r="H24" s="1"/>
      <c r="I24" s="1"/>
      <c r="J24" s="1"/>
      <c r="K24" s="48">
        <f>H174</f>
        <v>0</v>
      </c>
      <c r="L24" s="48">
        <f>L174</f>
        <v>0</v>
      </c>
      <c r="M24" s="12"/>
      <c r="N24" s="2"/>
      <c r="O24" s="2"/>
      <c r="P24" s="2"/>
      <c r="Q24" s="2"/>
      <c r="S24" s="27">
        <f>S173</f>
        <v>0</v>
      </c>
    </row>
    <row r="25">
      <c r="A25" s="9"/>
      <c r="B25" s="46">
        <v>9</v>
      </c>
      <c r="C25" s="1"/>
      <c r="D25" s="1"/>
      <c r="E25" s="47" t="s">
        <v>125</v>
      </c>
      <c r="F25" s="1"/>
      <c r="G25" s="1"/>
      <c r="H25" s="1"/>
      <c r="I25" s="1"/>
      <c r="J25" s="1"/>
      <c r="K25" s="48">
        <f>H182</f>
        <v>0</v>
      </c>
      <c r="L25" s="48">
        <f>L182</f>
        <v>0</v>
      </c>
      <c r="M25" s="81"/>
      <c r="N25" s="2"/>
      <c r="O25" s="2"/>
      <c r="P25" s="2"/>
      <c r="Q25" s="2"/>
      <c r="S25" s="27">
        <f>S181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9"/>
      <c r="N26" s="2"/>
      <c r="O26" s="2"/>
      <c r="P26" s="2"/>
      <c r="Q26" s="2"/>
    </row>
    <row r="27" ht="14" customHeight="1">
      <c r="A27" s="4"/>
      <c r="B27" s="38" t="s">
        <v>56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0"/>
      <c r="N28" s="2"/>
      <c r="O28" s="2"/>
      <c r="P28" s="2"/>
      <c r="Q28" s="2"/>
    </row>
    <row r="29" ht="18" customHeight="1">
      <c r="A29" s="9"/>
      <c r="B29" s="44" t="s">
        <v>57</v>
      </c>
      <c r="C29" s="44" t="s">
        <v>53</v>
      </c>
      <c r="D29" s="44" t="s">
        <v>58</v>
      </c>
      <c r="E29" s="44" t="s">
        <v>54</v>
      </c>
      <c r="F29" s="44" t="s">
        <v>59</v>
      </c>
      <c r="G29" s="45" t="s">
        <v>60</v>
      </c>
      <c r="H29" s="22" t="s">
        <v>61</v>
      </c>
      <c r="I29" s="22" t="s">
        <v>62</v>
      </c>
      <c r="J29" s="22" t="s">
        <v>16</v>
      </c>
      <c r="K29" s="45" t="s">
        <v>63</v>
      </c>
      <c r="L29" s="22" t="s">
        <v>17</v>
      </c>
      <c r="M29" s="81"/>
      <c r="N29" s="2"/>
      <c r="O29" s="2"/>
      <c r="P29" s="2"/>
      <c r="Q29" s="2"/>
    </row>
    <row r="30" ht="40" customHeight="1">
      <c r="A30" s="9"/>
      <c r="B30" s="49" t="s">
        <v>64</v>
      </c>
      <c r="C30" s="1"/>
      <c r="D30" s="1"/>
      <c r="E30" s="1"/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1">
        <v>1</v>
      </c>
      <c r="C31" s="52" t="s">
        <v>256</v>
      </c>
      <c r="D31" s="52" t="s">
        <v>3</v>
      </c>
      <c r="E31" s="52" t="s">
        <v>127</v>
      </c>
      <c r="F31" s="52" t="s">
        <v>3</v>
      </c>
      <c r="G31" s="53" t="s">
        <v>141</v>
      </c>
      <c r="H31" s="54">
        <v>99.189999999999998</v>
      </c>
      <c r="I31" s="25">
        <f>ROUND(0,2)</f>
        <v>0</v>
      </c>
      <c r="J31" s="55">
        <f>ROUND(I31*H31,2)</f>
        <v>0</v>
      </c>
      <c r="K31" s="56">
        <v>0.20999999999999999</v>
      </c>
      <c r="L31" s="57">
        <f>IF(ISNUMBER(K31),ROUND(J31*(K31+1),2),0)</f>
        <v>0</v>
      </c>
      <c r="M31" s="12"/>
      <c r="N31" s="2"/>
      <c r="O31" s="2"/>
      <c r="P31" s="2"/>
      <c r="Q31" s="43">
        <f>IF(ISNUMBER(K31),IF(H31&gt;0,IF(I31&gt;0,J31,0),0),0)</f>
        <v>0</v>
      </c>
      <c r="R31" s="27">
        <f>IF(ISNUMBER(K31)=FALSE,J31,0)</f>
        <v>0</v>
      </c>
    </row>
    <row r="32">
      <c r="A32" s="9"/>
      <c r="B32" s="58" t="s">
        <v>68</v>
      </c>
      <c r="C32" s="1"/>
      <c r="D32" s="1"/>
      <c r="E32" s="59" t="s">
        <v>685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70</v>
      </c>
      <c r="C33" s="1"/>
      <c r="D33" s="1"/>
      <c r="E33" s="59" t="s">
        <v>686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72</v>
      </c>
      <c r="C34" s="1"/>
      <c r="D34" s="1"/>
      <c r="E34" s="59" t="s">
        <v>131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>
      <c r="A35" s="9"/>
      <c r="B35" s="60" t="s">
        <v>74</v>
      </c>
      <c r="C35" s="31"/>
      <c r="D35" s="31"/>
      <c r="E35" s="61" t="s">
        <v>75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>
      <c r="A36" s="9"/>
      <c r="B36" s="51">
        <v>2</v>
      </c>
      <c r="C36" s="52" t="s">
        <v>94</v>
      </c>
      <c r="D36" s="52" t="s">
        <v>108</v>
      </c>
      <c r="E36" s="52" t="s">
        <v>95</v>
      </c>
      <c r="F36" s="52" t="s">
        <v>3</v>
      </c>
      <c r="G36" s="53" t="s">
        <v>67</v>
      </c>
      <c r="H36" s="63">
        <v>1</v>
      </c>
      <c r="I36" s="37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3">
        <f>IF(ISNUMBER(K36),IF(H36&gt;0,IF(I36&gt;0,J36,0),0),0)</f>
        <v>0</v>
      </c>
      <c r="R36" s="27">
        <f>IF(ISNUMBER(K36)=FALSE,J36,0)</f>
        <v>0</v>
      </c>
    </row>
    <row r="37">
      <c r="A37" s="9"/>
      <c r="B37" s="58" t="s">
        <v>68</v>
      </c>
      <c r="C37" s="1"/>
      <c r="D37" s="1"/>
      <c r="E37" s="59" t="s">
        <v>687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70</v>
      </c>
      <c r="C38" s="1"/>
      <c r="D38" s="1"/>
      <c r="E38" s="59" t="s">
        <v>71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72</v>
      </c>
      <c r="C39" s="1"/>
      <c r="D39" s="1"/>
      <c r="E39" s="59" t="s">
        <v>89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>
      <c r="A40" s="9"/>
      <c r="B40" s="60" t="s">
        <v>74</v>
      </c>
      <c r="C40" s="31"/>
      <c r="D40" s="31"/>
      <c r="E40" s="61" t="s">
        <v>75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7">
        <v>0</v>
      </c>
      <c r="D41" s="1"/>
      <c r="E41" s="67" t="s">
        <v>55</v>
      </c>
      <c r="F41" s="1"/>
      <c r="G41" s="68" t="s">
        <v>115</v>
      </c>
      <c r="H41" s="69">
        <f>J31+J36</f>
        <v>0</v>
      </c>
      <c r="I41" s="68" t="s">
        <v>116</v>
      </c>
      <c r="J41" s="70">
        <f>(L41-H41)</f>
        <v>0</v>
      </c>
      <c r="K41" s="68" t="s">
        <v>117</v>
      </c>
      <c r="L41" s="71">
        <f>L31+L36</f>
        <v>0</v>
      </c>
      <c r="M41" s="12"/>
      <c r="N41" s="2"/>
      <c r="O41" s="2"/>
      <c r="P41" s="2"/>
      <c r="Q41" s="43">
        <f>0+Q31+Q36</f>
        <v>0</v>
      </c>
      <c r="R41" s="27">
        <f>0+R31+R36</f>
        <v>0</v>
      </c>
      <c r="S41" s="72">
        <f>Q41*(1+J41)+R41</f>
        <v>0</v>
      </c>
    </row>
    <row r="42" thickTop="1" thickBot="1" ht="25" customHeight="1">
      <c r="A42" s="9"/>
      <c r="B42" s="73"/>
      <c r="C42" s="73"/>
      <c r="D42" s="73"/>
      <c r="E42" s="73"/>
      <c r="F42" s="73"/>
      <c r="G42" s="74" t="s">
        <v>118</v>
      </c>
      <c r="H42" s="75">
        <f>J31+J36</f>
        <v>0</v>
      </c>
      <c r="I42" s="74" t="s">
        <v>119</v>
      </c>
      <c r="J42" s="76">
        <f>0+J41</f>
        <v>0</v>
      </c>
      <c r="K42" s="74" t="s">
        <v>120</v>
      </c>
      <c r="L42" s="77">
        <f>L31+L36</f>
        <v>0</v>
      </c>
      <c r="M42" s="12"/>
      <c r="N42" s="2"/>
      <c r="O42" s="2"/>
      <c r="P42" s="2"/>
      <c r="Q42" s="2"/>
    </row>
    <row r="43" ht="40" customHeight="1">
      <c r="A43" s="9"/>
      <c r="B43" s="82" t="s">
        <v>138</v>
      </c>
      <c r="C43" s="1"/>
      <c r="D43" s="1"/>
      <c r="E43" s="1"/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1">
        <v>3</v>
      </c>
      <c r="C44" s="52" t="s">
        <v>688</v>
      </c>
      <c r="D44" s="52" t="s">
        <v>3</v>
      </c>
      <c r="E44" s="52" t="s">
        <v>689</v>
      </c>
      <c r="F44" s="52" t="s">
        <v>3</v>
      </c>
      <c r="G44" s="53" t="s">
        <v>141</v>
      </c>
      <c r="H44" s="54">
        <v>6.2000000000000002</v>
      </c>
      <c r="I44" s="25">
        <f>ROUND(0,2)</f>
        <v>0</v>
      </c>
      <c r="J44" s="55">
        <f>ROUND(I44*H44,2)</f>
        <v>0</v>
      </c>
      <c r="K44" s="56">
        <v>0.20999999999999999</v>
      </c>
      <c r="L44" s="57">
        <f>IF(ISNUMBER(K44),ROUND(J44*(K44+1),2),0)</f>
        <v>0</v>
      </c>
      <c r="M44" s="12"/>
      <c r="N44" s="2"/>
      <c r="O44" s="2"/>
      <c r="P44" s="2"/>
      <c r="Q44" s="43">
        <f>IF(ISNUMBER(K44),IF(H44&gt;0,IF(I44&gt;0,J44,0),0),0)</f>
        <v>0</v>
      </c>
      <c r="R44" s="27">
        <f>IF(ISNUMBER(K44)=FALSE,J44,0)</f>
        <v>0</v>
      </c>
    </row>
    <row r="45">
      <c r="A45" s="9"/>
      <c r="B45" s="58" t="s">
        <v>68</v>
      </c>
      <c r="C45" s="1"/>
      <c r="D45" s="1"/>
      <c r="E45" s="59" t="s">
        <v>690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70</v>
      </c>
      <c r="C46" s="1"/>
      <c r="D46" s="1"/>
      <c r="E46" s="59" t="s">
        <v>691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72</v>
      </c>
      <c r="C47" s="1"/>
      <c r="D47" s="1"/>
      <c r="E47" s="59" t="s">
        <v>692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 thickBot="1">
      <c r="A48" s="9"/>
      <c r="B48" s="60" t="s">
        <v>74</v>
      </c>
      <c r="C48" s="31"/>
      <c r="D48" s="31"/>
      <c r="E48" s="61" t="s">
        <v>75</v>
      </c>
      <c r="F48" s="31"/>
      <c r="G48" s="31"/>
      <c r="H48" s="62"/>
      <c r="I48" s="31"/>
      <c r="J48" s="62"/>
      <c r="K48" s="31"/>
      <c r="L48" s="31"/>
      <c r="M48" s="12"/>
      <c r="N48" s="2"/>
      <c r="O48" s="2"/>
      <c r="P48" s="2"/>
      <c r="Q48" s="2"/>
    </row>
    <row r="49" thickTop="1">
      <c r="A49" s="9"/>
      <c r="B49" s="51">
        <v>4</v>
      </c>
      <c r="C49" s="52" t="s">
        <v>139</v>
      </c>
      <c r="D49" s="52">
        <v>1</v>
      </c>
      <c r="E49" s="52" t="s">
        <v>140</v>
      </c>
      <c r="F49" s="52" t="s">
        <v>3</v>
      </c>
      <c r="G49" s="53" t="s">
        <v>141</v>
      </c>
      <c r="H49" s="63">
        <v>143.52000000000001</v>
      </c>
      <c r="I49" s="37">
        <f>ROUND(0,2)</f>
        <v>0</v>
      </c>
      <c r="J49" s="64">
        <f>ROUND(I49*H49,2)</f>
        <v>0</v>
      </c>
      <c r="K49" s="65">
        <v>0.20999999999999999</v>
      </c>
      <c r="L49" s="66">
        <f>IF(ISNUMBER(K49),ROUND(J49*(K49+1),2),0)</f>
        <v>0</v>
      </c>
      <c r="M49" s="12"/>
      <c r="N49" s="2"/>
      <c r="O49" s="2"/>
      <c r="P49" s="2"/>
      <c r="Q49" s="43">
        <f>IF(ISNUMBER(K49),IF(H49&gt;0,IF(I49&gt;0,J49,0),0),0)</f>
        <v>0</v>
      </c>
      <c r="R49" s="27">
        <f>IF(ISNUMBER(K49)=FALSE,J49,0)</f>
        <v>0</v>
      </c>
    </row>
    <row r="50">
      <c r="A50" s="9"/>
      <c r="B50" s="58" t="s">
        <v>68</v>
      </c>
      <c r="C50" s="1"/>
      <c r="D50" s="1"/>
      <c r="E50" s="59" t="s">
        <v>693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70</v>
      </c>
      <c r="C51" s="1"/>
      <c r="D51" s="1"/>
      <c r="E51" s="59" t="s">
        <v>694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8" t="s">
        <v>72</v>
      </c>
      <c r="C52" s="1"/>
      <c r="D52" s="1"/>
      <c r="E52" s="59" t="s">
        <v>144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 thickBot="1">
      <c r="A53" s="9"/>
      <c r="B53" s="60" t="s">
        <v>74</v>
      </c>
      <c r="C53" s="31"/>
      <c r="D53" s="31"/>
      <c r="E53" s="61" t="s">
        <v>75</v>
      </c>
      <c r="F53" s="31"/>
      <c r="G53" s="31"/>
      <c r="H53" s="62"/>
      <c r="I53" s="31"/>
      <c r="J53" s="62"/>
      <c r="K53" s="31"/>
      <c r="L53" s="31"/>
      <c r="M53" s="12"/>
      <c r="N53" s="2"/>
      <c r="O53" s="2"/>
      <c r="P53" s="2"/>
      <c r="Q53" s="2"/>
    </row>
    <row r="54" thickTop="1">
      <c r="A54" s="9"/>
      <c r="B54" s="51">
        <v>5</v>
      </c>
      <c r="C54" s="52" t="s">
        <v>139</v>
      </c>
      <c r="D54" s="52">
        <v>2</v>
      </c>
      <c r="E54" s="52" t="s">
        <v>140</v>
      </c>
      <c r="F54" s="52" t="s">
        <v>3</v>
      </c>
      <c r="G54" s="53" t="s">
        <v>141</v>
      </c>
      <c r="H54" s="63">
        <v>6.2000000000000002</v>
      </c>
      <c r="I54" s="37">
        <f>ROUND(0,2)</f>
        <v>0</v>
      </c>
      <c r="J54" s="64">
        <f>ROUND(I54*H54,2)</f>
        <v>0</v>
      </c>
      <c r="K54" s="65">
        <v>0.20999999999999999</v>
      </c>
      <c r="L54" s="66">
        <f>IF(ISNUMBER(K54),ROUND(J54*(K54+1),2),0)</f>
        <v>0</v>
      </c>
      <c r="M54" s="12"/>
      <c r="N54" s="2"/>
      <c r="O54" s="2"/>
      <c r="P54" s="2"/>
      <c r="Q54" s="43">
        <f>IF(ISNUMBER(K54),IF(H54&gt;0,IF(I54&gt;0,J54,0),0),0)</f>
        <v>0</v>
      </c>
      <c r="R54" s="27">
        <f>IF(ISNUMBER(K54)=FALSE,J54,0)</f>
        <v>0</v>
      </c>
    </row>
    <row r="55">
      <c r="A55" s="9"/>
      <c r="B55" s="58" t="s">
        <v>68</v>
      </c>
      <c r="C55" s="1"/>
      <c r="D55" s="1"/>
      <c r="E55" s="59" t="s">
        <v>695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70</v>
      </c>
      <c r="C56" s="1"/>
      <c r="D56" s="1"/>
      <c r="E56" s="59" t="s">
        <v>696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72</v>
      </c>
      <c r="C57" s="1"/>
      <c r="D57" s="1"/>
      <c r="E57" s="59" t="s">
        <v>144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thickBot="1">
      <c r="A58" s="9"/>
      <c r="B58" s="60" t="s">
        <v>74</v>
      </c>
      <c r="C58" s="31"/>
      <c r="D58" s="31"/>
      <c r="E58" s="61" t="s">
        <v>75</v>
      </c>
      <c r="F58" s="31"/>
      <c r="G58" s="31"/>
      <c r="H58" s="62"/>
      <c r="I58" s="31"/>
      <c r="J58" s="62"/>
      <c r="K58" s="31"/>
      <c r="L58" s="31"/>
      <c r="M58" s="12"/>
      <c r="N58" s="2"/>
      <c r="O58" s="2"/>
      <c r="P58" s="2"/>
      <c r="Q58" s="2"/>
    </row>
    <row r="59" thickTop="1">
      <c r="A59" s="9"/>
      <c r="B59" s="51">
        <v>6</v>
      </c>
      <c r="C59" s="52" t="s">
        <v>697</v>
      </c>
      <c r="D59" s="52" t="s">
        <v>3</v>
      </c>
      <c r="E59" s="52" t="s">
        <v>698</v>
      </c>
      <c r="F59" s="52" t="s">
        <v>3</v>
      </c>
      <c r="G59" s="53" t="s">
        <v>141</v>
      </c>
      <c r="H59" s="63">
        <v>143.52000000000001</v>
      </c>
      <c r="I59" s="37">
        <f>ROUND(0,2)</f>
        <v>0</v>
      </c>
      <c r="J59" s="64">
        <f>ROUND(I59*H59,2)</f>
        <v>0</v>
      </c>
      <c r="K59" s="65">
        <v>0.20999999999999999</v>
      </c>
      <c r="L59" s="66">
        <f>IF(ISNUMBER(K59),ROUND(J59*(K59+1),2),0)</f>
        <v>0</v>
      </c>
      <c r="M59" s="12"/>
      <c r="N59" s="2"/>
      <c r="O59" s="2"/>
      <c r="P59" s="2"/>
      <c r="Q59" s="43">
        <f>IF(ISNUMBER(K59),IF(H59&gt;0,IF(I59&gt;0,J59,0),0),0)</f>
        <v>0</v>
      </c>
      <c r="R59" s="27">
        <f>IF(ISNUMBER(K59)=FALSE,J59,0)</f>
        <v>0</v>
      </c>
    </row>
    <row r="60">
      <c r="A60" s="9"/>
      <c r="B60" s="58" t="s">
        <v>68</v>
      </c>
      <c r="C60" s="1"/>
      <c r="D60" s="1"/>
      <c r="E60" s="59" t="s">
        <v>699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70</v>
      </c>
      <c r="C61" s="1"/>
      <c r="D61" s="1"/>
      <c r="E61" s="59" t="s">
        <v>700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72</v>
      </c>
      <c r="C62" s="1"/>
      <c r="D62" s="1"/>
      <c r="E62" s="59" t="s">
        <v>701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thickBot="1">
      <c r="A63" s="9"/>
      <c r="B63" s="60" t="s">
        <v>74</v>
      </c>
      <c r="C63" s="31"/>
      <c r="D63" s="31"/>
      <c r="E63" s="61" t="s">
        <v>75</v>
      </c>
      <c r="F63" s="31"/>
      <c r="G63" s="31"/>
      <c r="H63" s="62"/>
      <c r="I63" s="31"/>
      <c r="J63" s="62"/>
      <c r="K63" s="31"/>
      <c r="L63" s="31"/>
      <c r="M63" s="12"/>
      <c r="N63" s="2"/>
      <c r="O63" s="2"/>
      <c r="P63" s="2"/>
      <c r="Q63" s="2"/>
    </row>
    <row r="64" thickTop="1">
      <c r="A64" s="9"/>
      <c r="B64" s="51">
        <v>7</v>
      </c>
      <c r="C64" s="52" t="s">
        <v>702</v>
      </c>
      <c r="D64" s="52" t="s">
        <v>3</v>
      </c>
      <c r="E64" s="52" t="s">
        <v>703</v>
      </c>
      <c r="F64" s="52" t="s">
        <v>3</v>
      </c>
      <c r="G64" s="53" t="s">
        <v>141</v>
      </c>
      <c r="H64" s="63">
        <v>99.189999999999998</v>
      </c>
      <c r="I64" s="37">
        <f>ROUND(0,2)</f>
        <v>0</v>
      </c>
      <c r="J64" s="64">
        <f>ROUND(I64*H64,2)</f>
        <v>0</v>
      </c>
      <c r="K64" s="65">
        <v>0.20999999999999999</v>
      </c>
      <c r="L64" s="66">
        <f>IF(ISNUMBER(K64),ROUND(J64*(K64+1),2),0)</f>
        <v>0</v>
      </c>
      <c r="M64" s="12"/>
      <c r="N64" s="2"/>
      <c r="O64" s="2"/>
      <c r="P64" s="2"/>
      <c r="Q64" s="43">
        <f>IF(ISNUMBER(K64),IF(H64&gt;0,IF(I64&gt;0,J64,0),0),0)</f>
        <v>0</v>
      </c>
      <c r="R64" s="27">
        <f>IF(ISNUMBER(K64)=FALSE,J64,0)</f>
        <v>0</v>
      </c>
    </row>
    <row r="65">
      <c r="A65" s="9"/>
      <c r="B65" s="58" t="s">
        <v>68</v>
      </c>
      <c r="C65" s="1"/>
      <c r="D65" s="1"/>
      <c r="E65" s="59" t="s">
        <v>704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70</v>
      </c>
      <c r="C66" s="1"/>
      <c r="D66" s="1"/>
      <c r="E66" s="59" t="s">
        <v>705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72</v>
      </c>
      <c r="C67" s="1"/>
      <c r="D67" s="1"/>
      <c r="E67" s="59" t="s">
        <v>701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 thickBot="1">
      <c r="A68" s="9"/>
      <c r="B68" s="60" t="s">
        <v>74</v>
      </c>
      <c r="C68" s="31"/>
      <c r="D68" s="31"/>
      <c r="E68" s="61" t="s">
        <v>75</v>
      </c>
      <c r="F68" s="31"/>
      <c r="G68" s="31"/>
      <c r="H68" s="62"/>
      <c r="I68" s="31"/>
      <c r="J68" s="62"/>
      <c r="K68" s="31"/>
      <c r="L68" s="31"/>
      <c r="M68" s="12"/>
      <c r="N68" s="2"/>
      <c r="O68" s="2"/>
      <c r="P68" s="2"/>
      <c r="Q68" s="2"/>
    </row>
    <row r="69" thickTop="1">
      <c r="A69" s="9"/>
      <c r="B69" s="51">
        <v>8</v>
      </c>
      <c r="C69" s="52" t="s">
        <v>706</v>
      </c>
      <c r="D69" s="52">
        <v>1</v>
      </c>
      <c r="E69" s="52" t="s">
        <v>707</v>
      </c>
      <c r="F69" s="52" t="s">
        <v>3</v>
      </c>
      <c r="G69" s="53" t="s">
        <v>141</v>
      </c>
      <c r="H69" s="63">
        <v>242.71000000000001</v>
      </c>
      <c r="I69" s="37">
        <f>ROUND(0,2)</f>
        <v>0</v>
      </c>
      <c r="J69" s="64">
        <f>ROUND(I69*H69,2)</f>
        <v>0</v>
      </c>
      <c r="K69" s="65">
        <v>0.20999999999999999</v>
      </c>
      <c r="L69" s="66">
        <f>IF(ISNUMBER(K69),ROUND(J69*(K69+1),2),0)</f>
        <v>0</v>
      </c>
      <c r="M69" s="12"/>
      <c r="N69" s="2"/>
      <c r="O69" s="2"/>
      <c r="P69" s="2"/>
      <c r="Q69" s="43">
        <f>IF(ISNUMBER(K69),IF(H69&gt;0,IF(I69&gt;0,J69,0),0),0)</f>
        <v>0</v>
      </c>
      <c r="R69" s="27">
        <f>IF(ISNUMBER(K69)=FALSE,J69,0)</f>
        <v>0</v>
      </c>
    </row>
    <row r="70">
      <c r="A70" s="9"/>
      <c r="B70" s="58" t="s">
        <v>68</v>
      </c>
      <c r="C70" s="1"/>
      <c r="D70" s="1"/>
      <c r="E70" s="59" t="s">
        <v>708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70</v>
      </c>
      <c r="C71" s="1"/>
      <c r="D71" s="1"/>
      <c r="E71" s="59" t="s">
        <v>709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72</v>
      </c>
      <c r="C72" s="1"/>
      <c r="D72" s="1"/>
      <c r="E72" s="59" t="s">
        <v>710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thickBot="1">
      <c r="A73" s="9"/>
      <c r="B73" s="60" t="s">
        <v>74</v>
      </c>
      <c r="C73" s="31"/>
      <c r="D73" s="31"/>
      <c r="E73" s="61" t="s">
        <v>75</v>
      </c>
      <c r="F73" s="31"/>
      <c r="G73" s="31"/>
      <c r="H73" s="62"/>
      <c r="I73" s="31"/>
      <c r="J73" s="62"/>
      <c r="K73" s="31"/>
      <c r="L73" s="31"/>
      <c r="M73" s="12"/>
      <c r="N73" s="2"/>
      <c r="O73" s="2"/>
      <c r="P73" s="2"/>
      <c r="Q73" s="2"/>
    </row>
    <row r="74" thickTop="1">
      <c r="A74" s="9"/>
      <c r="B74" s="51">
        <v>9</v>
      </c>
      <c r="C74" s="52" t="s">
        <v>706</v>
      </c>
      <c r="D74" s="52">
        <v>2</v>
      </c>
      <c r="E74" s="52" t="s">
        <v>707</v>
      </c>
      <c r="F74" s="52" t="s">
        <v>3</v>
      </c>
      <c r="G74" s="53" t="s">
        <v>141</v>
      </c>
      <c r="H74" s="63">
        <v>6.2000000000000002</v>
      </c>
      <c r="I74" s="37">
        <f>ROUND(0,2)</f>
        <v>0</v>
      </c>
      <c r="J74" s="64">
        <f>ROUND(I74*H74,2)</f>
        <v>0</v>
      </c>
      <c r="K74" s="65">
        <v>0.20999999999999999</v>
      </c>
      <c r="L74" s="66">
        <f>IF(ISNUMBER(K74),ROUND(J74*(K74+1),2),0)</f>
        <v>0</v>
      </c>
      <c r="M74" s="12"/>
      <c r="N74" s="2"/>
      <c r="O74" s="2"/>
      <c r="P74" s="2"/>
      <c r="Q74" s="43">
        <f>IF(ISNUMBER(K74),IF(H74&gt;0,IF(I74&gt;0,J74,0),0),0)</f>
        <v>0</v>
      </c>
      <c r="R74" s="27">
        <f>IF(ISNUMBER(K74)=FALSE,J74,0)</f>
        <v>0</v>
      </c>
    </row>
    <row r="75">
      <c r="A75" s="9"/>
      <c r="B75" s="58" t="s">
        <v>68</v>
      </c>
      <c r="C75" s="1"/>
      <c r="D75" s="1"/>
      <c r="E75" s="59" t="s">
        <v>711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70</v>
      </c>
      <c r="C76" s="1"/>
      <c r="D76" s="1"/>
      <c r="E76" s="59" t="s">
        <v>712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72</v>
      </c>
      <c r="C77" s="1"/>
      <c r="D77" s="1"/>
      <c r="E77" s="59" t="s">
        <v>710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thickBot="1">
      <c r="A78" s="9"/>
      <c r="B78" s="60" t="s">
        <v>74</v>
      </c>
      <c r="C78" s="31"/>
      <c r="D78" s="31"/>
      <c r="E78" s="61" t="s">
        <v>75</v>
      </c>
      <c r="F78" s="31"/>
      <c r="G78" s="31"/>
      <c r="H78" s="62"/>
      <c r="I78" s="31"/>
      <c r="J78" s="62"/>
      <c r="K78" s="31"/>
      <c r="L78" s="31"/>
      <c r="M78" s="12"/>
      <c r="N78" s="2"/>
      <c r="O78" s="2"/>
      <c r="P78" s="2"/>
      <c r="Q78" s="2"/>
    </row>
    <row r="79" thickTop="1">
      <c r="A79" s="9"/>
      <c r="B79" s="51">
        <v>10</v>
      </c>
      <c r="C79" s="52" t="s">
        <v>150</v>
      </c>
      <c r="D79" s="52" t="s">
        <v>3</v>
      </c>
      <c r="E79" s="52" t="s">
        <v>151</v>
      </c>
      <c r="F79" s="52" t="s">
        <v>3</v>
      </c>
      <c r="G79" s="53" t="s">
        <v>141</v>
      </c>
      <c r="H79" s="63">
        <v>143.52000000000001</v>
      </c>
      <c r="I79" s="37">
        <f>ROUND(0,2)</f>
        <v>0</v>
      </c>
      <c r="J79" s="64">
        <f>ROUND(I79*H79,2)</f>
        <v>0</v>
      </c>
      <c r="K79" s="65">
        <v>0.20999999999999999</v>
      </c>
      <c r="L79" s="66">
        <f>IF(ISNUMBER(K79),ROUND(J79*(K79+1),2),0)</f>
        <v>0</v>
      </c>
      <c r="M79" s="12"/>
      <c r="N79" s="2"/>
      <c r="O79" s="2"/>
      <c r="P79" s="2"/>
      <c r="Q79" s="43">
        <f>IF(ISNUMBER(K79),IF(H79&gt;0,IF(I79&gt;0,J79,0),0),0)</f>
        <v>0</v>
      </c>
      <c r="R79" s="27">
        <f>IF(ISNUMBER(K79)=FALSE,J79,0)</f>
        <v>0</v>
      </c>
    </row>
    <row r="80">
      <c r="A80" s="9"/>
      <c r="B80" s="58" t="s">
        <v>68</v>
      </c>
      <c r="C80" s="1"/>
      <c r="D80" s="1"/>
      <c r="E80" s="59" t="s">
        <v>713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70</v>
      </c>
      <c r="C81" s="1"/>
      <c r="D81" s="1"/>
      <c r="E81" s="59" t="s">
        <v>694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72</v>
      </c>
      <c r="C82" s="1"/>
      <c r="D82" s="1"/>
      <c r="E82" s="59" t="s">
        <v>153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 thickBot="1">
      <c r="A83" s="9"/>
      <c r="B83" s="60" t="s">
        <v>74</v>
      </c>
      <c r="C83" s="31"/>
      <c r="D83" s="31"/>
      <c r="E83" s="61" t="s">
        <v>75</v>
      </c>
      <c r="F83" s="31"/>
      <c r="G83" s="31"/>
      <c r="H83" s="62"/>
      <c r="I83" s="31"/>
      <c r="J83" s="62"/>
      <c r="K83" s="31"/>
      <c r="L83" s="31"/>
      <c r="M83" s="12"/>
      <c r="N83" s="2"/>
      <c r="O83" s="2"/>
      <c r="P83" s="2"/>
      <c r="Q83" s="2"/>
    </row>
    <row r="84" thickTop="1">
      <c r="A84" s="9"/>
      <c r="B84" s="51">
        <v>11</v>
      </c>
      <c r="C84" s="52" t="s">
        <v>714</v>
      </c>
      <c r="D84" s="52" t="s">
        <v>3</v>
      </c>
      <c r="E84" s="52" t="s">
        <v>715</v>
      </c>
      <c r="F84" s="52" t="s">
        <v>3</v>
      </c>
      <c r="G84" s="53" t="s">
        <v>141</v>
      </c>
      <c r="H84" s="63">
        <v>37.490000000000002</v>
      </c>
      <c r="I84" s="37">
        <f>ROUND(0,2)</f>
        <v>0</v>
      </c>
      <c r="J84" s="64">
        <f>ROUND(I84*H84,2)</f>
        <v>0</v>
      </c>
      <c r="K84" s="65">
        <v>0.20999999999999999</v>
      </c>
      <c r="L84" s="66">
        <f>IF(ISNUMBER(K84),ROUND(J84*(K84+1),2),0)</f>
        <v>0</v>
      </c>
      <c r="M84" s="12"/>
      <c r="N84" s="2"/>
      <c r="O84" s="2"/>
      <c r="P84" s="2"/>
      <c r="Q84" s="43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68</v>
      </c>
      <c r="C85" s="1"/>
      <c r="D85" s="1"/>
      <c r="E85" s="59" t="s">
        <v>716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70</v>
      </c>
      <c r="C86" s="1"/>
      <c r="D86" s="1"/>
      <c r="E86" s="59" t="s">
        <v>717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72</v>
      </c>
      <c r="C87" s="1"/>
      <c r="D87" s="1"/>
      <c r="E87" s="59" t="s">
        <v>718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74</v>
      </c>
      <c r="C88" s="31"/>
      <c r="D88" s="31"/>
      <c r="E88" s="61" t="s">
        <v>75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>
      <c r="A89" s="9"/>
      <c r="B89" s="51">
        <v>12</v>
      </c>
      <c r="C89" s="52" t="s">
        <v>719</v>
      </c>
      <c r="D89" s="52" t="s">
        <v>3</v>
      </c>
      <c r="E89" s="52" t="s">
        <v>720</v>
      </c>
      <c r="F89" s="52" t="s">
        <v>3</v>
      </c>
      <c r="G89" s="53" t="s">
        <v>156</v>
      </c>
      <c r="H89" s="63">
        <v>31</v>
      </c>
      <c r="I89" s="37">
        <f>ROUND(0,2)</f>
        <v>0</v>
      </c>
      <c r="J89" s="64">
        <f>ROUND(I89*H89,2)</f>
        <v>0</v>
      </c>
      <c r="K89" s="65">
        <v>0.20999999999999999</v>
      </c>
      <c r="L89" s="66">
        <f>IF(ISNUMBER(K89),ROUND(J89*(K89+1),2),0)</f>
        <v>0</v>
      </c>
      <c r="M89" s="12"/>
      <c r="N89" s="2"/>
      <c r="O89" s="2"/>
      <c r="P89" s="2"/>
      <c r="Q89" s="43">
        <f>IF(ISNUMBER(K89),IF(H89&gt;0,IF(I89&gt;0,J89,0),0),0)</f>
        <v>0</v>
      </c>
      <c r="R89" s="27">
        <f>IF(ISNUMBER(K89)=FALSE,J89,0)</f>
        <v>0</v>
      </c>
    </row>
    <row r="90">
      <c r="A90" s="9"/>
      <c r="B90" s="58" t="s">
        <v>68</v>
      </c>
      <c r="C90" s="1"/>
      <c r="D90" s="1"/>
      <c r="E90" s="59" t="s">
        <v>721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70</v>
      </c>
      <c r="C91" s="1"/>
      <c r="D91" s="1"/>
      <c r="E91" s="59" t="s">
        <v>722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72</v>
      </c>
      <c r="C92" s="1"/>
      <c r="D92" s="1"/>
      <c r="E92" s="59" t="s">
        <v>723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thickBot="1">
      <c r="A93" s="9"/>
      <c r="B93" s="60" t="s">
        <v>74</v>
      </c>
      <c r="C93" s="31"/>
      <c r="D93" s="31"/>
      <c r="E93" s="61" t="s">
        <v>75</v>
      </c>
      <c r="F93" s="31"/>
      <c r="G93" s="31"/>
      <c r="H93" s="62"/>
      <c r="I93" s="31"/>
      <c r="J93" s="62"/>
      <c r="K93" s="31"/>
      <c r="L93" s="31"/>
      <c r="M93" s="12"/>
      <c r="N93" s="2"/>
      <c r="O93" s="2"/>
      <c r="P93" s="2"/>
      <c r="Q93" s="2"/>
    </row>
    <row r="94" thickTop="1">
      <c r="A94" s="9"/>
      <c r="B94" s="51">
        <v>13</v>
      </c>
      <c r="C94" s="52" t="s">
        <v>724</v>
      </c>
      <c r="D94" s="52" t="s">
        <v>3</v>
      </c>
      <c r="E94" s="52" t="s">
        <v>725</v>
      </c>
      <c r="F94" s="52" t="s">
        <v>3</v>
      </c>
      <c r="G94" s="53" t="s">
        <v>141</v>
      </c>
      <c r="H94" s="63">
        <v>31</v>
      </c>
      <c r="I94" s="37">
        <f>ROUND(0,2)</f>
        <v>0</v>
      </c>
      <c r="J94" s="64">
        <f>ROUND(I94*H94,2)</f>
        <v>0</v>
      </c>
      <c r="K94" s="65">
        <v>0.20999999999999999</v>
      </c>
      <c r="L94" s="66">
        <f>IF(ISNUMBER(K94),ROUND(J94*(K94+1),2),0)</f>
        <v>0</v>
      </c>
      <c r="M94" s="12"/>
      <c r="N94" s="2"/>
      <c r="O94" s="2"/>
      <c r="P94" s="2"/>
      <c r="Q94" s="43">
        <f>IF(ISNUMBER(K94),IF(H94&gt;0,IF(I94&gt;0,J94,0),0),0)</f>
        <v>0</v>
      </c>
      <c r="R94" s="27">
        <f>IF(ISNUMBER(K94)=FALSE,J94,0)</f>
        <v>0</v>
      </c>
    </row>
    <row r="95">
      <c r="A95" s="9"/>
      <c r="B95" s="58" t="s">
        <v>68</v>
      </c>
      <c r="C95" s="1"/>
      <c r="D95" s="1"/>
      <c r="E95" s="59" t="s">
        <v>726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70</v>
      </c>
      <c r="C96" s="1"/>
      <c r="D96" s="1"/>
      <c r="E96" s="59" t="s">
        <v>727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72</v>
      </c>
      <c r="C97" s="1"/>
      <c r="D97" s="1"/>
      <c r="E97" s="59" t="s">
        <v>158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 thickBot="1">
      <c r="A98" s="9"/>
      <c r="B98" s="60" t="s">
        <v>74</v>
      </c>
      <c r="C98" s="31"/>
      <c r="D98" s="31"/>
      <c r="E98" s="61" t="s">
        <v>75</v>
      </c>
      <c r="F98" s="31"/>
      <c r="G98" s="31"/>
      <c r="H98" s="62"/>
      <c r="I98" s="31"/>
      <c r="J98" s="62"/>
      <c r="K98" s="31"/>
      <c r="L98" s="31"/>
      <c r="M98" s="12"/>
      <c r="N98" s="2"/>
      <c r="O98" s="2"/>
      <c r="P98" s="2"/>
      <c r="Q98" s="2"/>
    </row>
    <row r="99" thickTop="1">
      <c r="A99" s="9"/>
      <c r="B99" s="51">
        <v>14</v>
      </c>
      <c r="C99" s="52" t="s">
        <v>159</v>
      </c>
      <c r="D99" s="52" t="s">
        <v>3</v>
      </c>
      <c r="E99" s="52" t="s">
        <v>160</v>
      </c>
      <c r="F99" s="52" t="s">
        <v>3</v>
      </c>
      <c r="G99" s="53" t="s">
        <v>156</v>
      </c>
      <c r="H99" s="63">
        <v>31</v>
      </c>
      <c r="I99" s="37">
        <f>ROUND(0,2)</f>
        <v>0</v>
      </c>
      <c r="J99" s="64">
        <f>ROUND(I99*H99,2)</f>
        <v>0</v>
      </c>
      <c r="K99" s="65">
        <v>0.20999999999999999</v>
      </c>
      <c r="L99" s="66">
        <f>IF(ISNUMBER(K99),ROUND(J99*(K99+1),2),0)</f>
        <v>0</v>
      </c>
      <c r="M99" s="12"/>
      <c r="N99" s="2"/>
      <c r="O99" s="2"/>
      <c r="P99" s="2"/>
      <c r="Q99" s="43">
        <f>IF(ISNUMBER(K99),IF(H99&gt;0,IF(I99&gt;0,J99,0),0),0)</f>
        <v>0</v>
      </c>
      <c r="R99" s="27">
        <f>IF(ISNUMBER(K99)=FALSE,J99,0)</f>
        <v>0</v>
      </c>
    </row>
    <row r="100">
      <c r="A100" s="9"/>
      <c r="B100" s="58" t="s">
        <v>68</v>
      </c>
      <c r="C100" s="1"/>
      <c r="D100" s="1"/>
      <c r="E100" s="59" t="s">
        <v>728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>
      <c r="A101" s="9"/>
      <c r="B101" s="58" t="s">
        <v>70</v>
      </c>
      <c r="C101" s="1"/>
      <c r="D101" s="1"/>
      <c r="E101" s="59" t="s">
        <v>729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8" t="s">
        <v>72</v>
      </c>
      <c r="C102" s="1"/>
      <c r="D102" s="1"/>
      <c r="E102" s="59" t="s">
        <v>163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 thickBot="1">
      <c r="A103" s="9"/>
      <c r="B103" s="60" t="s">
        <v>74</v>
      </c>
      <c r="C103" s="31"/>
      <c r="D103" s="31"/>
      <c r="E103" s="61" t="s">
        <v>75</v>
      </c>
      <c r="F103" s="31"/>
      <c r="G103" s="31"/>
      <c r="H103" s="62"/>
      <c r="I103" s="31"/>
      <c r="J103" s="62"/>
      <c r="K103" s="31"/>
      <c r="L103" s="31"/>
      <c r="M103" s="12"/>
      <c r="N103" s="2"/>
      <c r="O103" s="2"/>
      <c r="P103" s="2"/>
      <c r="Q103" s="2"/>
    </row>
    <row r="104" thickTop="1">
      <c r="A104" s="9"/>
      <c r="B104" s="51">
        <v>15</v>
      </c>
      <c r="C104" s="52" t="s">
        <v>730</v>
      </c>
      <c r="D104" s="52" t="s">
        <v>3</v>
      </c>
      <c r="E104" s="52" t="s">
        <v>731</v>
      </c>
      <c r="F104" s="52" t="s">
        <v>3</v>
      </c>
      <c r="G104" s="53" t="s">
        <v>156</v>
      </c>
      <c r="H104" s="63">
        <v>93</v>
      </c>
      <c r="I104" s="37">
        <f>ROUND(0,2)</f>
        <v>0</v>
      </c>
      <c r="J104" s="64">
        <f>ROUND(I104*H104,2)</f>
        <v>0</v>
      </c>
      <c r="K104" s="65">
        <v>0.20999999999999999</v>
      </c>
      <c r="L104" s="66">
        <f>IF(ISNUMBER(K104),ROUND(J104*(K104+1),2),0)</f>
        <v>0</v>
      </c>
      <c r="M104" s="12"/>
      <c r="N104" s="2"/>
      <c r="O104" s="2"/>
      <c r="P104" s="2"/>
      <c r="Q104" s="43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8" t="s">
        <v>68</v>
      </c>
      <c r="C105" s="1"/>
      <c r="D105" s="1"/>
      <c r="E105" s="59" t="s">
        <v>732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>
      <c r="A106" s="9"/>
      <c r="B106" s="58" t="s">
        <v>70</v>
      </c>
      <c r="C106" s="1"/>
      <c r="D106" s="1"/>
      <c r="E106" s="59" t="s">
        <v>733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>
      <c r="A107" s="9"/>
      <c r="B107" s="58" t="s">
        <v>72</v>
      </c>
      <c r="C107" s="1"/>
      <c r="D107" s="1"/>
      <c r="E107" s="59" t="s">
        <v>734</v>
      </c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 thickBot="1">
      <c r="A108" s="9"/>
      <c r="B108" s="60" t="s">
        <v>74</v>
      </c>
      <c r="C108" s="31"/>
      <c r="D108" s="31"/>
      <c r="E108" s="61" t="s">
        <v>75</v>
      </c>
      <c r="F108" s="31"/>
      <c r="G108" s="31"/>
      <c r="H108" s="62"/>
      <c r="I108" s="31"/>
      <c r="J108" s="62"/>
      <c r="K108" s="31"/>
      <c r="L108" s="31"/>
      <c r="M108" s="12"/>
      <c r="N108" s="2"/>
      <c r="O108" s="2"/>
      <c r="P108" s="2"/>
      <c r="Q108" s="2"/>
    </row>
    <row r="109" thickTop="1">
      <c r="A109" s="9"/>
      <c r="B109" s="51">
        <v>16</v>
      </c>
      <c r="C109" s="52" t="s">
        <v>735</v>
      </c>
      <c r="D109" s="52" t="s">
        <v>3</v>
      </c>
      <c r="E109" s="52" t="s">
        <v>736</v>
      </c>
      <c r="F109" s="52" t="s">
        <v>3</v>
      </c>
      <c r="G109" s="53" t="s">
        <v>156</v>
      </c>
      <c r="H109" s="63">
        <v>31</v>
      </c>
      <c r="I109" s="37">
        <f>ROUND(0,2)</f>
        <v>0</v>
      </c>
      <c r="J109" s="64">
        <f>ROUND(I109*H109,2)</f>
        <v>0</v>
      </c>
      <c r="K109" s="65">
        <v>0.20999999999999999</v>
      </c>
      <c r="L109" s="66">
        <f>IF(ISNUMBER(K109),ROUND(J109*(K109+1),2),0)</f>
        <v>0</v>
      </c>
      <c r="M109" s="12"/>
      <c r="N109" s="2"/>
      <c r="O109" s="2"/>
      <c r="P109" s="2"/>
      <c r="Q109" s="43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8" t="s">
        <v>68</v>
      </c>
      <c r="C110" s="1"/>
      <c r="D110" s="1"/>
      <c r="E110" s="59" t="s">
        <v>728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>
      <c r="A111" s="9"/>
      <c r="B111" s="58" t="s">
        <v>70</v>
      </c>
      <c r="C111" s="1"/>
      <c r="D111" s="1"/>
      <c r="E111" s="59" t="s">
        <v>729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>
      <c r="A112" s="9"/>
      <c r="B112" s="58" t="s">
        <v>72</v>
      </c>
      <c r="C112" s="1"/>
      <c r="D112" s="1"/>
      <c r="E112" s="59" t="s">
        <v>737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 thickBot="1">
      <c r="A113" s="9"/>
      <c r="B113" s="60" t="s">
        <v>74</v>
      </c>
      <c r="C113" s="31"/>
      <c r="D113" s="31"/>
      <c r="E113" s="61" t="s">
        <v>75</v>
      </c>
      <c r="F113" s="31"/>
      <c r="G113" s="31"/>
      <c r="H113" s="62"/>
      <c r="I113" s="31"/>
      <c r="J113" s="62"/>
      <c r="K113" s="31"/>
      <c r="L113" s="31"/>
      <c r="M113" s="12"/>
      <c r="N113" s="2"/>
      <c r="O113" s="2"/>
      <c r="P113" s="2"/>
      <c r="Q113" s="2"/>
    </row>
    <row r="114" thickTop="1">
      <c r="A114" s="9"/>
      <c r="B114" s="51">
        <v>17</v>
      </c>
      <c r="C114" s="52" t="s">
        <v>738</v>
      </c>
      <c r="D114" s="52" t="s">
        <v>3</v>
      </c>
      <c r="E114" s="52" t="s">
        <v>739</v>
      </c>
      <c r="F114" s="52" t="s">
        <v>3</v>
      </c>
      <c r="G114" s="53" t="s">
        <v>141</v>
      </c>
      <c r="H114" s="63">
        <v>6.2000000000000002</v>
      </c>
      <c r="I114" s="37">
        <f>ROUND(0,2)</f>
        <v>0</v>
      </c>
      <c r="J114" s="64">
        <f>ROUND(I114*H114,2)</f>
        <v>0</v>
      </c>
      <c r="K114" s="65">
        <v>0.20999999999999999</v>
      </c>
      <c r="L114" s="66">
        <f>IF(ISNUMBER(K114),ROUND(J114*(K114+1),2),0)</f>
        <v>0</v>
      </c>
      <c r="M114" s="12"/>
      <c r="N114" s="2"/>
      <c r="O114" s="2"/>
      <c r="P114" s="2"/>
      <c r="Q114" s="43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8" t="s">
        <v>68</v>
      </c>
      <c r="C115" s="1"/>
      <c r="D115" s="1"/>
      <c r="E115" s="59" t="s">
        <v>578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8" t="s">
        <v>70</v>
      </c>
      <c r="C116" s="1"/>
      <c r="D116" s="1"/>
      <c r="E116" s="59" t="s">
        <v>740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>
      <c r="A117" s="9"/>
      <c r="B117" s="58" t="s">
        <v>72</v>
      </c>
      <c r="C117" s="1"/>
      <c r="D117" s="1"/>
      <c r="E117" s="59" t="s">
        <v>741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 thickBot="1">
      <c r="A118" s="9"/>
      <c r="B118" s="60" t="s">
        <v>74</v>
      </c>
      <c r="C118" s="31"/>
      <c r="D118" s="31"/>
      <c r="E118" s="61" t="s">
        <v>75</v>
      </c>
      <c r="F118" s="31"/>
      <c r="G118" s="31"/>
      <c r="H118" s="62"/>
      <c r="I118" s="31"/>
      <c r="J118" s="62"/>
      <c r="K118" s="31"/>
      <c r="L118" s="31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7">
        <v>1</v>
      </c>
      <c r="D119" s="1"/>
      <c r="E119" s="67" t="s">
        <v>122</v>
      </c>
      <c r="F119" s="1"/>
      <c r="G119" s="68" t="s">
        <v>115</v>
      </c>
      <c r="H119" s="69">
        <f>J44+J49+J54+J59+J64+J69+J74+J79+J84+J89+J94+J99+J104+J109+J114</f>
        <v>0</v>
      </c>
      <c r="I119" s="68" t="s">
        <v>116</v>
      </c>
      <c r="J119" s="70">
        <f>(L119-H119)</f>
        <v>0</v>
      </c>
      <c r="K119" s="68" t="s">
        <v>117</v>
      </c>
      <c r="L119" s="71">
        <f>L44+L49+L54+L59+L64+L69+L74+L79+L84+L89+L94+L99+L104+L109+L114</f>
        <v>0</v>
      </c>
      <c r="M119" s="12"/>
      <c r="N119" s="2"/>
      <c r="O119" s="2"/>
      <c r="P119" s="2"/>
      <c r="Q119" s="43">
        <f>0+Q44+Q49+Q54+Q59+Q64+Q69+Q74+Q79+Q84+Q89+Q94+Q99+Q104+Q109+Q114</f>
        <v>0</v>
      </c>
      <c r="R119" s="27">
        <f>0+R44+R49+R54+R59+R64+R69+R74+R79+R84+R89+R94+R99+R104+R109+R114</f>
        <v>0</v>
      </c>
      <c r="S119" s="72">
        <f>Q119*(1+J119)+R119</f>
        <v>0</v>
      </c>
    </row>
    <row r="120" thickTop="1" thickBot="1" ht="25" customHeight="1">
      <c r="A120" s="9"/>
      <c r="B120" s="73"/>
      <c r="C120" s="73"/>
      <c r="D120" s="73"/>
      <c r="E120" s="73"/>
      <c r="F120" s="73"/>
      <c r="G120" s="74" t="s">
        <v>118</v>
      </c>
      <c r="H120" s="75">
        <f>J44+J49+J54+J59+J64+J69+J74+J79+J84+J89+J94+J99+J104+J109+J114</f>
        <v>0</v>
      </c>
      <c r="I120" s="74" t="s">
        <v>119</v>
      </c>
      <c r="J120" s="76">
        <f>0+J119</f>
        <v>0</v>
      </c>
      <c r="K120" s="74" t="s">
        <v>120</v>
      </c>
      <c r="L120" s="77">
        <f>L44+L49+L54+L59+L64+L69+L74+L79+L84+L89+L94+L99+L104+L109+L114</f>
        <v>0</v>
      </c>
      <c r="M120" s="12"/>
      <c r="N120" s="2"/>
      <c r="O120" s="2"/>
      <c r="P120" s="2"/>
      <c r="Q120" s="2"/>
    </row>
    <row r="121" ht="40" customHeight="1">
      <c r="A121" s="9"/>
      <c r="B121" s="82" t="s">
        <v>305</v>
      </c>
      <c r="C121" s="1"/>
      <c r="D121" s="1"/>
      <c r="E121" s="1"/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>
      <c r="A122" s="9"/>
      <c r="B122" s="51">
        <v>18</v>
      </c>
      <c r="C122" s="52" t="s">
        <v>742</v>
      </c>
      <c r="D122" s="52" t="s">
        <v>3</v>
      </c>
      <c r="E122" s="52" t="s">
        <v>743</v>
      </c>
      <c r="F122" s="52" t="s">
        <v>3</v>
      </c>
      <c r="G122" s="53" t="s">
        <v>173</v>
      </c>
      <c r="H122" s="54">
        <v>46</v>
      </c>
      <c r="I122" s="25">
        <f>ROUND(0,2)</f>
        <v>0</v>
      </c>
      <c r="J122" s="55">
        <f>ROUND(I122*H122,2)</f>
        <v>0</v>
      </c>
      <c r="K122" s="56">
        <v>0.20999999999999999</v>
      </c>
      <c r="L122" s="57">
        <f>IF(ISNUMBER(K122),ROUND(J122*(K122+1),2),0)</f>
        <v>0</v>
      </c>
      <c r="M122" s="12"/>
      <c r="N122" s="2"/>
      <c r="O122" s="2"/>
      <c r="P122" s="2"/>
      <c r="Q122" s="4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8" t="s">
        <v>68</v>
      </c>
      <c r="C123" s="1"/>
      <c r="D123" s="1"/>
      <c r="E123" s="59" t="s">
        <v>744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>
      <c r="A124" s="9"/>
      <c r="B124" s="58" t="s">
        <v>70</v>
      </c>
      <c r="C124" s="1"/>
      <c r="D124" s="1"/>
      <c r="E124" s="59" t="s">
        <v>745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>
      <c r="A125" s="9"/>
      <c r="B125" s="58" t="s">
        <v>72</v>
      </c>
      <c r="C125" s="1"/>
      <c r="D125" s="1"/>
      <c r="E125" s="59" t="s">
        <v>310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 thickBot="1">
      <c r="A126" s="9"/>
      <c r="B126" s="60" t="s">
        <v>74</v>
      </c>
      <c r="C126" s="31"/>
      <c r="D126" s="31"/>
      <c r="E126" s="61" t="s">
        <v>75</v>
      </c>
      <c r="F126" s="31"/>
      <c r="G126" s="31"/>
      <c r="H126" s="62"/>
      <c r="I126" s="31"/>
      <c r="J126" s="62"/>
      <c r="K126" s="31"/>
      <c r="L126" s="31"/>
      <c r="M126" s="12"/>
      <c r="N126" s="2"/>
      <c r="O126" s="2"/>
      <c r="P126" s="2"/>
      <c r="Q126" s="2"/>
    </row>
    <row r="127" thickTop="1" thickBot="1" ht="25" customHeight="1">
      <c r="A127" s="9"/>
      <c r="B127" s="1"/>
      <c r="C127" s="67">
        <v>2</v>
      </c>
      <c r="D127" s="1"/>
      <c r="E127" s="67" t="s">
        <v>254</v>
      </c>
      <c r="F127" s="1"/>
      <c r="G127" s="68" t="s">
        <v>115</v>
      </c>
      <c r="H127" s="69">
        <f>0+J122</f>
        <v>0</v>
      </c>
      <c r="I127" s="68" t="s">
        <v>116</v>
      </c>
      <c r="J127" s="70">
        <f>(L127-H127)</f>
        <v>0</v>
      </c>
      <c r="K127" s="68" t="s">
        <v>117</v>
      </c>
      <c r="L127" s="71">
        <f>0+L122</f>
        <v>0</v>
      </c>
      <c r="M127" s="12"/>
      <c r="N127" s="2"/>
      <c r="O127" s="2"/>
      <c r="P127" s="2"/>
      <c r="Q127" s="43">
        <f>0+Q122</f>
        <v>0</v>
      </c>
      <c r="R127" s="27">
        <f>0+R122</f>
        <v>0</v>
      </c>
      <c r="S127" s="72">
        <f>Q127*(1+J127)+R127</f>
        <v>0</v>
      </c>
    </row>
    <row r="128" thickTop="1" thickBot="1" ht="25" customHeight="1">
      <c r="A128" s="9"/>
      <c r="B128" s="73"/>
      <c r="C128" s="73"/>
      <c r="D128" s="73"/>
      <c r="E128" s="73"/>
      <c r="F128" s="73"/>
      <c r="G128" s="74" t="s">
        <v>118</v>
      </c>
      <c r="H128" s="75">
        <f>0+J122</f>
        <v>0</v>
      </c>
      <c r="I128" s="74" t="s">
        <v>119</v>
      </c>
      <c r="J128" s="76">
        <f>0+J127</f>
        <v>0</v>
      </c>
      <c r="K128" s="74" t="s">
        <v>120</v>
      </c>
      <c r="L128" s="77">
        <f>0+L122</f>
        <v>0</v>
      </c>
      <c r="M128" s="12"/>
      <c r="N128" s="2"/>
      <c r="O128" s="2"/>
      <c r="P128" s="2"/>
      <c r="Q128" s="2"/>
    </row>
    <row r="129" ht="40" customHeight="1">
      <c r="A129" s="9"/>
      <c r="B129" s="82" t="s">
        <v>164</v>
      </c>
      <c r="C129" s="1"/>
      <c r="D129" s="1"/>
      <c r="E129" s="1"/>
      <c r="F129" s="1"/>
      <c r="G129" s="1"/>
      <c r="H129" s="50"/>
      <c r="I129" s="1"/>
      <c r="J129" s="50"/>
      <c r="K129" s="1"/>
      <c r="L129" s="1"/>
      <c r="M129" s="12"/>
      <c r="N129" s="2"/>
      <c r="O129" s="2"/>
      <c r="P129" s="2"/>
      <c r="Q129" s="2"/>
    </row>
    <row r="130">
      <c r="A130" s="9"/>
      <c r="B130" s="51">
        <v>19</v>
      </c>
      <c r="C130" s="52" t="s">
        <v>326</v>
      </c>
      <c r="D130" s="52" t="s">
        <v>3</v>
      </c>
      <c r="E130" s="52" t="s">
        <v>327</v>
      </c>
      <c r="F130" s="52" t="s">
        <v>3</v>
      </c>
      <c r="G130" s="53" t="s">
        <v>141</v>
      </c>
      <c r="H130" s="54">
        <v>16.606000000000002</v>
      </c>
      <c r="I130" s="25">
        <f>ROUND(0,2)</f>
        <v>0</v>
      </c>
      <c r="J130" s="55">
        <f>ROUND(I130*H130,2)</f>
        <v>0</v>
      </c>
      <c r="K130" s="56">
        <v>0.20999999999999999</v>
      </c>
      <c r="L130" s="57">
        <f>IF(ISNUMBER(K130),ROUND(J130*(K130+1),2),0)</f>
        <v>0</v>
      </c>
      <c r="M130" s="12"/>
      <c r="N130" s="2"/>
      <c r="O130" s="2"/>
      <c r="P130" s="2"/>
      <c r="Q130" s="43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58" t="s">
        <v>68</v>
      </c>
      <c r="C131" s="1"/>
      <c r="D131" s="1"/>
      <c r="E131" s="59" t="s">
        <v>746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8" t="s">
        <v>70</v>
      </c>
      <c r="C132" s="1"/>
      <c r="D132" s="1"/>
      <c r="E132" s="59" t="s">
        <v>747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>
      <c r="A133" s="9"/>
      <c r="B133" s="58" t="s">
        <v>72</v>
      </c>
      <c r="C133" s="1"/>
      <c r="D133" s="1"/>
      <c r="E133" s="59" t="s">
        <v>330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 thickBot="1">
      <c r="A134" s="9"/>
      <c r="B134" s="60" t="s">
        <v>74</v>
      </c>
      <c r="C134" s="31"/>
      <c r="D134" s="31"/>
      <c r="E134" s="61" t="s">
        <v>75</v>
      </c>
      <c r="F134" s="31"/>
      <c r="G134" s="31"/>
      <c r="H134" s="62"/>
      <c r="I134" s="31"/>
      <c r="J134" s="62"/>
      <c r="K134" s="31"/>
      <c r="L134" s="31"/>
      <c r="M134" s="12"/>
      <c r="N134" s="2"/>
      <c r="O134" s="2"/>
      <c r="P134" s="2"/>
      <c r="Q134" s="2"/>
    </row>
    <row r="135" thickTop="1">
      <c r="A135" s="9"/>
      <c r="B135" s="51">
        <v>20</v>
      </c>
      <c r="C135" s="52" t="s">
        <v>748</v>
      </c>
      <c r="D135" s="52" t="s">
        <v>3</v>
      </c>
      <c r="E135" s="52" t="s">
        <v>749</v>
      </c>
      <c r="F135" s="52" t="s">
        <v>3</v>
      </c>
      <c r="G135" s="53" t="s">
        <v>141</v>
      </c>
      <c r="H135" s="63">
        <v>4.2720000000000002</v>
      </c>
      <c r="I135" s="37">
        <f>ROUND(0,2)</f>
        <v>0</v>
      </c>
      <c r="J135" s="64">
        <f>ROUND(I135*H135,2)</f>
        <v>0</v>
      </c>
      <c r="K135" s="65">
        <v>0.20999999999999999</v>
      </c>
      <c r="L135" s="66">
        <f>IF(ISNUMBER(K135),ROUND(J135*(K135+1),2),0)</f>
        <v>0</v>
      </c>
      <c r="M135" s="12"/>
      <c r="N135" s="2"/>
      <c r="O135" s="2"/>
      <c r="P135" s="2"/>
      <c r="Q135" s="43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58" t="s">
        <v>68</v>
      </c>
      <c r="C136" s="1"/>
      <c r="D136" s="1"/>
      <c r="E136" s="59" t="s">
        <v>750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>
      <c r="A137" s="9"/>
      <c r="B137" s="58" t="s">
        <v>70</v>
      </c>
      <c r="C137" s="1"/>
      <c r="D137" s="1"/>
      <c r="E137" s="59" t="s">
        <v>751</v>
      </c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>
      <c r="A138" s="9"/>
      <c r="B138" s="58" t="s">
        <v>72</v>
      </c>
      <c r="C138" s="1"/>
      <c r="D138" s="1"/>
      <c r="E138" s="59" t="s">
        <v>752</v>
      </c>
      <c r="F138" s="1"/>
      <c r="G138" s="1"/>
      <c r="H138" s="50"/>
      <c r="I138" s="1"/>
      <c r="J138" s="50"/>
      <c r="K138" s="1"/>
      <c r="L138" s="1"/>
      <c r="M138" s="12"/>
      <c r="N138" s="2"/>
      <c r="O138" s="2"/>
      <c r="P138" s="2"/>
      <c r="Q138" s="2"/>
    </row>
    <row r="139" thickBot="1">
      <c r="A139" s="9"/>
      <c r="B139" s="60" t="s">
        <v>74</v>
      </c>
      <c r="C139" s="31"/>
      <c r="D139" s="31"/>
      <c r="E139" s="61" t="s">
        <v>75</v>
      </c>
      <c r="F139" s="31"/>
      <c r="G139" s="31"/>
      <c r="H139" s="62"/>
      <c r="I139" s="31"/>
      <c r="J139" s="62"/>
      <c r="K139" s="31"/>
      <c r="L139" s="31"/>
      <c r="M139" s="12"/>
      <c r="N139" s="2"/>
      <c r="O139" s="2"/>
      <c r="P139" s="2"/>
      <c r="Q139" s="2"/>
    </row>
    <row r="140" thickTop="1" thickBot="1" ht="25" customHeight="1">
      <c r="A140" s="9"/>
      <c r="B140" s="1"/>
      <c r="C140" s="67">
        <v>4</v>
      </c>
      <c r="D140" s="1"/>
      <c r="E140" s="67" t="s">
        <v>123</v>
      </c>
      <c r="F140" s="1"/>
      <c r="G140" s="68" t="s">
        <v>115</v>
      </c>
      <c r="H140" s="69">
        <f>J130+J135</f>
        <v>0</v>
      </c>
      <c r="I140" s="68" t="s">
        <v>116</v>
      </c>
      <c r="J140" s="70">
        <f>(L140-H140)</f>
        <v>0</v>
      </c>
      <c r="K140" s="68" t="s">
        <v>117</v>
      </c>
      <c r="L140" s="71">
        <f>L130+L135</f>
        <v>0</v>
      </c>
      <c r="M140" s="12"/>
      <c r="N140" s="2"/>
      <c r="O140" s="2"/>
      <c r="P140" s="2"/>
      <c r="Q140" s="43">
        <f>0+Q130+Q135</f>
        <v>0</v>
      </c>
      <c r="R140" s="27">
        <f>0+R130+R135</f>
        <v>0</v>
      </c>
      <c r="S140" s="72">
        <f>Q140*(1+J140)+R140</f>
        <v>0</v>
      </c>
    </row>
    <row r="141" thickTop="1" thickBot="1" ht="25" customHeight="1">
      <c r="A141" s="9"/>
      <c r="B141" s="73"/>
      <c r="C141" s="73"/>
      <c r="D141" s="73"/>
      <c r="E141" s="73"/>
      <c r="F141" s="73"/>
      <c r="G141" s="74" t="s">
        <v>118</v>
      </c>
      <c r="H141" s="75">
        <f>J130+J135</f>
        <v>0</v>
      </c>
      <c r="I141" s="74" t="s">
        <v>119</v>
      </c>
      <c r="J141" s="76">
        <f>0+J140</f>
        <v>0</v>
      </c>
      <c r="K141" s="74" t="s">
        <v>120</v>
      </c>
      <c r="L141" s="77">
        <f>L130+L135</f>
        <v>0</v>
      </c>
      <c r="M141" s="12"/>
      <c r="N141" s="2"/>
      <c r="O141" s="2"/>
      <c r="P141" s="2"/>
      <c r="Q141" s="2"/>
    </row>
    <row r="142" ht="40" customHeight="1">
      <c r="A142" s="9"/>
      <c r="B142" s="82" t="s">
        <v>753</v>
      </c>
      <c r="C142" s="1"/>
      <c r="D142" s="1"/>
      <c r="E142" s="1"/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>
      <c r="A143" s="9"/>
      <c r="B143" s="51">
        <v>21</v>
      </c>
      <c r="C143" s="52" t="s">
        <v>754</v>
      </c>
      <c r="D143" s="52" t="s">
        <v>3</v>
      </c>
      <c r="E143" s="52" t="s">
        <v>755</v>
      </c>
      <c r="F143" s="52" t="s">
        <v>3</v>
      </c>
      <c r="G143" s="53" t="s">
        <v>173</v>
      </c>
      <c r="H143" s="54">
        <v>46</v>
      </c>
      <c r="I143" s="25">
        <f>ROUND(0,2)</f>
        <v>0</v>
      </c>
      <c r="J143" s="55">
        <f>ROUND(I143*H143,2)</f>
        <v>0</v>
      </c>
      <c r="K143" s="56">
        <v>0.20999999999999999</v>
      </c>
      <c r="L143" s="57">
        <f>IF(ISNUMBER(K143),ROUND(J143*(K143+1),2),0)</f>
        <v>0</v>
      </c>
      <c r="M143" s="12"/>
      <c r="N143" s="2"/>
      <c r="O143" s="2"/>
      <c r="P143" s="2"/>
      <c r="Q143" s="4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58" t="s">
        <v>68</v>
      </c>
      <c r="C144" s="1"/>
      <c r="D144" s="1"/>
      <c r="E144" s="59" t="s">
        <v>756</v>
      </c>
      <c r="F144" s="1"/>
      <c r="G144" s="1"/>
      <c r="H144" s="50"/>
      <c r="I144" s="1"/>
      <c r="J144" s="50"/>
      <c r="K144" s="1"/>
      <c r="L144" s="1"/>
      <c r="M144" s="12"/>
      <c r="N144" s="2"/>
      <c r="O144" s="2"/>
      <c r="P144" s="2"/>
      <c r="Q144" s="2"/>
    </row>
    <row r="145">
      <c r="A145" s="9"/>
      <c r="B145" s="58" t="s">
        <v>70</v>
      </c>
      <c r="C145" s="1"/>
      <c r="D145" s="1"/>
      <c r="E145" s="59" t="s">
        <v>745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>
      <c r="A146" s="9"/>
      <c r="B146" s="58" t="s">
        <v>72</v>
      </c>
      <c r="C146" s="1"/>
      <c r="D146" s="1"/>
      <c r="E146" s="59" t="s">
        <v>757</v>
      </c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 thickBot="1">
      <c r="A147" s="9"/>
      <c r="B147" s="60" t="s">
        <v>74</v>
      </c>
      <c r="C147" s="31"/>
      <c r="D147" s="31"/>
      <c r="E147" s="61" t="s">
        <v>75</v>
      </c>
      <c r="F147" s="31"/>
      <c r="G147" s="31"/>
      <c r="H147" s="62"/>
      <c r="I147" s="31"/>
      <c r="J147" s="62"/>
      <c r="K147" s="31"/>
      <c r="L147" s="31"/>
      <c r="M147" s="12"/>
      <c r="N147" s="2"/>
      <c r="O147" s="2"/>
      <c r="P147" s="2"/>
      <c r="Q147" s="2"/>
    </row>
    <row r="148" thickTop="1">
      <c r="A148" s="9"/>
      <c r="B148" s="51">
        <v>22</v>
      </c>
      <c r="C148" s="52" t="s">
        <v>758</v>
      </c>
      <c r="D148" s="52" t="s">
        <v>3</v>
      </c>
      <c r="E148" s="52" t="s">
        <v>759</v>
      </c>
      <c r="F148" s="52" t="s">
        <v>3</v>
      </c>
      <c r="G148" s="53" t="s">
        <v>110</v>
      </c>
      <c r="H148" s="63">
        <v>3</v>
      </c>
      <c r="I148" s="37">
        <f>ROUND(0,2)</f>
        <v>0</v>
      </c>
      <c r="J148" s="64">
        <f>ROUND(I148*H148,2)</f>
        <v>0</v>
      </c>
      <c r="K148" s="65">
        <v>0.20999999999999999</v>
      </c>
      <c r="L148" s="66">
        <f>IF(ISNUMBER(K148),ROUND(J148*(K148+1),2),0)</f>
        <v>0</v>
      </c>
      <c r="M148" s="12"/>
      <c r="N148" s="2"/>
      <c r="O148" s="2"/>
      <c r="P148" s="2"/>
      <c r="Q148" s="4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58" t="s">
        <v>68</v>
      </c>
      <c r="C149" s="1"/>
      <c r="D149" s="1"/>
      <c r="E149" s="59" t="s">
        <v>760</v>
      </c>
      <c r="F149" s="1"/>
      <c r="G149" s="1"/>
      <c r="H149" s="50"/>
      <c r="I149" s="1"/>
      <c r="J149" s="50"/>
      <c r="K149" s="1"/>
      <c r="L149" s="1"/>
      <c r="M149" s="12"/>
      <c r="N149" s="2"/>
      <c r="O149" s="2"/>
      <c r="P149" s="2"/>
      <c r="Q149" s="2"/>
    </row>
    <row r="150">
      <c r="A150" s="9"/>
      <c r="B150" s="58" t="s">
        <v>70</v>
      </c>
      <c r="C150" s="1"/>
      <c r="D150" s="1"/>
      <c r="E150" s="59" t="s">
        <v>761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>
      <c r="A151" s="9"/>
      <c r="B151" s="58" t="s">
        <v>72</v>
      </c>
      <c r="C151" s="1"/>
      <c r="D151" s="1"/>
      <c r="E151" s="59" t="s">
        <v>762</v>
      </c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 thickBot="1">
      <c r="A152" s="9"/>
      <c r="B152" s="60" t="s">
        <v>74</v>
      </c>
      <c r="C152" s="31"/>
      <c r="D152" s="31"/>
      <c r="E152" s="61" t="s">
        <v>75</v>
      </c>
      <c r="F152" s="31"/>
      <c r="G152" s="31"/>
      <c r="H152" s="62"/>
      <c r="I152" s="31"/>
      <c r="J152" s="62"/>
      <c r="K152" s="31"/>
      <c r="L152" s="31"/>
      <c r="M152" s="12"/>
      <c r="N152" s="2"/>
      <c r="O152" s="2"/>
      <c r="P152" s="2"/>
      <c r="Q152" s="2"/>
    </row>
    <row r="153" thickTop="1">
      <c r="A153" s="9"/>
      <c r="B153" s="51">
        <v>23</v>
      </c>
      <c r="C153" s="52" t="s">
        <v>763</v>
      </c>
      <c r="D153" s="52" t="s">
        <v>3</v>
      </c>
      <c r="E153" s="52" t="s">
        <v>764</v>
      </c>
      <c r="F153" s="52" t="s">
        <v>3</v>
      </c>
      <c r="G153" s="53" t="s">
        <v>173</v>
      </c>
      <c r="H153" s="63">
        <v>46</v>
      </c>
      <c r="I153" s="37">
        <f>ROUND(0,2)</f>
        <v>0</v>
      </c>
      <c r="J153" s="64">
        <f>ROUND(I153*H153,2)</f>
        <v>0</v>
      </c>
      <c r="K153" s="65">
        <v>0.20999999999999999</v>
      </c>
      <c r="L153" s="66">
        <f>IF(ISNUMBER(K153),ROUND(J153*(K153+1),2),0)</f>
        <v>0</v>
      </c>
      <c r="M153" s="12"/>
      <c r="N153" s="2"/>
      <c r="O153" s="2"/>
      <c r="P153" s="2"/>
      <c r="Q153" s="4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58" t="s">
        <v>68</v>
      </c>
      <c r="C154" s="1"/>
      <c r="D154" s="1"/>
      <c r="E154" s="59" t="s">
        <v>765</v>
      </c>
      <c r="F154" s="1"/>
      <c r="G154" s="1"/>
      <c r="H154" s="50"/>
      <c r="I154" s="1"/>
      <c r="J154" s="50"/>
      <c r="K154" s="1"/>
      <c r="L154" s="1"/>
      <c r="M154" s="12"/>
      <c r="N154" s="2"/>
      <c r="O154" s="2"/>
      <c r="P154" s="2"/>
      <c r="Q154" s="2"/>
    </row>
    <row r="155">
      <c r="A155" s="9"/>
      <c r="B155" s="58" t="s">
        <v>70</v>
      </c>
      <c r="C155" s="1"/>
      <c r="D155" s="1"/>
      <c r="E155" s="59" t="s">
        <v>745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>
      <c r="A156" s="9"/>
      <c r="B156" s="58" t="s">
        <v>72</v>
      </c>
      <c r="C156" s="1"/>
      <c r="D156" s="1"/>
      <c r="E156" s="59" t="s">
        <v>766</v>
      </c>
      <c r="F156" s="1"/>
      <c r="G156" s="1"/>
      <c r="H156" s="50"/>
      <c r="I156" s="1"/>
      <c r="J156" s="50"/>
      <c r="K156" s="1"/>
      <c r="L156" s="1"/>
      <c r="M156" s="12"/>
      <c r="N156" s="2"/>
      <c r="O156" s="2"/>
      <c r="P156" s="2"/>
      <c r="Q156" s="2"/>
    </row>
    <row r="157" thickBot="1">
      <c r="A157" s="9"/>
      <c r="B157" s="60" t="s">
        <v>74</v>
      </c>
      <c r="C157" s="31"/>
      <c r="D157" s="31"/>
      <c r="E157" s="61" t="s">
        <v>75</v>
      </c>
      <c r="F157" s="31"/>
      <c r="G157" s="31"/>
      <c r="H157" s="62"/>
      <c r="I157" s="31"/>
      <c r="J157" s="62"/>
      <c r="K157" s="31"/>
      <c r="L157" s="31"/>
      <c r="M157" s="12"/>
      <c r="N157" s="2"/>
      <c r="O157" s="2"/>
      <c r="P157" s="2"/>
      <c r="Q157" s="2"/>
    </row>
    <row r="158" thickTop="1">
      <c r="A158" s="9"/>
      <c r="B158" s="51">
        <v>24</v>
      </c>
      <c r="C158" s="52" t="s">
        <v>767</v>
      </c>
      <c r="D158" s="52" t="s">
        <v>3</v>
      </c>
      <c r="E158" s="52" t="s">
        <v>768</v>
      </c>
      <c r="F158" s="52" t="s">
        <v>3</v>
      </c>
      <c r="G158" s="53" t="s">
        <v>110</v>
      </c>
      <c r="H158" s="63">
        <v>2</v>
      </c>
      <c r="I158" s="37">
        <f>ROUND(0,2)</f>
        <v>0</v>
      </c>
      <c r="J158" s="64">
        <f>ROUND(I158*H158,2)</f>
        <v>0</v>
      </c>
      <c r="K158" s="65">
        <v>0.20999999999999999</v>
      </c>
      <c r="L158" s="66">
        <f>IF(ISNUMBER(K158),ROUND(J158*(K158+1),2),0)</f>
        <v>0</v>
      </c>
      <c r="M158" s="12"/>
      <c r="N158" s="2"/>
      <c r="O158" s="2"/>
      <c r="P158" s="2"/>
      <c r="Q158" s="4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58" t="s">
        <v>68</v>
      </c>
      <c r="C159" s="1"/>
      <c r="D159" s="1"/>
      <c r="E159" s="59" t="s">
        <v>769</v>
      </c>
      <c r="F159" s="1"/>
      <c r="G159" s="1"/>
      <c r="H159" s="50"/>
      <c r="I159" s="1"/>
      <c r="J159" s="50"/>
      <c r="K159" s="1"/>
      <c r="L159" s="1"/>
      <c r="M159" s="12"/>
      <c r="N159" s="2"/>
      <c r="O159" s="2"/>
      <c r="P159" s="2"/>
      <c r="Q159" s="2"/>
    </row>
    <row r="160">
      <c r="A160" s="9"/>
      <c r="B160" s="58" t="s">
        <v>70</v>
      </c>
      <c r="C160" s="1"/>
      <c r="D160" s="1"/>
      <c r="E160" s="59" t="s">
        <v>198</v>
      </c>
      <c r="F160" s="1"/>
      <c r="G160" s="1"/>
      <c r="H160" s="50"/>
      <c r="I160" s="1"/>
      <c r="J160" s="50"/>
      <c r="K160" s="1"/>
      <c r="L160" s="1"/>
      <c r="M160" s="12"/>
      <c r="N160" s="2"/>
      <c r="O160" s="2"/>
      <c r="P160" s="2"/>
      <c r="Q160" s="2"/>
    </row>
    <row r="161">
      <c r="A161" s="9"/>
      <c r="B161" s="58" t="s">
        <v>72</v>
      </c>
      <c r="C161" s="1"/>
      <c r="D161" s="1"/>
      <c r="E161" s="59" t="s">
        <v>770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 thickBot="1">
      <c r="A162" s="9"/>
      <c r="B162" s="60" t="s">
        <v>74</v>
      </c>
      <c r="C162" s="31"/>
      <c r="D162" s="31"/>
      <c r="E162" s="61" t="s">
        <v>75</v>
      </c>
      <c r="F162" s="31"/>
      <c r="G162" s="31"/>
      <c r="H162" s="62"/>
      <c r="I162" s="31"/>
      <c r="J162" s="62"/>
      <c r="K162" s="31"/>
      <c r="L162" s="31"/>
      <c r="M162" s="12"/>
      <c r="N162" s="2"/>
      <c r="O162" s="2"/>
      <c r="P162" s="2"/>
      <c r="Q162" s="2"/>
    </row>
    <row r="163" thickTop="1">
      <c r="A163" s="9"/>
      <c r="B163" s="51">
        <v>25</v>
      </c>
      <c r="C163" s="52" t="s">
        <v>771</v>
      </c>
      <c r="D163" s="52" t="s">
        <v>3</v>
      </c>
      <c r="E163" s="52" t="s">
        <v>772</v>
      </c>
      <c r="F163" s="52" t="s">
        <v>3</v>
      </c>
      <c r="G163" s="53" t="s">
        <v>173</v>
      </c>
      <c r="H163" s="63">
        <v>46</v>
      </c>
      <c r="I163" s="37">
        <f>ROUND(0,2)</f>
        <v>0</v>
      </c>
      <c r="J163" s="64">
        <f>ROUND(I163*H163,2)</f>
        <v>0</v>
      </c>
      <c r="K163" s="65">
        <v>0.20999999999999999</v>
      </c>
      <c r="L163" s="66">
        <f>IF(ISNUMBER(K163),ROUND(J163*(K163+1),2),0)</f>
        <v>0</v>
      </c>
      <c r="M163" s="12"/>
      <c r="N163" s="2"/>
      <c r="O163" s="2"/>
      <c r="P163" s="2"/>
      <c r="Q163" s="43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58" t="s">
        <v>68</v>
      </c>
      <c r="C164" s="1"/>
      <c r="D164" s="1"/>
      <c r="E164" s="59" t="s">
        <v>773</v>
      </c>
      <c r="F164" s="1"/>
      <c r="G164" s="1"/>
      <c r="H164" s="50"/>
      <c r="I164" s="1"/>
      <c r="J164" s="50"/>
      <c r="K164" s="1"/>
      <c r="L164" s="1"/>
      <c r="M164" s="12"/>
      <c r="N164" s="2"/>
      <c r="O164" s="2"/>
      <c r="P164" s="2"/>
      <c r="Q164" s="2"/>
    </row>
    <row r="165">
      <c r="A165" s="9"/>
      <c r="B165" s="58" t="s">
        <v>70</v>
      </c>
      <c r="C165" s="1"/>
      <c r="D165" s="1"/>
      <c r="E165" s="59" t="s">
        <v>745</v>
      </c>
      <c r="F165" s="1"/>
      <c r="G165" s="1"/>
      <c r="H165" s="50"/>
      <c r="I165" s="1"/>
      <c r="J165" s="50"/>
      <c r="K165" s="1"/>
      <c r="L165" s="1"/>
      <c r="M165" s="12"/>
      <c r="N165" s="2"/>
      <c r="O165" s="2"/>
      <c r="P165" s="2"/>
      <c r="Q165" s="2"/>
    </row>
    <row r="166">
      <c r="A166" s="9"/>
      <c r="B166" s="58" t="s">
        <v>72</v>
      </c>
      <c r="C166" s="1"/>
      <c r="D166" s="1"/>
      <c r="E166" s="59" t="s">
        <v>774</v>
      </c>
      <c r="F166" s="1"/>
      <c r="G166" s="1"/>
      <c r="H166" s="50"/>
      <c r="I166" s="1"/>
      <c r="J166" s="50"/>
      <c r="K166" s="1"/>
      <c r="L166" s="1"/>
      <c r="M166" s="12"/>
      <c r="N166" s="2"/>
      <c r="O166" s="2"/>
      <c r="P166" s="2"/>
      <c r="Q166" s="2"/>
    </row>
    <row r="167" thickBot="1">
      <c r="A167" s="9"/>
      <c r="B167" s="60" t="s">
        <v>74</v>
      </c>
      <c r="C167" s="31"/>
      <c r="D167" s="31"/>
      <c r="E167" s="61" t="s">
        <v>75</v>
      </c>
      <c r="F167" s="31"/>
      <c r="G167" s="31"/>
      <c r="H167" s="62"/>
      <c r="I167" s="31"/>
      <c r="J167" s="62"/>
      <c r="K167" s="31"/>
      <c r="L167" s="31"/>
      <c r="M167" s="12"/>
      <c r="N167" s="2"/>
      <c r="O167" s="2"/>
      <c r="P167" s="2"/>
      <c r="Q167" s="2"/>
    </row>
    <row r="168" thickTop="1">
      <c r="A168" s="9"/>
      <c r="B168" s="51">
        <v>26</v>
      </c>
      <c r="C168" s="52" t="s">
        <v>775</v>
      </c>
      <c r="D168" s="52" t="s">
        <v>3</v>
      </c>
      <c r="E168" s="52" t="s">
        <v>776</v>
      </c>
      <c r="F168" s="52" t="s">
        <v>3</v>
      </c>
      <c r="G168" s="53" t="s">
        <v>173</v>
      </c>
      <c r="H168" s="63">
        <v>46</v>
      </c>
      <c r="I168" s="37">
        <f>ROUND(0,2)</f>
        <v>0</v>
      </c>
      <c r="J168" s="64">
        <f>ROUND(I168*H168,2)</f>
        <v>0</v>
      </c>
      <c r="K168" s="65">
        <v>0.20999999999999999</v>
      </c>
      <c r="L168" s="66">
        <f>IF(ISNUMBER(K168),ROUND(J168*(K168+1),2),0)</f>
        <v>0</v>
      </c>
      <c r="M168" s="12"/>
      <c r="N168" s="2"/>
      <c r="O168" s="2"/>
      <c r="P168" s="2"/>
      <c r="Q168" s="4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58" t="s">
        <v>68</v>
      </c>
      <c r="C169" s="1"/>
      <c r="D169" s="1"/>
      <c r="E169" s="59" t="s">
        <v>777</v>
      </c>
      <c r="F169" s="1"/>
      <c r="G169" s="1"/>
      <c r="H169" s="50"/>
      <c r="I169" s="1"/>
      <c r="J169" s="50"/>
      <c r="K169" s="1"/>
      <c r="L169" s="1"/>
      <c r="M169" s="12"/>
      <c r="N169" s="2"/>
      <c r="O169" s="2"/>
      <c r="P169" s="2"/>
      <c r="Q169" s="2"/>
    </row>
    <row r="170">
      <c r="A170" s="9"/>
      <c r="B170" s="58" t="s">
        <v>70</v>
      </c>
      <c r="C170" s="1"/>
      <c r="D170" s="1"/>
      <c r="E170" s="59" t="s">
        <v>745</v>
      </c>
      <c r="F170" s="1"/>
      <c r="G170" s="1"/>
      <c r="H170" s="50"/>
      <c r="I170" s="1"/>
      <c r="J170" s="50"/>
      <c r="K170" s="1"/>
      <c r="L170" s="1"/>
      <c r="M170" s="12"/>
      <c r="N170" s="2"/>
      <c r="O170" s="2"/>
      <c r="P170" s="2"/>
      <c r="Q170" s="2"/>
    </row>
    <row r="171">
      <c r="A171" s="9"/>
      <c r="B171" s="58" t="s">
        <v>72</v>
      </c>
      <c r="C171" s="1"/>
      <c r="D171" s="1"/>
      <c r="E171" s="59" t="s">
        <v>778</v>
      </c>
      <c r="F171" s="1"/>
      <c r="G171" s="1"/>
      <c r="H171" s="50"/>
      <c r="I171" s="1"/>
      <c r="J171" s="50"/>
      <c r="K171" s="1"/>
      <c r="L171" s="1"/>
      <c r="M171" s="12"/>
      <c r="N171" s="2"/>
      <c r="O171" s="2"/>
      <c r="P171" s="2"/>
      <c r="Q171" s="2"/>
    </row>
    <row r="172" thickBot="1">
      <c r="A172" s="9"/>
      <c r="B172" s="60" t="s">
        <v>74</v>
      </c>
      <c r="C172" s="31"/>
      <c r="D172" s="31"/>
      <c r="E172" s="61" t="s">
        <v>75</v>
      </c>
      <c r="F172" s="31"/>
      <c r="G172" s="31"/>
      <c r="H172" s="62"/>
      <c r="I172" s="31"/>
      <c r="J172" s="62"/>
      <c r="K172" s="31"/>
      <c r="L172" s="31"/>
      <c r="M172" s="12"/>
      <c r="N172" s="2"/>
      <c r="O172" s="2"/>
      <c r="P172" s="2"/>
      <c r="Q172" s="2"/>
    </row>
    <row r="173" thickTop="1" thickBot="1" ht="25" customHeight="1">
      <c r="A173" s="9"/>
      <c r="B173" s="1"/>
      <c r="C173" s="67">
        <v>8</v>
      </c>
      <c r="D173" s="1"/>
      <c r="E173" s="67" t="s">
        <v>684</v>
      </c>
      <c r="F173" s="1"/>
      <c r="G173" s="68" t="s">
        <v>115</v>
      </c>
      <c r="H173" s="69">
        <f>J143+J148+J153+J158+J163+J168</f>
        <v>0</v>
      </c>
      <c r="I173" s="68" t="s">
        <v>116</v>
      </c>
      <c r="J173" s="70">
        <f>(L173-H173)</f>
        <v>0</v>
      </c>
      <c r="K173" s="68" t="s">
        <v>117</v>
      </c>
      <c r="L173" s="71">
        <f>L143+L148+L153+L158+L163+L168</f>
        <v>0</v>
      </c>
      <c r="M173" s="12"/>
      <c r="N173" s="2"/>
      <c r="O173" s="2"/>
      <c r="P173" s="2"/>
      <c r="Q173" s="43">
        <f>0+Q143+Q148+Q153+Q158+Q163+Q168</f>
        <v>0</v>
      </c>
      <c r="R173" s="27">
        <f>0+R143+R148+R153+R158+R163+R168</f>
        <v>0</v>
      </c>
      <c r="S173" s="72">
        <f>Q173*(1+J173)+R173</f>
        <v>0</v>
      </c>
    </row>
    <row r="174" thickTop="1" thickBot="1" ht="25" customHeight="1">
      <c r="A174" s="9"/>
      <c r="B174" s="73"/>
      <c r="C174" s="73"/>
      <c r="D174" s="73"/>
      <c r="E174" s="73"/>
      <c r="F174" s="73"/>
      <c r="G174" s="74" t="s">
        <v>118</v>
      </c>
      <c r="H174" s="75">
        <f>J143+J148+J153+J158+J163+J168</f>
        <v>0</v>
      </c>
      <c r="I174" s="74" t="s">
        <v>119</v>
      </c>
      <c r="J174" s="76">
        <f>0+J173</f>
        <v>0</v>
      </c>
      <c r="K174" s="74" t="s">
        <v>120</v>
      </c>
      <c r="L174" s="77">
        <f>L143+L148+L153+L158+L163+L168</f>
        <v>0</v>
      </c>
      <c r="M174" s="12"/>
      <c r="N174" s="2"/>
      <c r="O174" s="2"/>
      <c r="P174" s="2"/>
      <c r="Q174" s="2"/>
    </row>
    <row r="175" ht="40" customHeight="1">
      <c r="A175" s="9"/>
      <c r="B175" s="82" t="s">
        <v>177</v>
      </c>
      <c r="C175" s="1"/>
      <c r="D175" s="1"/>
      <c r="E175" s="1"/>
      <c r="F175" s="1"/>
      <c r="G175" s="1"/>
      <c r="H175" s="50"/>
      <c r="I175" s="1"/>
      <c r="J175" s="50"/>
      <c r="K175" s="1"/>
      <c r="L175" s="1"/>
      <c r="M175" s="12"/>
      <c r="N175" s="2"/>
      <c r="O175" s="2"/>
      <c r="P175" s="2"/>
      <c r="Q175" s="2"/>
    </row>
    <row r="176">
      <c r="A176" s="9"/>
      <c r="B176" s="51">
        <v>27</v>
      </c>
      <c r="C176" s="52" t="s">
        <v>187</v>
      </c>
      <c r="D176" s="52" t="s">
        <v>3</v>
      </c>
      <c r="E176" s="52" t="s">
        <v>188</v>
      </c>
      <c r="F176" s="52" t="s">
        <v>3</v>
      </c>
      <c r="G176" s="53" t="s">
        <v>141</v>
      </c>
      <c r="H176" s="54">
        <v>1.6879999999999999</v>
      </c>
      <c r="I176" s="25">
        <f>ROUND(0,2)</f>
        <v>0</v>
      </c>
      <c r="J176" s="55">
        <f>ROUND(I176*H176,2)</f>
        <v>0</v>
      </c>
      <c r="K176" s="56">
        <v>0.20999999999999999</v>
      </c>
      <c r="L176" s="57">
        <f>IF(ISNUMBER(K176),ROUND(J176*(K176+1),2),0)</f>
        <v>0</v>
      </c>
      <c r="M176" s="12"/>
      <c r="N176" s="2"/>
      <c r="O176" s="2"/>
      <c r="P176" s="2"/>
      <c r="Q176" s="43">
        <f>IF(ISNUMBER(K176),IF(H176&gt;0,IF(I176&gt;0,J176,0),0),0)</f>
        <v>0</v>
      </c>
      <c r="R176" s="27">
        <f>IF(ISNUMBER(K176)=FALSE,J176,0)</f>
        <v>0</v>
      </c>
    </row>
    <row r="177">
      <c r="A177" s="9"/>
      <c r="B177" s="58" t="s">
        <v>68</v>
      </c>
      <c r="C177" s="1"/>
      <c r="D177" s="1"/>
      <c r="E177" s="59" t="s">
        <v>779</v>
      </c>
      <c r="F177" s="1"/>
      <c r="G177" s="1"/>
      <c r="H177" s="50"/>
      <c r="I177" s="1"/>
      <c r="J177" s="50"/>
      <c r="K177" s="1"/>
      <c r="L177" s="1"/>
      <c r="M177" s="12"/>
      <c r="N177" s="2"/>
      <c r="O177" s="2"/>
      <c r="P177" s="2"/>
      <c r="Q177" s="2"/>
    </row>
    <row r="178">
      <c r="A178" s="9"/>
      <c r="B178" s="58" t="s">
        <v>70</v>
      </c>
      <c r="C178" s="1"/>
      <c r="D178" s="1"/>
      <c r="E178" s="59" t="s">
        <v>780</v>
      </c>
      <c r="F178" s="1"/>
      <c r="G178" s="1"/>
      <c r="H178" s="50"/>
      <c r="I178" s="1"/>
      <c r="J178" s="50"/>
      <c r="K178" s="1"/>
      <c r="L178" s="1"/>
      <c r="M178" s="12"/>
      <c r="N178" s="2"/>
      <c r="O178" s="2"/>
      <c r="P178" s="2"/>
      <c r="Q178" s="2"/>
    </row>
    <row r="179">
      <c r="A179" s="9"/>
      <c r="B179" s="58" t="s">
        <v>72</v>
      </c>
      <c r="C179" s="1"/>
      <c r="D179" s="1"/>
      <c r="E179" s="59" t="s">
        <v>182</v>
      </c>
      <c r="F179" s="1"/>
      <c r="G179" s="1"/>
      <c r="H179" s="50"/>
      <c r="I179" s="1"/>
      <c r="J179" s="50"/>
      <c r="K179" s="1"/>
      <c r="L179" s="1"/>
      <c r="M179" s="12"/>
      <c r="N179" s="2"/>
      <c r="O179" s="2"/>
      <c r="P179" s="2"/>
      <c r="Q179" s="2"/>
    </row>
    <row r="180" thickBot="1">
      <c r="A180" s="9"/>
      <c r="B180" s="60" t="s">
        <v>74</v>
      </c>
      <c r="C180" s="31"/>
      <c r="D180" s="31"/>
      <c r="E180" s="61" t="s">
        <v>75</v>
      </c>
      <c r="F180" s="31"/>
      <c r="G180" s="31"/>
      <c r="H180" s="62"/>
      <c r="I180" s="31"/>
      <c r="J180" s="62"/>
      <c r="K180" s="31"/>
      <c r="L180" s="31"/>
      <c r="M180" s="12"/>
      <c r="N180" s="2"/>
      <c r="O180" s="2"/>
      <c r="P180" s="2"/>
      <c r="Q180" s="2"/>
    </row>
    <row r="181" thickTop="1" thickBot="1" ht="25" customHeight="1">
      <c r="A181" s="9"/>
      <c r="B181" s="1"/>
      <c r="C181" s="67">
        <v>9</v>
      </c>
      <c r="D181" s="1"/>
      <c r="E181" s="67" t="s">
        <v>125</v>
      </c>
      <c r="F181" s="1"/>
      <c r="G181" s="68" t="s">
        <v>115</v>
      </c>
      <c r="H181" s="69">
        <f>0+J176</f>
        <v>0</v>
      </c>
      <c r="I181" s="68" t="s">
        <v>116</v>
      </c>
      <c r="J181" s="70">
        <f>(L181-H181)</f>
        <v>0</v>
      </c>
      <c r="K181" s="68" t="s">
        <v>117</v>
      </c>
      <c r="L181" s="71">
        <f>0+L176</f>
        <v>0</v>
      </c>
      <c r="M181" s="12"/>
      <c r="N181" s="2"/>
      <c r="O181" s="2"/>
      <c r="P181" s="2"/>
      <c r="Q181" s="43">
        <f>0+Q176</f>
        <v>0</v>
      </c>
      <c r="R181" s="27">
        <f>0+R176</f>
        <v>0</v>
      </c>
      <c r="S181" s="72">
        <f>Q181*(1+J181)+R181</f>
        <v>0</v>
      </c>
    </row>
    <row r="182" thickTop="1" thickBot="1" ht="25" customHeight="1">
      <c r="A182" s="9"/>
      <c r="B182" s="73"/>
      <c r="C182" s="73"/>
      <c r="D182" s="73"/>
      <c r="E182" s="73"/>
      <c r="F182" s="73"/>
      <c r="G182" s="74" t="s">
        <v>118</v>
      </c>
      <c r="H182" s="75">
        <f>0+J176</f>
        <v>0</v>
      </c>
      <c r="I182" s="74" t="s">
        <v>119</v>
      </c>
      <c r="J182" s="76">
        <f>0+J181</f>
        <v>0</v>
      </c>
      <c r="K182" s="74" t="s">
        <v>120</v>
      </c>
      <c r="L182" s="77">
        <f>0+L176</f>
        <v>0</v>
      </c>
      <c r="M182" s="12"/>
      <c r="N182" s="2"/>
      <c r="O182" s="2"/>
      <c r="P182" s="2"/>
      <c r="Q182" s="2"/>
    </row>
    <row r="183">
      <c r="A183" s="13"/>
      <c r="B183" s="4"/>
      <c r="C183" s="4"/>
      <c r="D183" s="4"/>
      <c r="E183" s="4"/>
      <c r="F183" s="4"/>
      <c r="G183" s="4"/>
      <c r="H183" s="78"/>
      <c r="I183" s="4"/>
      <c r="J183" s="78"/>
      <c r="K183" s="4"/>
      <c r="L183" s="4"/>
      <c r="M183" s="14"/>
      <c r="N183" s="2"/>
      <c r="O183" s="2"/>
      <c r="P183" s="2"/>
      <c r="Q183" s="2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"/>
      <c r="O184" s="2"/>
      <c r="P184" s="2"/>
      <c r="Q184" s="2"/>
    </row>
  </sheetData>
  <mergeCells count="13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43:L4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1:L121"/>
    <mergeCell ref="B123:D123"/>
    <mergeCell ref="B124:D124"/>
    <mergeCell ref="B125:D125"/>
    <mergeCell ref="B126:D126"/>
    <mergeCell ref="B129:L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2:L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7:D177"/>
    <mergeCell ref="B178:D178"/>
    <mergeCell ref="B179:D179"/>
    <mergeCell ref="B180:D180"/>
    <mergeCell ref="B175:L175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H41+H74+H82+H95+H133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781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L41+L74+L82+L95+L133</f>
        <v>0</v>
      </c>
      <c r="K11" s="1"/>
      <c r="L11" s="1"/>
      <c r="M11" s="12"/>
      <c r="N11" s="2"/>
      <c r="O11" s="2"/>
      <c r="P11" s="2"/>
      <c r="Q11" s="43">
        <f>IF(SUM(K20:K24)&gt;0,ROUND(SUM(S20:S24)/SUM(K20:K24)-1,8),0)</f>
        <v>0</v>
      </c>
      <c r="R11" s="27">
        <f>AVERAGE(J40,J73,J81,J94,J132)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H41</f>
        <v>0</v>
      </c>
      <c r="L20" s="48">
        <f>L41</f>
        <v>0</v>
      </c>
      <c r="M20" s="12"/>
      <c r="N20" s="2"/>
      <c r="O20" s="2"/>
      <c r="P20" s="2"/>
      <c r="Q20" s="2"/>
      <c r="S20" s="27">
        <f>S40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H74</f>
        <v>0</v>
      </c>
      <c r="L21" s="48">
        <f>L74</f>
        <v>0</v>
      </c>
      <c r="M21" s="12"/>
      <c r="N21" s="2"/>
      <c r="O21" s="2"/>
      <c r="P21" s="2"/>
      <c r="Q21" s="2"/>
      <c r="S21" s="27">
        <f>S73</f>
        <v>0</v>
      </c>
    </row>
    <row r="22">
      <c r="A22" s="9"/>
      <c r="B22" s="46">
        <v>2</v>
      </c>
      <c r="C22" s="1"/>
      <c r="D22" s="1"/>
      <c r="E22" s="47" t="s">
        <v>254</v>
      </c>
      <c r="F22" s="1"/>
      <c r="G22" s="1"/>
      <c r="H22" s="1"/>
      <c r="I22" s="1"/>
      <c r="J22" s="1"/>
      <c r="K22" s="48">
        <f>H82</f>
        <v>0</v>
      </c>
      <c r="L22" s="48">
        <f>L82</f>
        <v>0</v>
      </c>
      <c r="M22" s="12"/>
      <c r="N22" s="2"/>
      <c r="O22" s="2"/>
      <c r="P22" s="2"/>
      <c r="Q22" s="2"/>
      <c r="S22" s="27">
        <f>S81</f>
        <v>0</v>
      </c>
    </row>
    <row r="23">
      <c r="A23" s="9"/>
      <c r="B23" s="46">
        <v>4</v>
      </c>
      <c r="C23" s="1"/>
      <c r="D23" s="1"/>
      <c r="E23" s="47" t="s">
        <v>123</v>
      </c>
      <c r="F23" s="1"/>
      <c r="G23" s="1"/>
      <c r="H23" s="1"/>
      <c r="I23" s="1"/>
      <c r="J23" s="1"/>
      <c r="K23" s="48">
        <f>H95</f>
        <v>0</v>
      </c>
      <c r="L23" s="48">
        <f>L95</f>
        <v>0</v>
      </c>
      <c r="M23" s="12"/>
      <c r="N23" s="2"/>
      <c r="O23" s="2"/>
      <c r="P23" s="2"/>
      <c r="Q23" s="2"/>
      <c r="S23" s="27">
        <f>S94</f>
        <v>0</v>
      </c>
    </row>
    <row r="24">
      <c r="A24" s="9"/>
      <c r="B24" s="46">
        <v>8</v>
      </c>
      <c r="C24" s="1"/>
      <c r="D24" s="1"/>
      <c r="E24" s="47" t="s">
        <v>684</v>
      </c>
      <c r="F24" s="1"/>
      <c r="G24" s="1"/>
      <c r="H24" s="1"/>
      <c r="I24" s="1"/>
      <c r="J24" s="1"/>
      <c r="K24" s="48">
        <f>H133</f>
        <v>0</v>
      </c>
      <c r="L24" s="48">
        <f>L133</f>
        <v>0</v>
      </c>
      <c r="M24" s="12"/>
      <c r="N24" s="2"/>
      <c r="O24" s="2"/>
      <c r="P24" s="2"/>
      <c r="Q24" s="2"/>
      <c r="S24" s="27">
        <f>S132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9"/>
      <c r="N25" s="2"/>
      <c r="O25" s="2"/>
      <c r="P25" s="2"/>
      <c r="Q25" s="2"/>
    </row>
    <row r="26" ht="14" customHeight="1">
      <c r="A26" s="4"/>
      <c r="B26" s="38" t="s">
        <v>56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0"/>
      <c r="N27" s="2"/>
      <c r="O27" s="2"/>
      <c r="P27" s="2"/>
      <c r="Q27" s="2"/>
    </row>
    <row r="28" ht="18" customHeight="1">
      <c r="A28" s="9"/>
      <c r="B28" s="44" t="s">
        <v>57</v>
      </c>
      <c r="C28" s="44" t="s">
        <v>53</v>
      </c>
      <c r="D28" s="44" t="s">
        <v>58</v>
      </c>
      <c r="E28" s="44" t="s">
        <v>54</v>
      </c>
      <c r="F28" s="44" t="s">
        <v>59</v>
      </c>
      <c r="G28" s="45" t="s">
        <v>60</v>
      </c>
      <c r="H28" s="22" t="s">
        <v>61</v>
      </c>
      <c r="I28" s="22" t="s">
        <v>62</v>
      </c>
      <c r="J28" s="22" t="s">
        <v>16</v>
      </c>
      <c r="K28" s="45" t="s">
        <v>63</v>
      </c>
      <c r="L28" s="22" t="s">
        <v>17</v>
      </c>
      <c r="M28" s="81"/>
      <c r="N28" s="2"/>
      <c r="O28" s="2"/>
      <c r="P28" s="2"/>
      <c r="Q28" s="2"/>
    </row>
    <row r="29" ht="40" customHeight="1">
      <c r="A29" s="9"/>
      <c r="B29" s="49" t="s">
        <v>64</v>
      </c>
      <c r="C29" s="1"/>
      <c r="D29" s="1"/>
      <c r="E29" s="1"/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1">
        <v>1</v>
      </c>
      <c r="C30" s="52" t="s">
        <v>256</v>
      </c>
      <c r="D30" s="52" t="s">
        <v>3</v>
      </c>
      <c r="E30" s="52" t="s">
        <v>127</v>
      </c>
      <c r="F30" s="52" t="s">
        <v>3</v>
      </c>
      <c r="G30" s="53" t="s">
        <v>141</v>
      </c>
      <c r="H30" s="54">
        <v>7.5800000000000001</v>
      </c>
      <c r="I30" s="25">
        <f>ROUND(0,2)</f>
        <v>0</v>
      </c>
      <c r="J30" s="55">
        <f>ROUND(I30*H30,2)</f>
        <v>0</v>
      </c>
      <c r="K30" s="56">
        <v>0.20999999999999999</v>
      </c>
      <c r="L30" s="57">
        <f>IF(ISNUMBER(K30),ROUND(J30*(K30+1),2),0)</f>
        <v>0</v>
      </c>
      <c r="M30" s="12"/>
      <c r="N30" s="2"/>
      <c r="O30" s="2"/>
      <c r="P30" s="2"/>
      <c r="Q30" s="43">
        <f>IF(ISNUMBER(K30),IF(H30&gt;0,IF(I30&gt;0,J30,0),0),0)</f>
        <v>0</v>
      </c>
      <c r="R30" s="27">
        <f>IF(ISNUMBER(K30)=FALSE,J30,0)</f>
        <v>0</v>
      </c>
    </row>
    <row r="31">
      <c r="A31" s="9"/>
      <c r="B31" s="58" t="s">
        <v>68</v>
      </c>
      <c r="C31" s="1"/>
      <c r="D31" s="1"/>
      <c r="E31" s="59" t="s">
        <v>685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70</v>
      </c>
      <c r="C32" s="1"/>
      <c r="D32" s="1"/>
      <c r="E32" s="59" t="s">
        <v>782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72</v>
      </c>
      <c r="C33" s="1"/>
      <c r="D33" s="1"/>
      <c r="E33" s="59" t="s">
        <v>131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thickBot="1">
      <c r="A34" s="9"/>
      <c r="B34" s="60" t="s">
        <v>74</v>
      </c>
      <c r="C34" s="31"/>
      <c r="D34" s="31"/>
      <c r="E34" s="61" t="s">
        <v>75</v>
      </c>
      <c r="F34" s="31"/>
      <c r="G34" s="31"/>
      <c r="H34" s="62"/>
      <c r="I34" s="31"/>
      <c r="J34" s="62"/>
      <c r="K34" s="31"/>
      <c r="L34" s="31"/>
      <c r="M34" s="12"/>
      <c r="N34" s="2"/>
      <c r="O34" s="2"/>
      <c r="P34" s="2"/>
      <c r="Q34" s="2"/>
    </row>
    <row r="35" thickTop="1">
      <c r="A35" s="9"/>
      <c r="B35" s="51">
        <v>2</v>
      </c>
      <c r="C35" s="52" t="s">
        <v>94</v>
      </c>
      <c r="D35" s="52" t="s">
        <v>108</v>
      </c>
      <c r="E35" s="52" t="s">
        <v>95</v>
      </c>
      <c r="F35" s="52" t="s">
        <v>3</v>
      </c>
      <c r="G35" s="53" t="s">
        <v>67</v>
      </c>
      <c r="H35" s="63">
        <v>1</v>
      </c>
      <c r="I35" s="37">
        <f>ROUND(0,2)</f>
        <v>0</v>
      </c>
      <c r="J35" s="64">
        <f>ROUND(I35*H35,2)</f>
        <v>0</v>
      </c>
      <c r="K35" s="65">
        <v>0.20999999999999999</v>
      </c>
      <c r="L35" s="66">
        <f>IF(ISNUMBER(K35),ROUND(J35*(K35+1),2),0)</f>
        <v>0</v>
      </c>
      <c r="M35" s="12"/>
      <c r="N35" s="2"/>
      <c r="O35" s="2"/>
      <c r="P35" s="2"/>
      <c r="Q35" s="43">
        <f>IF(ISNUMBER(K35),IF(H35&gt;0,IF(I35&gt;0,J35,0),0),0)</f>
        <v>0</v>
      </c>
      <c r="R35" s="27">
        <f>IF(ISNUMBER(K35)=FALSE,J35,0)</f>
        <v>0</v>
      </c>
    </row>
    <row r="36">
      <c r="A36" s="9"/>
      <c r="B36" s="58" t="s">
        <v>68</v>
      </c>
      <c r="C36" s="1"/>
      <c r="D36" s="1"/>
      <c r="E36" s="59" t="s">
        <v>687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>
      <c r="A37" s="9"/>
      <c r="B37" s="58" t="s">
        <v>70</v>
      </c>
      <c r="C37" s="1"/>
      <c r="D37" s="1"/>
      <c r="E37" s="59" t="s">
        <v>71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72</v>
      </c>
      <c r="C38" s="1"/>
      <c r="D38" s="1"/>
      <c r="E38" s="59" t="s">
        <v>89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thickBot="1">
      <c r="A39" s="9"/>
      <c r="B39" s="60" t="s">
        <v>74</v>
      </c>
      <c r="C39" s="31"/>
      <c r="D39" s="31"/>
      <c r="E39" s="61" t="s">
        <v>75</v>
      </c>
      <c r="F39" s="31"/>
      <c r="G39" s="31"/>
      <c r="H39" s="62"/>
      <c r="I39" s="31"/>
      <c r="J39" s="62"/>
      <c r="K39" s="31"/>
      <c r="L39" s="31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7">
        <v>0</v>
      </c>
      <c r="D40" s="1"/>
      <c r="E40" s="67" t="s">
        <v>55</v>
      </c>
      <c r="F40" s="1"/>
      <c r="G40" s="68" t="s">
        <v>115</v>
      </c>
      <c r="H40" s="69">
        <f>J30+J35</f>
        <v>0</v>
      </c>
      <c r="I40" s="68" t="s">
        <v>116</v>
      </c>
      <c r="J40" s="70">
        <f>(L40-H40)</f>
        <v>0</v>
      </c>
      <c r="K40" s="68" t="s">
        <v>117</v>
      </c>
      <c r="L40" s="71">
        <f>L30+L35</f>
        <v>0</v>
      </c>
      <c r="M40" s="12"/>
      <c r="N40" s="2"/>
      <c r="O40" s="2"/>
      <c r="P40" s="2"/>
      <c r="Q40" s="43">
        <f>0+Q30+Q35</f>
        <v>0</v>
      </c>
      <c r="R40" s="27">
        <f>0+R30+R35</f>
        <v>0</v>
      </c>
      <c r="S40" s="72">
        <f>Q40*(1+J40)+R40</f>
        <v>0</v>
      </c>
    </row>
    <row r="41" thickTop="1" thickBot="1" ht="25" customHeight="1">
      <c r="A41" s="9"/>
      <c r="B41" s="73"/>
      <c r="C41" s="73"/>
      <c r="D41" s="73"/>
      <c r="E41" s="73"/>
      <c r="F41" s="73"/>
      <c r="G41" s="74" t="s">
        <v>118</v>
      </c>
      <c r="H41" s="75">
        <f>J30+J35</f>
        <v>0</v>
      </c>
      <c r="I41" s="74" t="s">
        <v>119</v>
      </c>
      <c r="J41" s="76">
        <f>0+J40</f>
        <v>0</v>
      </c>
      <c r="K41" s="74" t="s">
        <v>120</v>
      </c>
      <c r="L41" s="77">
        <f>L30+L35</f>
        <v>0</v>
      </c>
      <c r="M41" s="12"/>
      <c r="N41" s="2"/>
      <c r="O41" s="2"/>
      <c r="P41" s="2"/>
      <c r="Q41" s="2"/>
    </row>
    <row r="42" ht="40" customHeight="1">
      <c r="A42" s="9"/>
      <c r="B42" s="82" t="s">
        <v>138</v>
      </c>
      <c r="C42" s="1"/>
      <c r="D42" s="1"/>
      <c r="E42" s="1"/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1">
        <v>3</v>
      </c>
      <c r="C43" s="52" t="s">
        <v>139</v>
      </c>
      <c r="D43" s="52">
        <v>1</v>
      </c>
      <c r="E43" s="52" t="s">
        <v>140</v>
      </c>
      <c r="F43" s="52" t="s">
        <v>3</v>
      </c>
      <c r="G43" s="53" t="s">
        <v>141</v>
      </c>
      <c r="H43" s="54">
        <v>18.420000000000002</v>
      </c>
      <c r="I43" s="25">
        <f>ROUND(0,2)</f>
        <v>0</v>
      </c>
      <c r="J43" s="55">
        <f>ROUND(I43*H43,2)</f>
        <v>0</v>
      </c>
      <c r="K43" s="56">
        <v>0.20999999999999999</v>
      </c>
      <c r="L43" s="57">
        <f>IF(ISNUMBER(K43),ROUND(J43*(K43+1),2),0)</f>
        <v>0</v>
      </c>
      <c r="M43" s="12"/>
      <c r="N43" s="2"/>
      <c r="O43" s="2"/>
      <c r="P43" s="2"/>
      <c r="Q43" s="43">
        <f>IF(ISNUMBER(K43),IF(H43&gt;0,IF(I43&gt;0,J43,0),0),0)</f>
        <v>0</v>
      </c>
      <c r="R43" s="27">
        <f>IF(ISNUMBER(K43)=FALSE,J43,0)</f>
        <v>0</v>
      </c>
    </row>
    <row r="44">
      <c r="A44" s="9"/>
      <c r="B44" s="58" t="s">
        <v>68</v>
      </c>
      <c r="C44" s="1"/>
      <c r="D44" s="1"/>
      <c r="E44" s="59" t="s">
        <v>693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70</v>
      </c>
      <c r="C45" s="1"/>
      <c r="D45" s="1"/>
      <c r="E45" s="59" t="s">
        <v>783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72</v>
      </c>
      <c r="C46" s="1"/>
      <c r="D46" s="1"/>
      <c r="E46" s="59" t="s">
        <v>144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thickBot="1">
      <c r="A47" s="9"/>
      <c r="B47" s="60" t="s">
        <v>74</v>
      </c>
      <c r="C47" s="31"/>
      <c r="D47" s="31"/>
      <c r="E47" s="61" t="s">
        <v>75</v>
      </c>
      <c r="F47" s="31"/>
      <c r="G47" s="31"/>
      <c r="H47" s="62"/>
      <c r="I47" s="31"/>
      <c r="J47" s="62"/>
      <c r="K47" s="31"/>
      <c r="L47" s="31"/>
      <c r="M47" s="12"/>
      <c r="N47" s="2"/>
      <c r="O47" s="2"/>
      <c r="P47" s="2"/>
      <c r="Q47" s="2"/>
    </row>
    <row r="48" thickTop="1">
      <c r="A48" s="9"/>
      <c r="B48" s="51">
        <v>4</v>
      </c>
      <c r="C48" s="52" t="s">
        <v>697</v>
      </c>
      <c r="D48" s="52" t="s">
        <v>3</v>
      </c>
      <c r="E48" s="52" t="s">
        <v>698</v>
      </c>
      <c r="F48" s="52" t="s">
        <v>3</v>
      </c>
      <c r="G48" s="53" t="s">
        <v>141</v>
      </c>
      <c r="H48" s="63">
        <v>18.420000000000002</v>
      </c>
      <c r="I48" s="37">
        <f>ROUND(0,2)</f>
        <v>0</v>
      </c>
      <c r="J48" s="64">
        <f>ROUND(I48*H48,2)</f>
        <v>0</v>
      </c>
      <c r="K48" s="65">
        <v>0.20999999999999999</v>
      </c>
      <c r="L48" s="66">
        <f>IF(ISNUMBER(K48),ROUND(J48*(K48+1),2),0)</f>
        <v>0</v>
      </c>
      <c r="M48" s="12"/>
      <c r="N48" s="2"/>
      <c r="O48" s="2"/>
      <c r="P48" s="2"/>
      <c r="Q48" s="43">
        <f>IF(ISNUMBER(K48),IF(H48&gt;0,IF(I48&gt;0,J48,0),0),0)</f>
        <v>0</v>
      </c>
      <c r="R48" s="27">
        <f>IF(ISNUMBER(K48)=FALSE,J48,0)</f>
        <v>0</v>
      </c>
    </row>
    <row r="49">
      <c r="A49" s="9"/>
      <c r="B49" s="58" t="s">
        <v>68</v>
      </c>
      <c r="C49" s="1"/>
      <c r="D49" s="1"/>
      <c r="E49" s="59" t="s">
        <v>784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70</v>
      </c>
      <c r="C50" s="1"/>
      <c r="D50" s="1"/>
      <c r="E50" s="59" t="s">
        <v>785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72</v>
      </c>
      <c r="C51" s="1"/>
      <c r="D51" s="1"/>
      <c r="E51" s="59" t="s">
        <v>701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thickBot="1">
      <c r="A52" s="9"/>
      <c r="B52" s="60" t="s">
        <v>74</v>
      </c>
      <c r="C52" s="31"/>
      <c r="D52" s="31"/>
      <c r="E52" s="61" t="s">
        <v>75</v>
      </c>
      <c r="F52" s="31"/>
      <c r="G52" s="31"/>
      <c r="H52" s="62"/>
      <c r="I52" s="31"/>
      <c r="J52" s="62"/>
      <c r="K52" s="31"/>
      <c r="L52" s="31"/>
      <c r="M52" s="12"/>
      <c r="N52" s="2"/>
      <c r="O52" s="2"/>
      <c r="P52" s="2"/>
      <c r="Q52" s="2"/>
    </row>
    <row r="53" thickTop="1">
      <c r="A53" s="9"/>
      <c r="B53" s="51">
        <v>5</v>
      </c>
      <c r="C53" s="52" t="s">
        <v>702</v>
      </c>
      <c r="D53" s="52" t="s">
        <v>3</v>
      </c>
      <c r="E53" s="52" t="s">
        <v>703</v>
      </c>
      <c r="F53" s="52" t="s">
        <v>3</v>
      </c>
      <c r="G53" s="53" t="s">
        <v>141</v>
      </c>
      <c r="H53" s="63">
        <v>7.5800000000000001</v>
      </c>
      <c r="I53" s="37">
        <f>ROUND(0,2)</f>
        <v>0</v>
      </c>
      <c r="J53" s="64">
        <f>ROUND(I53*H53,2)</f>
        <v>0</v>
      </c>
      <c r="K53" s="65">
        <v>0.20999999999999999</v>
      </c>
      <c r="L53" s="66">
        <f>IF(ISNUMBER(K53),ROUND(J53*(K53+1),2),0)</f>
        <v>0</v>
      </c>
      <c r="M53" s="12"/>
      <c r="N53" s="2"/>
      <c r="O53" s="2"/>
      <c r="P53" s="2"/>
      <c r="Q53" s="43">
        <f>IF(ISNUMBER(K53),IF(H53&gt;0,IF(I53&gt;0,J53,0),0),0)</f>
        <v>0</v>
      </c>
      <c r="R53" s="27">
        <f>IF(ISNUMBER(K53)=FALSE,J53,0)</f>
        <v>0</v>
      </c>
    </row>
    <row r="54">
      <c r="A54" s="9"/>
      <c r="B54" s="58" t="s">
        <v>68</v>
      </c>
      <c r="C54" s="1"/>
      <c r="D54" s="1"/>
      <c r="E54" s="59" t="s">
        <v>786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70</v>
      </c>
      <c r="C55" s="1"/>
      <c r="D55" s="1"/>
      <c r="E55" s="59" t="s">
        <v>787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72</v>
      </c>
      <c r="C56" s="1"/>
      <c r="D56" s="1"/>
      <c r="E56" s="59" t="s">
        <v>701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 thickBot="1">
      <c r="A57" s="9"/>
      <c r="B57" s="60" t="s">
        <v>74</v>
      </c>
      <c r="C57" s="31"/>
      <c r="D57" s="31"/>
      <c r="E57" s="61" t="s">
        <v>75</v>
      </c>
      <c r="F57" s="31"/>
      <c r="G57" s="31"/>
      <c r="H57" s="62"/>
      <c r="I57" s="31"/>
      <c r="J57" s="62"/>
      <c r="K57" s="31"/>
      <c r="L57" s="31"/>
      <c r="M57" s="12"/>
      <c r="N57" s="2"/>
      <c r="O57" s="2"/>
      <c r="P57" s="2"/>
      <c r="Q57" s="2"/>
    </row>
    <row r="58" thickTop="1">
      <c r="A58" s="9"/>
      <c r="B58" s="51">
        <v>6</v>
      </c>
      <c r="C58" s="52" t="s">
        <v>706</v>
      </c>
      <c r="D58" s="52">
        <v>1</v>
      </c>
      <c r="E58" s="52" t="s">
        <v>707</v>
      </c>
      <c r="F58" s="52" t="s">
        <v>3</v>
      </c>
      <c r="G58" s="53" t="s">
        <v>141</v>
      </c>
      <c r="H58" s="63">
        <v>26</v>
      </c>
      <c r="I58" s="37">
        <f>ROUND(0,2)</f>
        <v>0</v>
      </c>
      <c r="J58" s="64">
        <f>ROUND(I58*H58,2)</f>
        <v>0</v>
      </c>
      <c r="K58" s="65">
        <v>0.20999999999999999</v>
      </c>
      <c r="L58" s="66">
        <f>IF(ISNUMBER(K58),ROUND(J58*(K58+1),2),0)</f>
        <v>0</v>
      </c>
      <c r="M58" s="12"/>
      <c r="N58" s="2"/>
      <c r="O58" s="2"/>
      <c r="P58" s="2"/>
      <c r="Q58" s="43">
        <f>IF(ISNUMBER(K58),IF(H58&gt;0,IF(I58&gt;0,J58,0),0),0)</f>
        <v>0</v>
      </c>
      <c r="R58" s="27">
        <f>IF(ISNUMBER(K58)=FALSE,J58,0)</f>
        <v>0</v>
      </c>
    </row>
    <row r="59">
      <c r="A59" s="9"/>
      <c r="B59" s="58" t="s">
        <v>68</v>
      </c>
      <c r="C59" s="1"/>
      <c r="D59" s="1"/>
      <c r="E59" s="59" t="s">
        <v>788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>
      <c r="A60" s="9"/>
      <c r="B60" s="58" t="s">
        <v>70</v>
      </c>
      <c r="C60" s="1"/>
      <c r="D60" s="1"/>
      <c r="E60" s="59" t="s">
        <v>789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72</v>
      </c>
      <c r="C61" s="1"/>
      <c r="D61" s="1"/>
      <c r="E61" s="59" t="s">
        <v>710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 thickBot="1">
      <c r="A62" s="9"/>
      <c r="B62" s="60" t="s">
        <v>74</v>
      </c>
      <c r="C62" s="31"/>
      <c r="D62" s="31"/>
      <c r="E62" s="61" t="s">
        <v>75</v>
      </c>
      <c r="F62" s="31"/>
      <c r="G62" s="31"/>
      <c r="H62" s="62"/>
      <c r="I62" s="31"/>
      <c r="J62" s="62"/>
      <c r="K62" s="31"/>
      <c r="L62" s="31"/>
      <c r="M62" s="12"/>
      <c r="N62" s="2"/>
      <c r="O62" s="2"/>
      <c r="P62" s="2"/>
      <c r="Q62" s="2"/>
    </row>
    <row r="63" thickTop="1">
      <c r="A63" s="9"/>
      <c r="B63" s="51">
        <v>7</v>
      </c>
      <c r="C63" s="52" t="s">
        <v>150</v>
      </c>
      <c r="D63" s="52" t="s">
        <v>3</v>
      </c>
      <c r="E63" s="52" t="s">
        <v>151</v>
      </c>
      <c r="F63" s="52" t="s">
        <v>3</v>
      </c>
      <c r="G63" s="53" t="s">
        <v>141</v>
      </c>
      <c r="H63" s="63">
        <v>18.420000000000002</v>
      </c>
      <c r="I63" s="37">
        <f>ROUND(0,2)</f>
        <v>0</v>
      </c>
      <c r="J63" s="64">
        <f>ROUND(I63*H63,2)</f>
        <v>0</v>
      </c>
      <c r="K63" s="65">
        <v>0.20999999999999999</v>
      </c>
      <c r="L63" s="66">
        <f>IF(ISNUMBER(K63),ROUND(J63*(K63+1),2),0)</f>
        <v>0</v>
      </c>
      <c r="M63" s="12"/>
      <c r="N63" s="2"/>
      <c r="O63" s="2"/>
      <c r="P63" s="2"/>
      <c r="Q63" s="43">
        <f>IF(ISNUMBER(K63),IF(H63&gt;0,IF(I63&gt;0,J63,0),0),0)</f>
        <v>0</v>
      </c>
      <c r="R63" s="27">
        <f>IF(ISNUMBER(K63)=FALSE,J63,0)</f>
        <v>0</v>
      </c>
    </row>
    <row r="64">
      <c r="A64" s="9"/>
      <c r="B64" s="58" t="s">
        <v>68</v>
      </c>
      <c r="C64" s="1"/>
      <c r="D64" s="1"/>
      <c r="E64" s="59" t="s">
        <v>790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>
      <c r="A65" s="9"/>
      <c r="B65" s="58" t="s">
        <v>70</v>
      </c>
      <c r="C65" s="1"/>
      <c r="D65" s="1"/>
      <c r="E65" s="59" t="s">
        <v>783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72</v>
      </c>
      <c r="C66" s="1"/>
      <c r="D66" s="1"/>
      <c r="E66" s="59" t="s">
        <v>153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 thickBot="1">
      <c r="A67" s="9"/>
      <c r="B67" s="60" t="s">
        <v>74</v>
      </c>
      <c r="C67" s="31"/>
      <c r="D67" s="31"/>
      <c r="E67" s="61" t="s">
        <v>75</v>
      </c>
      <c r="F67" s="31"/>
      <c r="G67" s="31"/>
      <c r="H67" s="62"/>
      <c r="I67" s="31"/>
      <c r="J67" s="62"/>
      <c r="K67" s="31"/>
      <c r="L67" s="31"/>
      <c r="M67" s="12"/>
      <c r="N67" s="2"/>
      <c r="O67" s="2"/>
      <c r="P67" s="2"/>
      <c r="Q67" s="2"/>
    </row>
    <row r="68" thickTop="1">
      <c r="A68" s="9"/>
      <c r="B68" s="51">
        <v>8</v>
      </c>
      <c r="C68" s="52" t="s">
        <v>714</v>
      </c>
      <c r="D68" s="52" t="s">
        <v>3</v>
      </c>
      <c r="E68" s="52" t="s">
        <v>715</v>
      </c>
      <c r="F68" s="52" t="s">
        <v>3</v>
      </c>
      <c r="G68" s="53" t="s">
        <v>141</v>
      </c>
      <c r="H68" s="63">
        <v>4.0670000000000002</v>
      </c>
      <c r="I68" s="37">
        <f>ROUND(0,2)</f>
        <v>0</v>
      </c>
      <c r="J68" s="64">
        <f>ROUND(I68*H68,2)</f>
        <v>0</v>
      </c>
      <c r="K68" s="65">
        <v>0.20999999999999999</v>
      </c>
      <c r="L68" s="66">
        <f>IF(ISNUMBER(K68),ROUND(J68*(K68+1),2),0)</f>
        <v>0</v>
      </c>
      <c r="M68" s="12"/>
      <c r="N68" s="2"/>
      <c r="O68" s="2"/>
      <c r="P68" s="2"/>
      <c r="Q68" s="43">
        <f>IF(ISNUMBER(K68),IF(H68&gt;0,IF(I68&gt;0,J68,0),0),0)</f>
        <v>0</v>
      </c>
      <c r="R68" s="27">
        <f>IF(ISNUMBER(K68)=FALSE,J68,0)</f>
        <v>0</v>
      </c>
    </row>
    <row r="69">
      <c r="A69" s="9"/>
      <c r="B69" s="58" t="s">
        <v>68</v>
      </c>
      <c r="C69" s="1"/>
      <c r="D69" s="1"/>
      <c r="E69" s="59" t="s">
        <v>716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>
      <c r="A70" s="9"/>
      <c r="B70" s="58" t="s">
        <v>70</v>
      </c>
      <c r="C70" s="1"/>
      <c r="D70" s="1"/>
      <c r="E70" s="59" t="s">
        <v>791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72</v>
      </c>
      <c r="C71" s="1"/>
      <c r="D71" s="1"/>
      <c r="E71" s="59" t="s">
        <v>718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 thickBot="1">
      <c r="A72" s="9"/>
      <c r="B72" s="60" t="s">
        <v>74</v>
      </c>
      <c r="C72" s="31"/>
      <c r="D72" s="31"/>
      <c r="E72" s="61" t="s">
        <v>75</v>
      </c>
      <c r="F72" s="31"/>
      <c r="G72" s="31"/>
      <c r="H72" s="62"/>
      <c r="I72" s="31"/>
      <c r="J72" s="62"/>
      <c r="K72" s="31"/>
      <c r="L72" s="31"/>
      <c r="M72" s="12"/>
      <c r="N72" s="2"/>
      <c r="O72" s="2"/>
      <c r="P72" s="2"/>
      <c r="Q72" s="2"/>
    </row>
    <row r="73" thickTop="1" thickBot="1" ht="25" customHeight="1">
      <c r="A73" s="9"/>
      <c r="B73" s="1"/>
      <c r="C73" s="67">
        <v>1</v>
      </c>
      <c r="D73" s="1"/>
      <c r="E73" s="67" t="s">
        <v>122</v>
      </c>
      <c r="F73" s="1"/>
      <c r="G73" s="68" t="s">
        <v>115</v>
      </c>
      <c r="H73" s="69">
        <f>J43+J48+J53+J58+J63+J68</f>
        <v>0</v>
      </c>
      <c r="I73" s="68" t="s">
        <v>116</v>
      </c>
      <c r="J73" s="70">
        <f>(L73-H73)</f>
        <v>0</v>
      </c>
      <c r="K73" s="68" t="s">
        <v>117</v>
      </c>
      <c r="L73" s="71">
        <f>L43+L48+L53+L58+L63+L68</f>
        <v>0</v>
      </c>
      <c r="M73" s="12"/>
      <c r="N73" s="2"/>
      <c r="O73" s="2"/>
      <c r="P73" s="2"/>
      <c r="Q73" s="43">
        <f>0+Q43+Q48+Q53+Q58+Q63+Q68</f>
        <v>0</v>
      </c>
      <c r="R73" s="27">
        <f>0+R43+R48+R53+R58+R63+R68</f>
        <v>0</v>
      </c>
      <c r="S73" s="72">
        <f>Q73*(1+J73)+R73</f>
        <v>0</v>
      </c>
    </row>
    <row r="74" thickTop="1" thickBot="1" ht="25" customHeight="1">
      <c r="A74" s="9"/>
      <c r="B74" s="73"/>
      <c r="C74" s="73"/>
      <c r="D74" s="73"/>
      <c r="E74" s="73"/>
      <c r="F74" s="73"/>
      <c r="G74" s="74" t="s">
        <v>118</v>
      </c>
      <c r="H74" s="75">
        <f>J43+J48+J53+J58+J63+J68</f>
        <v>0</v>
      </c>
      <c r="I74" s="74" t="s">
        <v>119</v>
      </c>
      <c r="J74" s="76">
        <f>0+J73</f>
        <v>0</v>
      </c>
      <c r="K74" s="74" t="s">
        <v>120</v>
      </c>
      <c r="L74" s="77">
        <f>L43+L48+L53+L58+L63+L68</f>
        <v>0</v>
      </c>
      <c r="M74" s="12"/>
      <c r="N74" s="2"/>
      <c r="O74" s="2"/>
      <c r="P74" s="2"/>
      <c r="Q74" s="2"/>
    </row>
    <row r="75" ht="40" customHeight="1">
      <c r="A75" s="9"/>
      <c r="B75" s="82" t="s">
        <v>305</v>
      </c>
      <c r="C75" s="1"/>
      <c r="D75" s="1"/>
      <c r="E75" s="1"/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1">
        <v>9</v>
      </c>
      <c r="C76" s="52" t="s">
        <v>742</v>
      </c>
      <c r="D76" s="52" t="s">
        <v>3</v>
      </c>
      <c r="E76" s="52" t="s">
        <v>743</v>
      </c>
      <c r="F76" s="52" t="s">
        <v>3</v>
      </c>
      <c r="G76" s="53" t="s">
        <v>173</v>
      </c>
      <c r="H76" s="54">
        <v>7</v>
      </c>
      <c r="I76" s="25">
        <f>ROUND(0,2)</f>
        <v>0</v>
      </c>
      <c r="J76" s="55">
        <f>ROUND(I76*H76,2)</f>
        <v>0</v>
      </c>
      <c r="K76" s="56">
        <v>0.20999999999999999</v>
      </c>
      <c r="L76" s="57">
        <f>IF(ISNUMBER(K76),ROUND(J76*(K76+1),2),0)</f>
        <v>0</v>
      </c>
      <c r="M76" s="12"/>
      <c r="N76" s="2"/>
      <c r="O76" s="2"/>
      <c r="P76" s="2"/>
      <c r="Q76" s="43">
        <f>IF(ISNUMBER(K76),IF(H76&gt;0,IF(I76&gt;0,J76,0),0),0)</f>
        <v>0</v>
      </c>
      <c r="R76" s="27">
        <f>IF(ISNUMBER(K76)=FALSE,J76,0)</f>
        <v>0</v>
      </c>
    </row>
    <row r="77">
      <c r="A77" s="9"/>
      <c r="B77" s="58" t="s">
        <v>68</v>
      </c>
      <c r="C77" s="1"/>
      <c r="D77" s="1"/>
      <c r="E77" s="59" t="s">
        <v>744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8" t="s">
        <v>70</v>
      </c>
      <c r="C78" s="1"/>
      <c r="D78" s="1"/>
      <c r="E78" s="59" t="s">
        <v>377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>
      <c r="A79" s="9"/>
      <c r="B79" s="58" t="s">
        <v>72</v>
      </c>
      <c r="C79" s="1"/>
      <c r="D79" s="1"/>
      <c r="E79" s="59" t="s">
        <v>310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 thickBot="1">
      <c r="A80" s="9"/>
      <c r="B80" s="60" t="s">
        <v>74</v>
      </c>
      <c r="C80" s="31"/>
      <c r="D80" s="31"/>
      <c r="E80" s="61" t="s">
        <v>75</v>
      </c>
      <c r="F80" s="31"/>
      <c r="G80" s="31"/>
      <c r="H80" s="62"/>
      <c r="I80" s="31"/>
      <c r="J80" s="62"/>
      <c r="K80" s="31"/>
      <c r="L80" s="31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7">
        <v>2</v>
      </c>
      <c r="D81" s="1"/>
      <c r="E81" s="67" t="s">
        <v>254</v>
      </c>
      <c r="F81" s="1"/>
      <c r="G81" s="68" t="s">
        <v>115</v>
      </c>
      <c r="H81" s="69">
        <f>0+J76</f>
        <v>0</v>
      </c>
      <c r="I81" s="68" t="s">
        <v>116</v>
      </c>
      <c r="J81" s="70">
        <f>(L81-H81)</f>
        <v>0</v>
      </c>
      <c r="K81" s="68" t="s">
        <v>117</v>
      </c>
      <c r="L81" s="71">
        <f>0+L76</f>
        <v>0</v>
      </c>
      <c r="M81" s="12"/>
      <c r="N81" s="2"/>
      <c r="O81" s="2"/>
      <c r="P81" s="2"/>
      <c r="Q81" s="43">
        <f>0+Q76</f>
        <v>0</v>
      </c>
      <c r="R81" s="27">
        <f>0+R76</f>
        <v>0</v>
      </c>
      <c r="S81" s="72">
        <f>Q81*(1+J81)+R81</f>
        <v>0</v>
      </c>
    </row>
    <row r="82" thickTop="1" thickBot="1" ht="25" customHeight="1">
      <c r="A82" s="9"/>
      <c r="B82" s="73"/>
      <c r="C82" s="73"/>
      <c r="D82" s="73"/>
      <c r="E82" s="73"/>
      <c r="F82" s="73"/>
      <c r="G82" s="74" t="s">
        <v>118</v>
      </c>
      <c r="H82" s="75">
        <f>0+J76</f>
        <v>0</v>
      </c>
      <c r="I82" s="74" t="s">
        <v>119</v>
      </c>
      <c r="J82" s="76">
        <f>0+J81</f>
        <v>0</v>
      </c>
      <c r="K82" s="74" t="s">
        <v>120</v>
      </c>
      <c r="L82" s="77">
        <f>0+L76</f>
        <v>0</v>
      </c>
      <c r="M82" s="12"/>
      <c r="N82" s="2"/>
      <c r="O82" s="2"/>
      <c r="P82" s="2"/>
      <c r="Q82" s="2"/>
    </row>
    <row r="83" ht="40" customHeight="1">
      <c r="A83" s="9"/>
      <c r="B83" s="82" t="s">
        <v>164</v>
      </c>
      <c r="C83" s="1"/>
      <c r="D83" s="1"/>
      <c r="E83" s="1"/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>
      <c r="A84" s="9"/>
      <c r="B84" s="51">
        <v>10</v>
      </c>
      <c r="C84" s="52" t="s">
        <v>326</v>
      </c>
      <c r="D84" s="52" t="s">
        <v>3</v>
      </c>
      <c r="E84" s="52" t="s">
        <v>327</v>
      </c>
      <c r="F84" s="52" t="s">
        <v>3</v>
      </c>
      <c r="G84" s="53" t="s">
        <v>141</v>
      </c>
      <c r="H84" s="54">
        <v>1.526</v>
      </c>
      <c r="I84" s="25">
        <f>ROUND(0,2)</f>
        <v>0</v>
      </c>
      <c r="J84" s="55">
        <f>ROUND(I84*H84,2)</f>
        <v>0</v>
      </c>
      <c r="K84" s="56">
        <v>0.20999999999999999</v>
      </c>
      <c r="L84" s="57">
        <f>IF(ISNUMBER(K84),ROUND(J84*(K84+1),2),0)</f>
        <v>0</v>
      </c>
      <c r="M84" s="12"/>
      <c r="N84" s="2"/>
      <c r="O84" s="2"/>
      <c r="P84" s="2"/>
      <c r="Q84" s="43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68</v>
      </c>
      <c r="C85" s="1"/>
      <c r="D85" s="1"/>
      <c r="E85" s="59" t="s">
        <v>792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70</v>
      </c>
      <c r="C86" s="1"/>
      <c r="D86" s="1"/>
      <c r="E86" s="59" t="s">
        <v>793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72</v>
      </c>
      <c r="C87" s="1"/>
      <c r="D87" s="1"/>
      <c r="E87" s="59" t="s">
        <v>330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74</v>
      </c>
      <c r="C88" s="31"/>
      <c r="D88" s="31"/>
      <c r="E88" s="61" t="s">
        <v>75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>
      <c r="A89" s="9"/>
      <c r="B89" s="51">
        <v>11</v>
      </c>
      <c r="C89" s="52" t="s">
        <v>748</v>
      </c>
      <c r="D89" s="52" t="s">
        <v>3</v>
      </c>
      <c r="E89" s="52" t="s">
        <v>749</v>
      </c>
      <c r="F89" s="52" t="s">
        <v>3</v>
      </c>
      <c r="G89" s="53" t="s">
        <v>141</v>
      </c>
      <c r="H89" s="63">
        <v>0.628</v>
      </c>
      <c r="I89" s="37">
        <f>ROUND(0,2)</f>
        <v>0</v>
      </c>
      <c r="J89" s="64">
        <f>ROUND(I89*H89,2)</f>
        <v>0</v>
      </c>
      <c r="K89" s="65">
        <v>0.20999999999999999</v>
      </c>
      <c r="L89" s="66">
        <f>IF(ISNUMBER(K89),ROUND(J89*(K89+1),2),0)</f>
        <v>0</v>
      </c>
      <c r="M89" s="12"/>
      <c r="N89" s="2"/>
      <c r="O89" s="2"/>
      <c r="P89" s="2"/>
      <c r="Q89" s="43">
        <f>IF(ISNUMBER(K89),IF(H89&gt;0,IF(I89&gt;0,J89,0),0),0)</f>
        <v>0</v>
      </c>
      <c r="R89" s="27">
        <f>IF(ISNUMBER(K89)=FALSE,J89,0)</f>
        <v>0</v>
      </c>
    </row>
    <row r="90">
      <c r="A90" s="9"/>
      <c r="B90" s="58" t="s">
        <v>68</v>
      </c>
      <c r="C90" s="1"/>
      <c r="D90" s="1"/>
      <c r="E90" s="59" t="s">
        <v>794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70</v>
      </c>
      <c r="C91" s="1"/>
      <c r="D91" s="1"/>
      <c r="E91" s="59" t="s">
        <v>795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72</v>
      </c>
      <c r="C92" s="1"/>
      <c r="D92" s="1"/>
      <c r="E92" s="59" t="s">
        <v>752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thickBot="1">
      <c r="A93" s="9"/>
      <c r="B93" s="60" t="s">
        <v>74</v>
      </c>
      <c r="C93" s="31"/>
      <c r="D93" s="31"/>
      <c r="E93" s="61" t="s">
        <v>75</v>
      </c>
      <c r="F93" s="31"/>
      <c r="G93" s="31"/>
      <c r="H93" s="62"/>
      <c r="I93" s="31"/>
      <c r="J93" s="62"/>
      <c r="K93" s="31"/>
      <c r="L93" s="31"/>
      <c r="M93" s="12"/>
      <c r="N93" s="2"/>
      <c r="O93" s="2"/>
      <c r="P93" s="2"/>
      <c r="Q93" s="2"/>
    </row>
    <row r="94" thickTop="1" thickBot="1" ht="25" customHeight="1">
      <c r="A94" s="9"/>
      <c r="B94" s="1"/>
      <c r="C94" s="67">
        <v>4</v>
      </c>
      <c r="D94" s="1"/>
      <c r="E94" s="67" t="s">
        <v>123</v>
      </c>
      <c r="F94" s="1"/>
      <c r="G94" s="68" t="s">
        <v>115</v>
      </c>
      <c r="H94" s="69">
        <f>J84+J89</f>
        <v>0</v>
      </c>
      <c r="I94" s="68" t="s">
        <v>116</v>
      </c>
      <c r="J94" s="70">
        <f>(L94-H94)</f>
        <v>0</v>
      </c>
      <c r="K94" s="68" t="s">
        <v>117</v>
      </c>
      <c r="L94" s="71">
        <f>L84+L89</f>
        <v>0</v>
      </c>
      <c r="M94" s="12"/>
      <c r="N94" s="2"/>
      <c r="O94" s="2"/>
      <c r="P94" s="2"/>
      <c r="Q94" s="43">
        <f>0+Q84+Q89</f>
        <v>0</v>
      </c>
      <c r="R94" s="27">
        <f>0+R84+R89</f>
        <v>0</v>
      </c>
      <c r="S94" s="72">
        <f>Q94*(1+J94)+R94</f>
        <v>0</v>
      </c>
    </row>
    <row r="95" thickTop="1" thickBot="1" ht="25" customHeight="1">
      <c r="A95" s="9"/>
      <c r="B95" s="73"/>
      <c r="C95" s="73"/>
      <c r="D95" s="73"/>
      <c r="E95" s="73"/>
      <c r="F95" s="73"/>
      <c r="G95" s="74" t="s">
        <v>118</v>
      </c>
      <c r="H95" s="75">
        <f>J84+J89</f>
        <v>0</v>
      </c>
      <c r="I95" s="74" t="s">
        <v>119</v>
      </c>
      <c r="J95" s="76">
        <f>0+J94</f>
        <v>0</v>
      </c>
      <c r="K95" s="74" t="s">
        <v>120</v>
      </c>
      <c r="L95" s="77">
        <f>L84+L89</f>
        <v>0</v>
      </c>
      <c r="M95" s="12"/>
      <c r="N95" s="2"/>
      <c r="O95" s="2"/>
      <c r="P95" s="2"/>
      <c r="Q95" s="2"/>
    </row>
    <row r="96" ht="40" customHeight="1">
      <c r="A96" s="9"/>
      <c r="B96" s="82" t="s">
        <v>753</v>
      </c>
      <c r="C96" s="1"/>
      <c r="D96" s="1"/>
      <c r="E96" s="1"/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1">
        <v>12</v>
      </c>
      <c r="C97" s="52" t="s">
        <v>796</v>
      </c>
      <c r="D97" s="52" t="s">
        <v>3</v>
      </c>
      <c r="E97" s="52" t="s">
        <v>797</v>
      </c>
      <c r="F97" s="52" t="s">
        <v>3</v>
      </c>
      <c r="G97" s="53" t="s">
        <v>173</v>
      </c>
      <c r="H97" s="54">
        <v>7</v>
      </c>
      <c r="I97" s="25">
        <f>ROUND(0,2)</f>
        <v>0</v>
      </c>
      <c r="J97" s="55">
        <f>ROUND(I97*H97,2)</f>
        <v>0</v>
      </c>
      <c r="K97" s="56">
        <v>0.20999999999999999</v>
      </c>
      <c r="L97" s="57">
        <f>IF(ISNUMBER(K97),ROUND(J97*(K97+1),2),0)</f>
        <v>0</v>
      </c>
      <c r="M97" s="12"/>
      <c r="N97" s="2"/>
      <c r="O97" s="2"/>
      <c r="P97" s="2"/>
      <c r="Q97" s="43">
        <f>IF(ISNUMBER(K97),IF(H97&gt;0,IF(I97&gt;0,J97,0),0),0)</f>
        <v>0</v>
      </c>
      <c r="R97" s="27">
        <f>IF(ISNUMBER(K97)=FALSE,J97,0)</f>
        <v>0</v>
      </c>
    </row>
    <row r="98">
      <c r="A98" s="9"/>
      <c r="B98" s="58" t="s">
        <v>68</v>
      </c>
      <c r="C98" s="1"/>
      <c r="D98" s="1"/>
      <c r="E98" s="59" t="s">
        <v>798</v>
      </c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>
      <c r="A99" s="9"/>
      <c r="B99" s="58" t="s">
        <v>70</v>
      </c>
      <c r="C99" s="1"/>
      <c r="D99" s="1"/>
      <c r="E99" s="59" t="s">
        <v>377</v>
      </c>
      <c r="F99" s="1"/>
      <c r="G99" s="1"/>
      <c r="H99" s="50"/>
      <c r="I99" s="1"/>
      <c r="J99" s="50"/>
      <c r="K99" s="1"/>
      <c r="L99" s="1"/>
      <c r="M99" s="12"/>
      <c r="N99" s="2"/>
      <c r="O99" s="2"/>
      <c r="P99" s="2"/>
      <c r="Q99" s="2"/>
    </row>
    <row r="100">
      <c r="A100" s="9"/>
      <c r="B100" s="58" t="s">
        <v>72</v>
      </c>
      <c r="C100" s="1"/>
      <c r="D100" s="1"/>
      <c r="E100" s="59" t="s">
        <v>757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 thickBot="1">
      <c r="A101" s="9"/>
      <c r="B101" s="60" t="s">
        <v>74</v>
      </c>
      <c r="C101" s="31"/>
      <c r="D101" s="31"/>
      <c r="E101" s="61" t="s">
        <v>75</v>
      </c>
      <c r="F101" s="31"/>
      <c r="G101" s="31"/>
      <c r="H101" s="62"/>
      <c r="I101" s="31"/>
      <c r="J101" s="62"/>
      <c r="K101" s="31"/>
      <c r="L101" s="31"/>
      <c r="M101" s="12"/>
      <c r="N101" s="2"/>
      <c r="O101" s="2"/>
      <c r="P101" s="2"/>
      <c r="Q101" s="2"/>
    </row>
    <row r="102" thickTop="1">
      <c r="A102" s="9"/>
      <c r="B102" s="51">
        <v>13</v>
      </c>
      <c r="C102" s="52" t="s">
        <v>799</v>
      </c>
      <c r="D102" s="52" t="s">
        <v>3</v>
      </c>
      <c r="E102" s="52" t="s">
        <v>800</v>
      </c>
      <c r="F102" s="52" t="s">
        <v>3</v>
      </c>
      <c r="G102" s="53" t="s">
        <v>110</v>
      </c>
      <c r="H102" s="63">
        <v>2</v>
      </c>
      <c r="I102" s="37">
        <f>ROUND(0,2)</f>
        <v>0</v>
      </c>
      <c r="J102" s="64">
        <f>ROUND(I102*H102,2)</f>
        <v>0</v>
      </c>
      <c r="K102" s="65">
        <v>0.20999999999999999</v>
      </c>
      <c r="L102" s="66">
        <f>IF(ISNUMBER(K102),ROUND(J102*(K102+1),2),0)</f>
        <v>0</v>
      </c>
      <c r="M102" s="12"/>
      <c r="N102" s="2"/>
      <c r="O102" s="2"/>
      <c r="P102" s="2"/>
      <c r="Q102" s="4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58" t="s">
        <v>68</v>
      </c>
      <c r="C103" s="1"/>
      <c r="D103" s="1"/>
      <c r="E103" s="59" t="s">
        <v>801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>
      <c r="A104" s="9"/>
      <c r="B104" s="58" t="s">
        <v>70</v>
      </c>
      <c r="C104" s="1"/>
      <c r="D104" s="1"/>
      <c r="E104" s="59" t="s">
        <v>198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>
      <c r="A105" s="9"/>
      <c r="B105" s="58" t="s">
        <v>72</v>
      </c>
      <c r="C105" s="1"/>
      <c r="D105" s="1"/>
      <c r="E105" s="59" t="s">
        <v>802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 thickBot="1">
      <c r="A106" s="9"/>
      <c r="B106" s="60" t="s">
        <v>74</v>
      </c>
      <c r="C106" s="31"/>
      <c r="D106" s="31"/>
      <c r="E106" s="61" t="s">
        <v>75</v>
      </c>
      <c r="F106" s="31"/>
      <c r="G106" s="31"/>
      <c r="H106" s="62"/>
      <c r="I106" s="31"/>
      <c r="J106" s="62"/>
      <c r="K106" s="31"/>
      <c r="L106" s="31"/>
      <c r="M106" s="12"/>
      <c r="N106" s="2"/>
      <c r="O106" s="2"/>
      <c r="P106" s="2"/>
      <c r="Q106" s="2"/>
    </row>
    <row r="107" thickTop="1">
      <c r="A107" s="9"/>
      <c r="B107" s="51">
        <v>14</v>
      </c>
      <c r="C107" s="52" t="s">
        <v>763</v>
      </c>
      <c r="D107" s="52" t="s">
        <v>3</v>
      </c>
      <c r="E107" s="52" t="s">
        <v>764</v>
      </c>
      <c r="F107" s="52" t="s">
        <v>3</v>
      </c>
      <c r="G107" s="53" t="s">
        <v>173</v>
      </c>
      <c r="H107" s="63">
        <v>7</v>
      </c>
      <c r="I107" s="37">
        <f>ROUND(0,2)</f>
        <v>0</v>
      </c>
      <c r="J107" s="64">
        <f>ROUND(I107*H107,2)</f>
        <v>0</v>
      </c>
      <c r="K107" s="65">
        <v>0.20999999999999999</v>
      </c>
      <c r="L107" s="66">
        <f>IF(ISNUMBER(K107),ROUND(J107*(K107+1),2),0)</f>
        <v>0</v>
      </c>
      <c r="M107" s="12"/>
      <c r="N107" s="2"/>
      <c r="O107" s="2"/>
      <c r="P107" s="2"/>
      <c r="Q107" s="4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58" t="s">
        <v>68</v>
      </c>
      <c r="C108" s="1"/>
      <c r="D108" s="1"/>
      <c r="E108" s="59" t="s">
        <v>765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>
      <c r="A109" s="9"/>
      <c r="B109" s="58" t="s">
        <v>70</v>
      </c>
      <c r="C109" s="1"/>
      <c r="D109" s="1"/>
      <c r="E109" s="59" t="s">
        <v>377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8" t="s">
        <v>72</v>
      </c>
      <c r="C110" s="1"/>
      <c r="D110" s="1"/>
      <c r="E110" s="59" t="s">
        <v>766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 thickBot="1">
      <c r="A111" s="9"/>
      <c r="B111" s="60" t="s">
        <v>74</v>
      </c>
      <c r="C111" s="31"/>
      <c r="D111" s="31"/>
      <c r="E111" s="61" t="s">
        <v>75</v>
      </c>
      <c r="F111" s="31"/>
      <c r="G111" s="31"/>
      <c r="H111" s="62"/>
      <c r="I111" s="31"/>
      <c r="J111" s="62"/>
      <c r="K111" s="31"/>
      <c r="L111" s="31"/>
      <c r="M111" s="12"/>
      <c r="N111" s="2"/>
      <c r="O111" s="2"/>
      <c r="P111" s="2"/>
      <c r="Q111" s="2"/>
    </row>
    <row r="112" thickTop="1">
      <c r="A112" s="9"/>
      <c r="B112" s="51">
        <v>15</v>
      </c>
      <c r="C112" s="52" t="s">
        <v>803</v>
      </c>
      <c r="D112" s="52" t="s">
        <v>3</v>
      </c>
      <c r="E112" s="52" t="s">
        <v>804</v>
      </c>
      <c r="F112" s="52" t="s">
        <v>3</v>
      </c>
      <c r="G112" s="53" t="s">
        <v>110</v>
      </c>
      <c r="H112" s="63">
        <v>2</v>
      </c>
      <c r="I112" s="37">
        <f>ROUND(0,2)</f>
        <v>0</v>
      </c>
      <c r="J112" s="64">
        <f>ROUND(I112*H112,2)</f>
        <v>0</v>
      </c>
      <c r="K112" s="65">
        <v>0.20999999999999999</v>
      </c>
      <c r="L112" s="66">
        <f>IF(ISNUMBER(K112),ROUND(J112*(K112+1),2),0)</f>
        <v>0</v>
      </c>
      <c r="M112" s="12"/>
      <c r="N112" s="2"/>
      <c r="O112" s="2"/>
      <c r="P112" s="2"/>
      <c r="Q112" s="4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8" t="s">
        <v>68</v>
      </c>
      <c r="C113" s="1"/>
      <c r="D113" s="1"/>
      <c r="E113" s="59" t="s">
        <v>805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>
      <c r="A114" s="9"/>
      <c r="B114" s="58" t="s">
        <v>70</v>
      </c>
      <c r="C114" s="1"/>
      <c r="D114" s="1"/>
      <c r="E114" s="59" t="s">
        <v>198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>
      <c r="A115" s="9"/>
      <c r="B115" s="58" t="s">
        <v>72</v>
      </c>
      <c r="C115" s="1"/>
      <c r="D115" s="1"/>
      <c r="E115" s="59" t="s">
        <v>770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 thickBot="1">
      <c r="A116" s="9"/>
      <c r="B116" s="60" t="s">
        <v>74</v>
      </c>
      <c r="C116" s="31"/>
      <c r="D116" s="31"/>
      <c r="E116" s="61" t="s">
        <v>75</v>
      </c>
      <c r="F116" s="31"/>
      <c r="G116" s="31"/>
      <c r="H116" s="62"/>
      <c r="I116" s="31"/>
      <c r="J116" s="62"/>
      <c r="K116" s="31"/>
      <c r="L116" s="31"/>
      <c r="M116" s="12"/>
      <c r="N116" s="2"/>
      <c r="O116" s="2"/>
      <c r="P116" s="2"/>
      <c r="Q116" s="2"/>
    </row>
    <row r="117" thickTop="1">
      <c r="A117" s="9"/>
      <c r="B117" s="51">
        <v>16</v>
      </c>
      <c r="C117" s="52" t="s">
        <v>806</v>
      </c>
      <c r="D117" s="52" t="s">
        <v>3</v>
      </c>
      <c r="E117" s="52" t="s">
        <v>807</v>
      </c>
      <c r="F117" s="52" t="s">
        <v>3</v>
      </c>
      <c r="G117" s="53" t="s">
        <v>173</v>
      </c>
      <c r="H117" s="63">
        <v>7</v>
      </c>
      <c r="I117" s="37">
        <f>ROUND(0,2)</f>
        <v>0</v>
      </c>
      <c r="J117" s="64">
        <f>ROUND(I117*H117,2)</f>
        <v>0</v>
      </c>
      <c r="K117" s="65">
        <v>0.20999999999999999</v>
      </c>
      <c r="L117" s="66">
        <f>IF(ISNUMBER(K117),ROUND(J117*(K117+1),2),0)</f>
        <v>0</v>
      </c>
      <c r="M117" s="12"/>
      <c r="N117" s="2"/>
      <c r="O117" s="2"/>
      <c r="P117" s="2"/>
      <c r="Q117" s="4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58" t="s">
        <v>68</v>
      </c>
      <c r="C118" s="1"/>
      <c r="D118" s="1"/>
      <c r="E118" s="59" t="s">
        <v>808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>
      <c r="A119" s="9"/>
      <c r="B119" s="58" t="s">
        <v>70</v>
      </c>
      <c r="C119" s="1"/>
      <c r="D119" s="1"/>
      <c r="E119" s="59" t="s">
        <v>377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>
      <c r="A120" s="9"/>
      <c r="B120" s="58" t="s">
        <v>72</v>
      </c>
      <c r="C120" s="1"/>
      <c r="D120" s="1"/>
      <c r="E120" s="59" t="s">
        <v>774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 thickBot="1">
      <c r="A121" s="9"/>
      <c r="B121" s="60" t="s">
        <v>74</v>
      </c>
      <c r="C121" s="31"/>
      <c r="D121" s="31"/>
      <c r="E121" s="61" t="s">
        <v>75</v>
      </c>
      <c r="F121" s="31"/>
      <c r="G121" s="31"/>
      <c r="H121" s="62"/>
      <c r="I121" s="31"/>
      <c r="J121" s="62"/>
      <c r="K121" s="31"/>
      <c r="L121" s="31"/>
      <c r="M121" s="12"/>
      <c r="N121" s="2"/>
      <c r="O121" s="2"/>
      <c r="P121" s="2"/>
      <c r="Q121" s="2"/>
    </row>
    <row r="122" thickTop="1">
      <c r="A122" s="9"/>
      <c r="B122" s="51">
        <v>17</v>
      </c>
      <c r="C122" s="52" t="s">
        <v>775</v>
      </c>
      <c r="D122" s="52" t="s">
        <v>3</v>
      </c>
      <c r="E122" s="52" t="s">
        <v>776</v>
      </c>
      <c r="F122" s="52" t="s">
        <v>3</v>
      </c>
      <c r="G122" s="53" t="s">
        <v>173</v>
      </c>
      <c r="H122" s="63">
        <v>7</v>
      </c>
      <c r="I122" s="37">
        <f>ROUND(0,2)</f>
        <v>0</v>
      </c>
      <c r="J122" s="64">
        <f>ROUND(I122*H122,2)</f>
        <v>0</v>
      </c>
      <c r="K122" s="65">
        <v>0.20999999999999999</v>
      </c>
      <c r="L122" s="66">
        <f>IF(ISNUMBER(K122),ROUND(J122*(K122+1),2),0)</f>
        <v>0</v>
      </c>
      <c r="M122" s="12"/>
      <c r="N122" s="2"/>
      <c r="O122" s="2"/>
      <c r="P122" s="2"/>
      <c r="Q122" s="4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8" t="s">
        <v>68</v>
      </c>
      <c r="C123" s="1"/>
      <c r="D123" s="1"/>
      <c r="E123" s="59" t="s">
        <v>808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>
      <c r="A124" s="9"/>
      <c r="B124" s="58" t="s">
        <v>70</v>
      </c>
      <c r="C124" s="1"/>
      <c r="D124" s="1"/>
      <c r="E124" s="59" t="s">
        <v>377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>
      <c r="A125" s="9"/>
      <c r="B125" s="58" t="s">
        <v>72</v>
      </c>
      <c r="C125" s="1"/>
      <c r="D125" s="1"/>
      <c r="E125" s="59" t="s">
        <v>778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 thickBot="1">
      <c r="A126" s="9"/>
      <c r="B126" s="60" t="s">
        <v>74</v>
      </c>
      <c r="C126" s="31"/>
      <c r="D126" s="31"/>
      <c r="E126" s="61" t="s">
        <v>75</v>
      </c>
      <c r="F126" s="31"/>
      <c r="G126" s="31"/>
      <c r="H126" s="62"/>
      <c r="I126" s="31"/>
      <c r="J126" s="62"/>
      <c r="K126" s="31"/>
      <c r="L126" s="31"/>
      <c r="M126" s="12"/>
      <c r="N126" s="2"/>
      <c r="O126" s="2"/>
      <c r="P126" s="2"/>
      <c r="Q126" s="2"/>
    </row>
    <row r="127" thickTop="1">
      <c r="A127" s="9"/>
      <c r="B127" s="51">
        <v>18</v>
      </c>
      <c r="C127" s="52" t="s">
        <v>809</v>
      </c>
      <c r="D127" s="52" t="s">
        <v>3</v>
      </c>
      <c r="E127" s="52" t="s">
        <v>810</v>
      </c>
      <c r="F127" s="52" t="s">
        <v>3</v>
      </c>
      <c r="G127" s="53" t="s">
        <v>110</v>
      </c>
      <c r="H127" s="63">
        <v>2</v>
      </c>
      <c r="I127" s="37">
        <f>ROUND(0,2)</f>
        <v>0</v>
      </c>
      <c r="J127" s="64">
        <f>ROUND(I127*H127,2)</f>
        <v>0</v>
      </c>
      <c r="K127" s="65">
        <v>0.20999999999999999</v>
      </c>
      <c r="L127" s="66">
        <f>IF(ISNUMBER(K127),ROUND(J127*(K127+1),2),0)</f>
        <v>0</v>
      </c>
      <c r="M127" s="12"/>
      <c r="N127" s="2"/>
      <c r="O127" s="2"/>
      <c r="P127" s="2"/>
      <c r="Q127" s="4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8" t="s">
        <v>68</v>
      </c>
      <c r="C128" s="1"/>
      <c r="D128" s="1"/>
      <c r="E128" s="59" t="s">
        <v>811</v>
      </c>
      <c r="F128" s="1"/>
      <c r="G128" s="1"/>
      <c r="H128" s="50"/>
      <c r="I128" s="1"/>
      <c r="J128" s="50"/>
      <c r="K128" s="1"/>
      <c r="L128" s="1"/>
      <c r="M128" s="12"/>
      <c r="N128" s="2"/>
      <c r="O128" s="2"/>
      <c r="P128" s="2"/>
      <c r="Q128" s="2"/>
    </row>
    <row r="129">
      <c r="A129" s="9"/>
      <c r="B129" s="58" t="s">
        <v>70</v>
      </c>
      <c r="C129" s="1"/>
      <c r="D129" s="1"/>
      <c r="E129" s="59" t="s">
        <v>198</v>
      </c>
      <c r="F129" s="1"/>
      <c r="G129" s="1"/>
      <c r="H129" s="50"/>
      <c r="I129" s="1"/>
      <c r="J129" s="50"/>
      <c r="K129" s="1"/>
      <c r="L129" s="1"/>
      <c r="M129" s="12"/>
      <c r="N129" s="2"/>
      <c r="O129" s="2"/>
      <c r="P129" s="2"/>
      <c r="Q129" s="2"/>
    </row>
    <row r="130">
      <c r="A130" s="9"/>
      <c r="B130" s="58" t="s">
        <v>72</v>
      </c>
      <c r="C130" s="1"/>
      <c r="D130" s="1"/>
      <c r="E130" s="59" t="s">
        <v>812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 thickBot="1">
      <c r="A131" s="9"/>
      <c r="B131" s="60" t="s">
        <v>74</v>
      </c>
      <c r="C131" s="31"/>
      <c r="D131" s="31"/>
      <c r="E131" s="61" t="s">
        <v>75</v>
      </c>
      <c r="F131" s="31"/>
      <c r="G131" s="31"/>
      <c r="H131" s="62"/>
      <c r="I131" s="31"/>
      <c r="J131" s="62"/>
      <c r="K131" s="31"/>
      <c r="L131" s="31"/>
      <c r="M131" s="12"/>
      <c r="N131" s="2"/>
      <c r="O131" s="2"/>
      <c r="P131" s="2"/>
      <c r="Q131" s="2"/>
    </row>
    <row r="132" thickTop="1" thickBot="1" ht="25" customHeight="1">
      <c r="A132" s="9"/>
      <c r="B132" s="1"/>
      <c r="C132" s="67">
        <v>8</v>
      </c>
      <c r="D132" s="1"/>
      <c r="E132" s="67" t="s">
        <v>684</v>
      </c>
      <c r="F132" s="1"/>
      <c r="G132" s="68" t="s">
        <v>115</v>
      </c>
      <c r="H132" s="69">
        <f>J97+J102+J107+J112+J117+J122+J127</f>
        <v>0</v>
      </c>
      <c r="I132" s="68" t="s">
        <v>116</v>
      </c>
      <c r="J132" s="70">
        <f>(L132-H132)</f>
        <v>0</v>
      </c>
      <c r="K132" s="68" t="s">
        <v>117</v>
      </c>
      <c r="L132" s="71">
        <f>L97+L102+L107+L112+L117+L122+L127</f>
        <v>0</v>
      </c>
      <c r="M132" s="12"/>
      <c r="N132" s="2"/>
      <c r="O132" s="2"/>
      <c r="P132" s="2"/>
      <c r="Q132" s="43">
        <f>0+Q97+Q102+Q107+Q112+Q117+Q122+Q127</f>
        <v>0</v>
      </c>
      <c r="R132" s="27">
        <f>0+R97+R102+R107+R112+R117+R122+R127</f>
        <v>0</v>
      </c>
      <c r="S132" s="72">
        <f>Q132*(1+J132)+R132</f>
        <v>0</v>
      </c>
    </row>
    <row r="133" thickTop="1" thickBot="1" ht="25" customHeight="1">
      <c r="A133" s="9"/>
      <c r="B133" s="73"/>
      <c r="C133" s="73"/>
      <c r="D133" s="73"/>
      <c r="E133" s="73"/>
      <c r="F133" s="73"/>
      <c r="G133" s="74" t="s">
        <v>118</v>
      </c>
      <c r="H133" s="75">
        <f>J97+J102+J107+J112+J117+J122+J127</f>
        <v>0</v>
      </c>
      <c r="I133" s="74" t="s">
        <v>119</v>
      </c>
      <c r="J133" s="76">
        <f>0+J132</f>
        <v>0</v>
      </c>
      <c r="K133" s="74" t="s">
        <v>120</v>
      </c>
      <c r="L133" s="77">
        <f>L97+L102+L107+L112+L117+L122+L127</f>
        <v>0</v>
      </c>
      <c r="M133" s="12"/>
      <c r="N133" s="2"/>
      <c r="O133" s="2"/>
      <c r="P133" s="2"/>
      <c r="Q133" s="2"/>
    </row>
    <row r="134">
      <c r="A134" s="13"/>
      <c r="B134" s="4"/>
      <c r="C134" s="4"/>
      <c r="D134" s="4"/>
      <c r="E134" s="4"/>
      <c r="F134" s="4"/>
      <c r="G134" s="4"/>
      <c r="H134" s="78"/>
      <c r="I134" s="4"/>
      <c r="J134" s="78"/>
      <c r="K134" s="4"/>
      <c r="L134" s="4"/>
      <c r="M134" s="14"/>
      <c r="N134" s="2"/>
      <c r="O134" s="2"/>
      <c r="P134" s="2"/>
      <c r="Q134" s="2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"/>
      <c r="O135" s="2"/>
      <c r="P135" s="2"/>
      <c r="Q135" s="2"/>
    </row>
  </sheetData>
  <mergeCells count="95"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2:L42"/>
    <mergeCell ref="B22:D22"/>
    <mergeCell ref="B23:D23"/>
    <mergeCell ref="B24:D24"/>
    <mergeCell ref="B75:L75"/>
    <mergeCell ref="B77:D77"/>
    <mergeCell ref="B78:D78"/>
    <mergeCell ref="B79:D79"/>
    <mergeCell ref="B80:D80"/>
    <mergeCell ref="B83:L83"/>
    <mergeCell ref="B85:D85"/>
    <mergeCell ref="B86:D86"/>
    <mergeCell ref="B87:D87"/>
    <mergeCell ref="B88:D88"/>
    <mergeCell ref="B90:D90"/>
    <mergeCell ref="B91:D91"/>
    <mergeCell ref="B92:D92"/>
    <mergeCell ref="B93:D93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96:L96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H43+H121+H129+H137+H145+H213+H221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813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L43+L121+L129+L137+L145+L213+L221</f>
        <v>0</v>
      </c>
      <c r="K11" s="1"/>
      <c r="L11" s="1"/>
      <c r="M11" s="12"/>
      <c r="N11" s="2"/>
      <c r="O11" s="2"/>
      <c r="P11" s="2"/>
      <c r="Q11" s="43">
        <f>IF(SUM(K20:K26)&gt;0,ROUND(SUM(S20:S26)/SUM(K20:K26)-1,8),0)</f>
        <v>0</v>
      </c>
      <c r="R11" s="27">
        <f>AVERAGE(J42,J120,J128,J136,J144,J212,J220)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H43</f>
        <v>0</v>
      </c>
      <c r="L20" s="48">
        <f>L43</f>
        <v>0</v>
      </c>
      <c r="M20" s="12"/>
      <c r="N20" s="2"/>
      <c r="O20" s="2"/>
      <c r="P20" s="2"/>
      <c r="Q20" s="2"/>
      <c r="S20" s="27">
        <f>S42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H121</f>
        <v>0</v>
      </c>
      <c r="L21" s="48">
        <f>L121</f>
        <v>0</v>
      </c>
      <c r="M21" s="12"/>
      <c r="N21" s="2"/>
      <c r="O21" s="2"/>
      <c r="P21" s="2"/>
      <c r="Q21" s="2"/>
      <c r="S21" s="27">
        <f>S120</f>
        <v>0</v>
      </c>
    </row>
    <row r="22">
      <c r="A22" s="9"/>
      <c r="B22" s="46">
        <v>2</v>
      </c>
      <c r="C22" s="1"/>
      <c r="D22" s="1"/>
      <c r="E22" s="47" t="s">
        <v>254</v>
      </c>
      <c r="F22" s="1"/>
      <c r="G22" s="1"/>
      <c r="H22" s="1"/>
      <c r="I22" s="1"/>
      <c r="J22" s="1"/>
      <c r="K22" s="48">
        <f>H129</f>
        <v>0</v>
      </c>
      <c r="L22" s="48">
        <f>L129</f>
        <v>0</v>
      </c>
      <c r="M22" s="12"/>
      <c r="N22" s="2"/>
      <c r="O22" s="2"/>
      <c r="P22" s="2"/>
      <c r="Q22" s="2"/>
      <c r="S22" s="27">
        <f>S128</f>
        <v>0</v>
      </c>
    </row>
    <row r="23">
      <c r="A23" s="9"/>
      <c r="B23" s="46">
        <v>4</v>
      </c>
      <c r="C23" s="1"/>
      <c r="D23" s="1"/>
      <c r="E23" s="47" t="s">
        <v>123</v>
      </c>
      <c r="F23" s="1"/>
      <c r="G23" s="1"/>
      <c r="H23" s="1"/>
      <c r="I23" s="1"/>
      <c r="J23" s="1"/>
      <c r="K23" s="48">
        <f>H137</f>
        <v>0</v>
      </c>
      <c r="L23" s="48">
        <f>L137</f>
        <v>0</v>
      </c>
      <c r="M23" s="12"/>
      <c r="N23" s="2"/>
      <c r="O23" s="2"/>
      <c r="P23" s="2"/>
      <c r="Q23" s="2"/>
      <c r="S23" s="27">
        <f>S136</f>
        <v>0</v>
      </c>
    </row>
    <row r="24">
      <c r="A24" s="9"/>
      <c r="B24" s="46">
        <v>7</v>
      </c>
      <c r="C24" s="1"/>
      <c r="D24" s="1"/>
      <c r="E24" s="47" t="s">
        <v>124</v>
      </c>
      <c r="F24" s="1"/>
      <c r="G24" s="1"/>
      <c r="H24" s="1"/>
      <c r="I24" s="1"/>
      <c r="J24" s="1"/>
      <c r="K24" s="48">
        <f>H145</f>
        <v>0</v>
      </c>
      <c r="L24" s="48">
        <f>L145</f>
        <v>0</v>
      </c>
      <c r="M24" s="12"/>
      <c r="N24" s="2"/>
      <c r="O24" s="2"/>
      <c r="P24" s="2"/>
      <c r="Q24" s="2"/>
      <c r="S24" s="27">
        <f>S144</f>
        <v>0</v>
      </c>
    </row>
    <row r="25">
      <c r="A25" s="9"/>
      <c r="B25" s="46">
        <v>8</v>
      </c>
      <c r="C25" s="1"/>
      <c r="D25" s="1"/>
      <c r="E25" s="47" t="s">
        <v>684</v>
      </c>
      <c r="F25" s="1"/>
      <c r="G25" s="1"/>
      <c r="H25" s="1"/>
      <c r="I25" s="1"/>
      <c r="J25" s="1"/>
      <c r="K25" s="48">
        <f>H213</f>
        <v>0</v>
      </c>
      <c r="L25" s="48">
        <f>L213</f>
        <v>0</v>
      </c>
      <c r="M25" s="81"/>
      <c r="N25" s="2"/>
      <c r="O25" s="2"/>
      <c r="P25" s="2"/>
      <c r="Q25" s="2"/>
      <c r="S25" s="27">
        <f>S212</f>
        <v>0</v>
      </c>
    </row>
    <row r="26">
      <c r="A26" s="9"/>
      <c r="B26" s="46">
        <v>9</v>
      </c>
      <c r="C26" s="1"/>
      <c r="D26" s="1"/>
      <c r="E26" s="47" t="s">
        <v>125</v>
      </c>
      <c r="F26" s="1"/>
      <c r="G26" s="1"/>
      <c r="H26" s="1"/>
      <c r="I26" s="1"/>
      <c r="J26" s="1"/>
      <c r="K26" s="48">
        <f>H221</f>
        <v>0</v>
      </c>
      <c r="L26" s="48">
        <f>L221</f>
        <v>0</v>
      </c>
      <c r="M26" s="81"/>
      <c r="N26" s="2"/>
      <c r="O26" s="2"/>
      <c r="P26" s="2"/>
      <c r="Q26" s="2"/>
      <c r="S26" s="27">
        <f>S220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9"/>
      <c r="N27" s="2"/>
      <c r="O27" s="2"/>
      <c r="P27" s="2"/>
      <c r="Q27" s="2"/>
    </row>
    <row r="28" ht="14" customHeight="1">
      <c r="A28" s="4"/>
      <c r="B28" s="38" t="s">
        <v>56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0"/>
      <c r="N29" s="2"/>
      <c r="O29" s="2"/>
      <c r="P29" s="2"/>
      <c r="Q29" s="2"/>
    </row>
    <row r="30" ht="18" customHeight="1">
      <c r="A30" s="9"/>
      <c r="B30" s="44" t="s">
        <v>57</v>
      </c>
      <c r="C30" s="44" t="s">
        <v>53</v>
      </c>
      <c r="D30" s="44" t="s">
        <v>58</v>
      </c>
      <c r="E30" s="44" t="s">
        <v>54</v>
      </c>
      <c r="F30" s="44" t="s">
        <v>59</v>
      </c>
      <c r="G30" s="45" t="s">
        <v>60</v>
      </c>
      <c r="H30" s="22" t="s">
        <v>61</v>
      </c>
      <c r="I30" s="22" t="s">
        <v>62</v>
      </c>
      <c r="J30" s="22" t="s">
        <v>16</v>
      </c>
      <c r="K30" s="45" t="s">
        <v>63</v>
      </c>
      <c r="L30" s="22" t="s">
        <v>17</v>
      </c>
      <c r="M30" s="81"/>
      <c r="N30" s="2"/>
      <c r="O30" s="2"/>
      <c r="P30" s="2"/>
      <c r="Q30" s="2"/>
    </row>
    <row r="31" ht="40" customHeight="1">
      <c r="A31" s="9"/>
      <c r="B31" s="49" t="s">
        <v>64</v>
      </c>
      <c r="C31" s="1"/>
      <c r="D31" s="1"/>
      <c r="E31" s="1"/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1">
        <v>1</v>
      </c>
      <c r="C32" s="52" t="s">
        <v>256</v>
      </c>
      <c r="D32" s="52" t="s">
        <v>3</v>
      </c>
      <c r="E32" s="52" t="s">
        <v>127</v>
      </c>
      <c r="F32" s="52" t="s">
        <v>3</v>
      </c>
      <c r="G32" s="53" t="s">
        <v>141</v>
      </c>
      <c r="H32" s="54">
        <v>52.655999999999999</v>
      </c>
      <c r="I32" s="25">
        <f>ROUND(0,2)</f>
        <v>0</v>
      </c>
      <c r="J32" s="55">
        <f>ROUND(I32*H32,2)</f>
        <v>0</v>
      </c>
      <c r="K32" s="56">
        <v>0.20999999999999999</v>
      </c>
      <c r="L32" s="57">
        <f>IF(ISNUMBER(K32),ROUND(J32*(K32+1),2),0)</f>
        <v>0</v>
      </c>
      <c r="M32" s="12"/>
      <c r="N32" s="2"/>
      <c r="O32" s="2"/>
      <c r="P32" s="2"/>
      <c r="Q32" s="43">
        <f>IF(ISNUMBER(K32),IF(H32&gt;0,IF(I32&gt;0,J32,0),0),0)</f>
        <v>0</v>
      </c>
      <c r="R32" s="27">
        <f>IF(ISNUMBER(K32)=FALSE,J32,0)</f>
        <v>0</v>
      </c>
    </row>
    <row r="33">
      <c r="A33" s="9"/>
      <c r="B33" s="58" t="s">
        <v>68</v>
      </c>
      <c r="C33" s="1"/>
      <c r="D33" s="1"/>
      <c r="E33" s="59" t="s">
        <v>685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70</v>
      </c>
      <c r="C34" s="1"/>
      <c r="D34" s="1"/>
      <c r="E34" s="59" t="s">
        <v>814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>
      <c r="A35" s="9"/>
      <c r="B35" s="58" t="s">
        <v>72</v>
      </c>
      <c r="C35" s="1"/>
      <c r="D35" s="1"/>
      <c r="E35" s="59" t="s">
        <v>131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 thickBot="1">
      <c r="A36" s="9"/>
      <c r="B36" s="60" t="s">
        <v>74</v>
      </c>
      <c r="C36" s="31"/>
      <c r="D36" s="31"/>
      <c r="E36" s="61" t="s">
        <v>75</v>
      </c>
      <c r="F36" s="31"/>
      <c r="G36" s="31"/>
      <c r="H36" s="62"/>
      <c r="I36" s="31"/>
      <c r="J36" s="62"/>
      <c r="K36" s="31"/>
      <c r="L36" s="31"/>
      <c r="M36" s="12"/>
      <c r="N36" s="2"/>
      <c r="O36" s="2"/>
      <c r="P36" s="2"/>
      <c r="Q36" s="2"/>
    </row>
    <row r="37" thickTop="1">
      <c r="A37" s="9"/>
      <c r="B37" s="51">
        <v>2</v>
      </c>
      <c r="C37" s="52" t="s">
        <v>94</v>
      </c>
      <c r="D37" s="52" t="s">
        <v>113</v>
      </c>
      <c r="E37" s="52" t="s">
        <v>95</v>
      </c>
      <c r="F37" s="52" t="s">
        <v>3</v>
      </c>
      <c r="G37" s="53" t="s">
        <v>67</v>
      </c>
      <c r="H37" s="63">
        <v>1</v>
      </c>
      <c r="I37" s="37">
        <f>ROUND(0,2)</f>
        <v>0</v>
      </c>
      <c r="J37" s="64">
        <f>ROUND(I37*H37,2)</f>
        <v>0</v>
      </c>
      <c r="K37" s="65">
        <v>0.20999999999999999</v>
      </c>
      <c r="L37" s="66">
        <f>IF(ISNUMBER(K37),ROUND(J37*(K37+1),2),0)</f>
        <v>0</v>
      </c>
      <c r="M37" s="12"/>
      <c r="N37" s="2"/>
      <c r="O37" s="2"/>
      <c r="P37" s="2"/>
      <c r="Q37" s="43">
        <f>IF(ISNUMBER(K37),IF(H37&gt;0,IF(I37&gt;0,J37,0),0),0)</f>
        <v>0</v>
      </c>
      <c r="R37" s="27">
        <f>IF(ISNUMBER(K37)=FALSE,J37,0)</f>
        <v>0</v>
      </c>
    </row>
    <row r="38">
      <c r="A38" s="9"/>
      <c r="B38" s="58" t="s">
        <v>68</v>
      </c>
      <c r="C38" s="1"/>
      <c r="D38" s="1"/>
      <c r="E38" s="59" t="s">
        <v>815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70</v>
      </c>
      <c r="C39" s="1"/>
      <c r="D39" s="1"/>
      <c r="E39" s="59" t="s">
        <v>71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>
      <c r="A40" s="9"/>
      <c r="B40" s="58" t="s">
        <v>72</v>
      </c>
      <c r="C40" s="1"/>
      <c r="D40" s="1"/>
      <c r="E40" s="59" t="s">
        <v>89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 thickBot="1">
      <c r="A41" s="9"/>
      <c r="B41" s="60" t="s">
        <v>74</v>
      </c>
      <c r="C41" s="31"/>
      <c r="D41" s="31"/>
      <c r="E41" s="61" t="s">
        <v>75</v>
      </c>
      <c r="F41" s="31"/>
      <c r="G41" s="31"/>
      <c r="H41" s="62"/>
      <c r="I41" s="31"/>
      <c r="J41" s="62"/>
      <c r="K41" s="31"/>
      <c r="L41" s="31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7">
        <v>0</v>
      </c>
      <c r="D42" s="1"/>
      <c r="E42" s="67" t="s">
        <v>55</v>
      </c>
      <c r="F42" s="1"/>
      <c r="G42" s="68" t="s">
        <v>115</v>
      </c>
      <c r="H42" s="69">
        <f>J32+J37</f>
        <v>0</v>
      </c>
      <c r="I42" s="68" t="s">
        <v>116</v>
      </c>
      <c r="J42" s="70">
        <f>(L42-H42)</f>
        <v>0</v>
      </c>
      <c r="K42" s="68" t="s">
        <v>117</v>
      </c>
      <c r="L42" s="71">
        <f>L32+L37</f>
        <v>0</v>
      </c>
      <c r="M42" s="12"/>
      <c r="N42" s="2"/>
      <c r="O42" s="2"/>
      <c r="P42" s="2"/>
      <c r="Q42" s="43">
        <f>0+Q32+Q37</f>
        <v>0</v>
      </c>
      <c r="R42" s="27">
        <f>0+R32+R37</f>
        <v>0</v>
      </c>
      <c r="S42" s="72">
        <f>Q42*(1+J42)+R42</f>
        <v>0</v>
      </c>
    </row>
    <row r="43" thickTop="1" thickBot="1" ht="25" customHeight="1">
      <c r="A43" s="9"/>
      <c r="B43" s="73"/>
      <c r="C43" s="73"/>
      <c r="D43" s="73"/>
      <c r="E43" s="73"/>
      <c r="F43" s="73"/>
      <c r="G43" s="74" t="s">
        <v>118</v>
      </c>
      <c r="H43" s="75">
        <f>J32+J37</f>
        <v>0</v>
      </c>
      <c r="I43" s="74" t="s">
        <v>119</v>
      </c>
      <c r="J43" s="76">
        <f>0+J42</f>
        <v>0</v>
      </c>
      <c r="K43" s="74" t="s">
        <v>120</v>
      </c>
      <c r="L43" s="77">
        <f>L32+L37</f>
        <v>0</v>
      </c>
      <c r="M43" s="12"/>
      <c r="N43" s="2"/>
      <c r="O43" s="2"/>
      <c r="P43" s="2"/>
      <c r="Q43" s="2"/>
    </row>
    <row r="44" ht="40" customHeight="1">
      <c r="A44" s="9"/>
      <c r="B44" s="82" t="s">
        <v>138</v>
      </c>
      <c r="C44" s="1"/>
      <c r="D44" s="1"/>
      <c r="E44" s="1"/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1">
        <v>3</v>
      </c>
      <c r="C45" s="52" t="s">
        <v>688</v>
      </c>
      <c r="D45" s="52" t="s">
        <v>3</v>
      </c>
      <c r="E45" s="52" t="s">
        <v>689</v>
      </c>
      <c r="F45" s="52" t="s">
        <v>3</v>
      </c>
      <c r="G45" s="53" t="s">
        <v>141</v>
      </c>
      <c r="H45" s="54">
        <v>24.800000000000001</v>
      </c>
      <c r="I45" s="25">
        <f>ROUND(0,2)</f>
        <v>0</v>
      </c>
      <c r="J45" s="55">
        <f>ROUND(I45*H45,2)</f>
        <v>0</v>
      </c>
      <c r="K45" s="56">
        <v>0.20999999999999999</v>
      </c>
      <c r="L45" s="57">
        <f>IF(ISNUMBER(K45),ROUND(J45*(K45+1),2),0)</f>
        <v>0</v>
      </c>
      <c r="M45" s="12"/>
      <c r="N45" s="2"/>
      <c r="O45" s="2"/>
      <c r="P45" s="2"/>
      <c r="Q45" s="43">
        <f>IF(ISNUMBER(K45),IF(H45&gt;0,IF(I45&gt;0,J45,0),0),0)</f>
        <v>0</v>
      </c>
      <c r="R45" s="27">
        <f>IF(ISNUMBER(K45)=FALSE,J45,0)</f>
        <v>0</v>
      </c>
    </row>
    <row r="46">
      <c r="A46" s="9"/>
      <c r="B46" s="58" t="s">
        <v>68</v>
      </c>
      <c r="C46" s="1"/>
      <c r="D46" s="1"/>
      <c r="E46" s="59" t="s">
        <v>816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70</v>
      </c>
      <c r="C47" s="1"/>
      <c r="D47" s="1"/>
      <c r="E47" s="59" t="s">
        <v>817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8" t="s">
        <v>72</v>
      </c>
      <c r="C48" s="1"/>
      <c r="D48" s="1"/>
      <c r="E48" s="59" t="s">
        <v>692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 thickBot="1">
      <c r="A49" s="9"/>
      <c r="B49" s="60" t="s">
        <v>74</v>
      </c>
      <c r="C49" s="31"/>
      <c r="D49" s="31"/>
      <c r="E49" s="61" t="s">
        <v>75</v>
      </c>
      <c r="F49" s="31"/>
      <c r="G49" s="31"/>
      <c r="H49" s="62"/>
      <c r="I49" s="31"/>
      <c r="J49" s="62"/>
      <c r="K49" s="31"/>
      <c r="L49" s="31"/>
      <c r="M49" s="12"/>
      <c r="N49" s="2"/>
      <c r="O49" s="2"/>
      <c r="P49" s="2"/>
      <c r="Q49" s="2"/>
    </row>
    <row r="50" thickTop="1">
      <c r="A50" s="9"/>
      <c r="B50" s="51">
        <v>4</v>
      </c>
      <c r="C50" s="52" t="s">
        <v>139</v>
      </c>
      <c r="D50" s="52">
        <v>1</v>
      </c>
      <c r="E50" s="52" t="s">
        <v>140</v>
      </c>
      <c r="F50" s="52" t="s">
        <v>3</v>
      </c>
      <c r="G50" s="53" t="s">
        <v>141</v>
      </c>
      <c r="H50" s="63">
        <v>232.03999999999999</v>
      </c>
      <c r="I50" s="37">
        <f>ROUND(0,2)</f>
        <v>0</v>
      </c>
      <c r="J50" s="64">
        <f>ROUND(I50*H50,2)</f>
        <v>0</v>
      </c>
      <c r="K50" s="65">
        <v>0.20999999999999999</v>
      </c>
      <c r="L50" s="66">
        <f>IF(ISNUMBER(K50),ROUND(J50*(K50+1),2),0)</f>
        <v>0</v>
      </c>
      <c r="M50" s="12"/>
      <c r="N50" s="2"/>
      <c r="O50" s="2"/>
      <c r="P50" s="2"/>
      <c r="Q50" s="43">
        <f>IF(ISNUMBER(K50),IF(H50&gt;0,IF(I50&gt;0,J50,0),0),0)</f>
        <v>0</v>
      </c>
      <c r="R50" s="27">
        <f>IF(ISNUMBER(K50)=FALSE,J50,0)</f>
        <v>0</v>
      </c>
    </row>
    <row r="51">
      <c r="A51" s="9"/>
      <c r="B51" s="58" t="s">
        <v>68</v>
      </c>
      <c r="C51" s="1"/>
      <c r="D51" s="1"/>
      <c r="E51" s="59" t="s">
        <v>818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8" t="s">
        <v>70</v>
      </c>
      <c r="C52" s="1"/>
      <c r="D52" s="1"/>
      <c r="E52" s="59" t="s">
        <v>819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>
      <c r="A53" s="9"/>
      <c r="B53" s="58" t="s">
        <v>72</v>
      </c>
      <c r="C53" s="1"/>
      <c r="D53" s="1"/>
      <c r="E53" s="59" t="s">
        <v>144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 thickBot="1">
      <c r="A54" s="9"/>
      <c r="B54" s="60" t="s">
        <v>74</v>
      </c>
      <c r="C54" s="31"/>
      <c r="D54" s="31"/>
      <c r="E54" s="61" t="s">
        <v>75</v>
      </c>
      <c r="F54" s="31"/>
      <c r="G54" s="31"/>
      <c r="H54" s="62"/>
      <c r="I54" s="31"/>
      <c r="J54" s="62"/>
      <c r="K54" s="31"/>
      <c r="L54" s="31"/>
      <c r="M54" s="12"/>
      <c r="N54" s="2"/>
      <c r="O54" s="2"/>
      <c r="P54" s="2"/>
      <c r="Q54" s="2"/>
    </row>
    <row r="55" thickTop="1">
      <c r="A55" s="9"/>
      <c r="B55" s="51">
        <v>5</v>
      </c>
      <c r="C55" s="52" t="s">
        <v>139</v>
      </c>
      <c r="D55" s="52">
        <v>2</v>
      </c>
      <c r="E55" s="52" t="s">
        <v>140</v>
      </c>
      <c r="F55" s="52" t="s">
        <v>3</v>
      </c>
      <c r="G55" s="53" t="s">
        <v>141</v>
      </c>
      <c r="H55" s="63">
        <v>24.800000000000001</v>
      </c>
      <c r="I55" s="37">
        <f>ROUND(0,2)</f>
        <v>0</v>
      </c>
      <c r="J55" s="64">
        <f>ROUND(I55*H55,2)</f>
        <v>0</v>
      </c>
      <c r="K55" s="65">
        <v>0.20999999999999999</v>
      </c>
      <c r="L55" s="66">
        <f>IF(ISNUMBER(K55),ROUND(J55*(K55+1),2),0)</f>
        <v>0</v>
      </c>
      <c r="M55" s="12"/>
      <c r="N55" s="2"/>
      <c r="O55" s="2"/>
      <c r="P55" s="2"/>
      <c r="Q55" s="43">
        <f>IF(ISNUMBER(K55),IF(H55&gt;0,IF(I55&gt;0,J55,0),0),0)</f>
        <v>0</v>
      </c>
      <c r="R55" s="27">
        <f>IF(ISNUMBER(K55)=FALSE,J55,0)</f>
        <v>0</v>
      </c>
    </row>
    <row r="56">
      <c r="A56" s="9"/>
      <c r="B56" s="58" t="s">
        <v>68</v>
      </c>
      <c r="C56" s="1"/>
      <c r="D56" s="1"/>
      <c r="E56" s="59" t="s">
        <v>820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70</v>
      </c>
      <c r="C57" s="1"/>
      <c r="D57" s="1"/>
      <c r="E57" s="59" t="s">
        <v>821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>
      <c r="A58" s="9"/>
      <c r="B58" s="58" t="s">
        <v>72</v>
      </c>
      <c r="C58" s="1"/>
      <c r="D58" s="1"/>
      <c r="E58" s="59" t="s">
        <v>144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 thickBot="1">
      <c r="A59" s="9"/>
      <c r="B59" s="60" t="s">
        <v>74</v>
      </c>
      <c r="C59" s="31"/>
      <c r="D59" s="31"/>
      <c r="E59" s="61" t="s">
        <v>75</v>
      </c>
      <c r="F59" s="31"/>
      <c r="G59" s="31"/>
      <c r="H59" s="62"/>
      <c r="I59" s="31"/>
      <c r="J59" s="62"/>
      <c r="K59" s="31"/>
      <c r="L59" s="31"/>
      <c r="M59" s="12"/>
      <c r="N59" s="2"/>
      <c r="O59" s="2"/>
      <c r="P59" s="2"/>
      <c r="Q59" s="2"/>
    </row>
    <row r="60" thickTop="1">
      <c r="A60" s="9"/>
      <c r="B60" s="51">
        <v>6</v>
      </c>
      <c r="C60" s="52" t="s">
        <v>697</v>
      </c>
      <c r="D60" s="52" t="s">
        <v>3</v>
      </c>
      <c r="E60" s="52" t="s">
        <v>698</v>
      </c>
      <c r="F60" s="52" t="s">
        <v>3</v>
      </c>
      <c r="G60" s="53" t="s">
        <v>141</v>
      </c>
      <c r="H60" s="63">
        <v>232.03999999999999</v>
      </c>
      <c r="I60" s="37">
        <f>ROUND(0,2)</f>
        <v>0</v>
      </c>
      <c r="J60" s="64">
        <f>ROUND(I60*H60,2)</f>
        <v>0</v>
      </c>
      <c r="K60" s="65">
        <v>0.20999999999999999</v>
      </c>
      <c r="L60" s="66">
        <f>IF(ISNUMBER(K60),ROUND(J60*(K60+1),2),0)</f>
        <v>0</v>
      </c>
      <c r="M60" s="12"/>
      <c r="N60" s="2"/>
      <c r="O60" s="2"/>
      <c r="P60" s="2"/>
      <c r="Q60" s="43">
        <f>IF(ISNUMBER(K60),IF(H60&gt;0,IF(I60&gt;0,J60,0),0),0)</f>
        <v>0</v>
      </c>
      <c r="R60" s="27">
        <f>IF(ISNUMBER(K60)=FALSE,J60,0)</f>
        <v>0</v>
      </c>
    </row>
    <row r="61">
      <c r="A61" s="9"/>
      <c r="B61" s="58" t="s">
        <v>68</v>
      </c>
      <c r="C61" s="1"/>
      <c r="D61" s="1"/>
      <c r="E61" s="59" t="s">
        <v>822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70</v>
      </c>
      <c r="C62" s="1"/>
      <c r="D62" s="1"/>
      <c r="E62" s="59" t="s">
        <v>823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>
      <c r="A63" s="9"/>
      <c r="B63" s="58" t="s">
        <v>72</v>
      </c>
      <c r="C63" s="1"/>
      <c r="D63" s="1"/>
      <c r="E63" s="59" t="s">
        <v>701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 thickBot="1">
      <c r="A64" s="9"/>
      <c r="B64" s="60" t="s">
        <v>74</v>
      </c>
      <c r="C64" s="31"/>
      <c r="D64" s="31"/>
      <c r="E64" s="61" t="s">
        <v>75</v>
      </c>
      <c r="F64" s="31"/>
      <c r="G64" s="31"/>
      <c r="H64" s="62"/>
      <c r="I64" s="31"/>
      <c r="J64" s="62"/>
      <c r="K64" s="31"/>
      <c r="L64" s="31"/>
      <c r="M64" s="12"/>
      <c r="N64" s="2"/>
      <c r="O64" s="2"/>
      <c r="P64" s="2"/>
      <c r="Q64" s="2"/>
    </row>
    <row r="65" thickTop="1">
      <c r="A65" s="9"/>
      <c r="B65" s="51">
        <v>7</v>
      </c>
      <c r="C65" s="52" t="s">
        <v>702</v>
      </c>
      <c r="D65" s="52" t="s">
        <v>3</v>
      </c>
      <c r="E65" s="52" t="s">
        <v>703</v>
      </c>
      <c r="F65" s="52" t="s">
        <v>3</v>
      </c>
      <c r="G65" s="53" t="s">
        <v>141</v>
      </c>
      <c r="H65" s="63">
        <v>52.659999999999997</v>
      </c>
      <c r="I65" s="37">
        <f>ROUND(0,2)</f>
        <v>0</v>
      </c>
      <c r="J65" s="64">
        <f>ROUND(I65*H65,2)</f>
        <v>0</v>
      </c>
      <c r="K65" s="65">
        <v>0.20999999999999999</v>
      </c>
      <c r="L65" s="66">
        <f>IF(ISNUMBER(K65),ROUND(J65*(K65+1),2),0)</f>
        <v>0</v>
      </c>
      <c r="M65" s="12"/>
      <c r="N65" s="2"/>
      <c r="O65" s="2"/>
      <c r="P65" s="2"/>
      <c r="Q65" s="43">
        <f>IF(ISNUMBER(K65),IF(H65&gt;0,IF(I65&gt;0,J65,0),0),0)</f>
        <v>0</v>
      </c>
      <c r="R65" s="27">
        <f>IF(ISNUMBER(K65)=FALSE,J65,0)</f>
        <v>0</v>
      </c>
    </row>
    <row r="66">
      <c r="A66" s="9"/>
      <c r="B66" s="58" t="s">
        <v>68</v>
      </c>
      <c r="C66" s="1"/>
      <c r="D66" s="1"/>
      <c r="E66" s="59" t="s">
        <v>824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70</v>
      </c>
      <c r="C67" s="1"/>
      <c r="D67" s="1"/>
      <c r="E67" s="59" t="s">
        <v>825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>
      <c r="A68" s="9"/>
      <c r="B68" s="58" t="s">
        <v>72</v>
      </c>
      <c r="C68" s="1"/>
      <c r="D68" s="1"/>
      <c r="E68" s="59" t="s">
        <v>701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 thickBot="1">
      <c r="A69" s="9"/>
      <c r="B69" s="60" t="s">
        <v>74</v>
      </c>
      <c r="C69" s="31"/>
      <c r="D69" s="31"/>
      <c r="E69" s="61" t="s">
        <v>75</v>
      </c>
      <c r="F69" s="31"/>
      <c r="G69" s="31"/>
      <c r="H69" s="62"/>
      <c r="I69" s="31"/>
      <c r="J69" s="62"/>
      <c r="K69" s="31"/>
      <c r="L69" s="31"/>
      <c r="M69" s="12"/>
      <c r="N69" s="2"/>
      <c r="O69" s="2"/>
      <c r="P69" s="2"/>
      <c r="Q69" s="2"/>
    </row>
    <row r="70" thickTop="1">
      <c r="A70" s="9"/>
      <c r="B70" s="51">
        <v>8</v>
      </c>
      <c r="C70" s="52" t="s">
        <v>706</v>
      </c>
      <c r="D70" s="52">
        <v>1</v>
      </c>
      <c r="E70" s="52" t="s">
        <v>707</v>
      </c>
      <c r="F70" s="52" t="s">
        <v>3</v>
      </c>
      <c r="G70" s="53" t="s">
        <v>141</v>
      </c>
      <c r="H70" s="63">
        <v>284.69999999999999</v>
      </c>
      <c r="I70" s="37">
        <f>ROUND(0,2)</f>
        <v>0</v>
      </c>
      <c r="J70" s="64">
        <f>ROUND(I70*H70,2)</f>
        <v>0</v>
      </c>
      <c r="K70" s="65">
        <v>0.20999999999999999</v>
      </c>
      <c r="L70" s="66">
        <f>IF(ISNUMBER(K70),ROUND(J70*(K70+1),2),0)</f>
        <v>0</v>
      </c>
      <c r="M70" s="12"/>
      <c r="N70" s="2"/>
      <c r="O70" s="2"/>
      <c r="P70" s="2"/>
      <c r="Q70" s="43">
        <f>IF(ISNUMBER(K70),IF(H70&gt;0,IF(I70&gt;0,J70,0),0),0)</f>
        <v>0</v>
      </c>
      <c r="R70" s="27">
        <f>IF(ISNUMBER(K70)=FALSE,J70,0)</f>
        <v>0</v>
      </c>
    </row>
    <row r="71">
      <c r="A71" s="9"/>
      <c r="B71" s="58" t="s">
        <v>68</v>
      </c>
      <c r="C71" s="1"/>
      <c r="D71" s="1"/>
      <c r="E71" s="59" t="s">
        <v>826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70</v>
      </c>
      <c r="C72" s="1"/>
      <c r="D72" s="1"/>
      <c r="E72" s="59" t="s">
        <v>827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>
      <c r="A73" s="9"/>
      <c r="B73" s="58" t="s">
        <v>72</v>
      </c>
      <c r="C73" s="1"/>
      <c r="D73" s="1"/>
      <c r="E73" s="59" t="s">
        <v>710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 thickBot="1">
      <c r="A74" s="9"/>
      <c r="B74" s="60" t="s">
        <v>74</v>
      </c>
      <c r="C74" s="31"/>
      <c r="D74" s="31"/>
      <c r="E74" s="61" t="s">
        <v>75</v>
      </c>
      <c r="F74" s="31"/>
      <c r="G74" s="31"/>
      <c r="H74" s="62"/>
      <c r="I74" s="31"/>
      <c r="J74" s="62"/>
      <c r="K74" s="31"/>
      <c r="L74" s="31"/>
      <c r="M74" s="12"/>
      <c r="N74" s="2"/>
      <c r="O74" s="2"/>
      <c r="P74" s="2"/>
      <c r="Q74" s="2"/>
    </row>
    <row r="75" thickTop="1">
      <c r="A75" s="9"/>
      <c r="B75" s="51">
        <v>9</v>
      </c>
      <c r="C75" s="52" t="s">
        <v>706</v>
      </c>
      <c r="D75" s="52">
        <v>2</v>
      </c>
      <c r="E75" s="52" t="s">
        <v>707</v>
      </c>
      <c r="F75" s="52" t="s">
        <v>3</v>
      </c>
      <c r="G75" s="53" t="s">
        <v>141</v>
      </c>
      <c r="H75" s="63">
        <v>24.800000000000001</v>
      </c>
      <c r="I75" s="37">
        <f>ROUND(0,2)</f>
        <v>0</v>
      </c>
      <c r="J75" s="64">
        <f>ROUND(I75*H75,2)</f>
        <v>0</v>
      </c>
      <c r="K75" s="65">
        <v>0.20999999999999999</v>
      </c>
      <c r="L75" s="66">
        <f>IF(ISNUMBER(K75),ROUND(J75*(K75+1),2),0)</f>
        <v>0</v>
      </c>
      <c r="M75" s="12"/>
      <c r="N75" s="2"/>
      <c r="O75" s="2"/>
      <c r="P75" s="2"/>
      <c r="Q75" s="43">
        <f>IF(ISNUMBER(K75),IF(H75&gt;0,IF(I75&gt;0,J75,0),0),0)</f>
        <v>0</v>
      </c>
      <c r="R75" s="27">
        <f>IF(ISNUMBER(K75)=FALSE,J75,0)</f>
        <v>0</v>
      </c>
    </row>
    <row r="76">
      <c r="A76" s="9"/>
      <c r="B76" s="58" t="s">
        <v>68</v>
      </c>
      <c r="C76" s="1"/>
      <c r="D76" s="1"/>
      <c r="E76" s="59" t="s">
        <v>828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70</v>
      </c>
      <c r="C77" s="1"/>
      <c r="D77" s="1"/>
      <c r="E77" s="59" t="s">
        <v>829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8" t="s">
        <v>72</v>
      </c>
      <c r="C78" s="1"/>
      <c r="D78" s="1"/>
      <c r="E78" s="59" t="s">
        <v>710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 thickBot="1">
      <c r="A79" s="9"/>
      <c r="B79" s="60" t="s">
        <v>74</v>
      </c>
      <c r="C79" s="31"/>
      <c r="D79" s="31"/>
      <c r="E79" s="61" t="s">
        <v>75</v>
      </c>
      <c r="F79" s="31"/>
      <c r="G79" s="31"/>
      <c r="H79" s="62"/>
      <c r="I79" s="31"/>
      <c r="J79" s="62"/>
      <c r="K79" s="31"/>
      <c r="L79" s="31"/>
      <c r="M79" s="12"/>
      <c r="N79" s="2"/>
      <c r="O79" s="2"/>
      <c r="P79" s="2"/>
      <c r="Q79" s="2"/>
    </row>
    <row r="80" thickTop="1">
      <c r="A80" s="9"/>
      <c r="B80" s="51">
        <v>10</v>
      </c>
      <c r="C80" s="52" t="s">
        <v>150</v>
      </c>
      <c r="D80" s="52" t="s">
        <v>3</v>
      </c>
      <c r="E80" s="52" t="s">
        <v>151</v>
      </c>
      <c r="F80" s="52" t="s">
        <v>3</v>
      </c>
      <c r="G80" s="53" t="s">
        <v>141</v>
      </c>
      <c r="H80" s="63">
        <v>232.03999999999999</v>
      </c>
      <c r="I80" s="37">
        <f>ROUND(0,2)</f>
        <v>0</v>
      </c>
      <c r="J80" s="64">
        <f>ROUND(I80*H80,2)</f>
        <v>0</v>
      </c>
      <c r="K80" s="65">
        <v>0.20999999999999999</v>
      </c>
      <c r="L80" s="66">
        <f>IF(ISNUMBER(K80),ROUND(J80*(K80+1),2),0)</f>
        <v>0</v>
      </c>
      <c r="M80" s="12"/>
      <c r="N80" s="2"/>
      <c r="O80" s="2"/>
      <c r="P80" s="2"/>
      <c r="Q80" s="43">
        <f>IF(ISNUMBER(K80),IF(H80&gt;0,IF(I80&gt;0,J80,0),0),0)</f>
        <v>0</v>
      </c>
      <c r="R80" s="27">
        <f>IF(ISNUMBER(K80)=FALSE,J80,0)</f>
        <v>0</v>
      </c>
    </row>
    <row r="81">
      <c r="A81" s="9"/>
      <c r="B81" s="58" t="s">
        <v>68</v>
      </c>
      <c r="C81" s="1"/>
      <c r="D81" s="1"/>
      <c r="E81" s="59" t="s">
        <v>830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70</v>
      </c>
      <c r="C82" s="1"/>
      <c r="D82" s="1"/>
      <c r="E82" s="59" t="s">
        <v>819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>
      <c r="A83" s="9"/>
      <c r="B83" s="58" t="s">
        <v>72</v>
      </c>
      <c r="C83" s="1"/>
      <c r="D83" s="1"/>
      <c r="E83" s="59" t="s">
        <v>153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 thickBot="1">
      <c r="A84" s="9"/>
      <c r="B84" s="60" t="s">
        <v>74</v>
      </c>
      <c r="C84" s="31"/>
      <c r="D84" s="31"/>
      <c r="E84" s="61" t="s">
        <v>75</v>
      </c>
      <c r="F84" s="31"/>
      <c r="G84" s="31"/>
      <c r="H84" s="62"/>
      <c r="I84" s="31"/>
      <c r="J84" s="62"/>
      <c r="K84" s="31"/>
      <c r="L84" s="31"/>
      <c r="M84" s="12"/>
      <c r="N84" s="2"/>
      <c r="O84" s="2"/>
      <c r="P84" s="2"/>
      <c r="Q84" s="2"/>
    </row>
    <row r="85" thickTop="1">
      <c r="A85" s="9"/>
      <c r="B85" s="51">
        <v>11</v>
      </c>
      <c r="C85" s="52" t="s">
        <v>714</v>
      </c>
      <c r="D85" s="52" t="s">
        <v>3</v>
      </c>
      <c r="E85" s="52" t="s">
        <v>715</v>
      </c>
      <c r="F85" s="52" t="s">
        <v>3</v>
      </c>
      <c r="G85" s="53" t="s">
        <v>141</v>
      </c>
      <c r="H85" s="63">
        <v>31.248000000000001</v>
      </c>
      <c r="I85" s="37">
        <f>ROUND(0,2)</f>
        <v>0</v>
      </c>
      <c r="J85" s="64">
        <f>ROUND(I85*H85,2)</f>
        <v>0</v>
      </c>
      <c r="K85" s="65">
        <v>0.20999999999999999</v>
      </c>
      <c r="L85" s="66">
        <f>IF(ISNUMBER(K85),ROUND(J85*(K85+1),2),0)</f>
        <v>0</v>
      </c>
      <c r="M85" s="12"/>
      <c r="N85" s="2"/>
      <c r="O85" s="2"/>
      <c r="P85" s="2"/>
      <c r="Q85" s="43">
        <f>IF(ISNUMBER(K85),IF(H85&gt;0,IF(I85&gt;0,J85,0),0),0)</f>
        <v>0</v>
      </c>
      <c r="R85" s="27">
        <f>IF(ISNUMBER(K85)=FALSE,J85,0)</f>
        <v>0</v>
      </c>
    </row>
    <row r="86">
      <c r="A86" s="9"/>
      <c r="B86" s="58" t="s">
        <v>68</v>
      </c>
      <c r="C86" s="1"/>
      <c r="D86" s="1"/>
      <c r="E86" s="59" t="s">
        <v>831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70</v>
      </c>
      <c r="C87" s="1"/>
      <c r="D87" s="1"/>
      <c r="E87" s="59" t="s">
        <v>832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>
      <c r="A88" s="9"/>
      <c r="B88" s="58" t="s">
        <v>72</v>
      </c>
      <c r="C88" s="1"/>
      <c r="D88" s="1"/>
      <c r="E88" s="59" t="s">
        <v>718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 thickBot="1">
      <c r="A89" s="9"/>
      <c r="B89" s="60" t="s">
        <v>74</v>
      </c>
      <c r="C89" s="31"/>
      <c r="D89" s="31"/>
      <c r="E89" s="61" t="s">
        <v>75</v>
      </c>
      <c r="F89" s="31"/>
      <c r="G89" s="31"/>
      <c r="H89" s="62"/>
      <c r="I89" s="31"/>
      <c r="J89" s="62"/>
      <c r="K89" s="31"/>
      <c r="L89" s="31"/>
      <c r="M89" s="12"/>
      <c r="N89" s="2"/>
      <c r="O89" s="2"/>
      <c r="P89" s="2"/>
      <c r="Q89" s="2"/>
    </row>
    <row r="90" thickTop="1">
      <c r="A90" s="9"/>
      <c r="B90" s="51">
        <v>12</v>
      </c>
      <c r="C90" s="52" t="s">
        <v>719</v>
      </c>
      <c r="D90" s="52" t="s">
        <v>3</v>
      </c>
      <c r="E90" s="52" t="s">
        <v>720</v>
      </c>
      <c r="F90" s="52" t="s">
        <v>3</v>
      </c>
      <c r="G90" s="53" t="s">
        <v>156</v>
      </c>
      <c r="H90" s="63">
        <v>124</v>
      </c>
      <c r="I90" s="37">
        <f>ROUND(0,2)</f>
        <v>0</v>
      </c>
      <c r="J90" s="64">
        <f>ROUND(I90*H90,2)</f>
        <v>0</v>
      </c>
      <c r="K90" s="65">
        <v>0.20999999999999999</v>
      </c>
      <c r="L90" s="66">
        <f>IF(ISNUMBER(K90),ROUND(J90*(K90+1),2),0)</f>
        <v>0</v>
      </c>
      <c r="M90" s="12"/>
      <c r="N90" s="2"/>
      <c r="O90" s="2"/>
      <c r="P90" s="2"/>
      <c r="Q90" s="43">
        <f>IF(ISNUMBER(K90),IF(H90&gt;0,IF(I90&gt;0,J90,0),0),0)</f>
        <v>0</v>
      </c>
      <c r="R90" s="27">
        <f>IF(ISNUMBER(K90)=FALSE,J90,0)</f>
        <v>0</v>
      </c>
    </row>
    <row r="91">
      <c r="A91" s="9"/>
      <c r="B91" s="58" t="s">
        <v>68</v>
      </c>
      <c r="C91" s="1"/>
      <c r="D91" s="1"/>
      <c r="E91" s="59" t="s">
        <v>833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70</v>
      </c>
      <c r="C92" s="1"/>
      <c r="D92" s="1"/>
      <c r="E92" s="59" t="s">
        <v>834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>
      <c r="A93" s="9"/>
      <c r="B93" s="58" t="s">
        <v>72</v>
      </c>
      <c r="C93" s="1"/>
      <c r="D93" s="1"/>
      <c r="E93" s="59" t="s">
        <v>723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 thickBot="1">
      <c r="A94" s="9"/>
      <c r="B94" s="60" t="s">
        <v>74</v>
      </c>
      <c r="C94" s="31"/>
      <c r="D94" s="31"/>
      <c r="E94" s="61" t="s">
        <v>75</v>
      </c>
      <c r="F94" s="31"/>
      <c r="G94" s="31"/>
      <c r="H94" s="62"/>
      <c r="I94" s="31"/>
      <c r="J94" s="62"/>
      <c r="K94" s="31"/>
      <c r="L94" s="31"/>
      <c r="M94" s="12"/>
      <c r="N94" s="2"/>
      <c r="O94" s="2"/>
      <c r="P94" s="2"/>
      <c r="Q94" s="2"/>
    </row>
    <row r="95" thickTop="1">
      <c r="A95" s="9"/>
      <c r="B95" s="51">
        <v>13</v>
      </c>
      <c r="C95" s="52" t="s">
        <v>724</v>
      </c>
      <c r="D95" s="52" t="s">
        <v>3</v>
      </c>
      <c r="E95" s="52" t="s">
        <v>725</v>
      </c>
      <c r="F95" s="52" t="s">
        <v>3</v>
      </c>
      <c r="G95" s="53" t="s">
        <v>141</v>
      </c>
      <c r="H95" s="63">
        <v>24.800000000000001</v>
      </c>
      <c r="I95" s="37">
        <f>ROUND(0,2)</f>
        <v>0</v>
      </c>
      <c r="J95" s="64">
        <f>ROUND(I95*H95,2)</f>
        <v>0</v>
      </c>
      <c r="K95" s="65">
        <v>0.20999999999999999</v>
      </c>
      <c r="L95" s="66">
        <f>IF(ISNUMBER(K95),ROUND(J95*(K95+1),2),0)</f>
        <v>0</v>
      </c>
      <c r="M95" s="12"/>
      <c r="N95" s="2"/>
      <c r="O95" s="2"/>
      <c r="P95" s="2"/>
      <c r="Q95" s="43">
        <f>IF(ISNUMBER(K95),IF(H95&gt;0,IF(I95&gt;0,J95,0),0),0)</f>
        <v>0</v>
      </c>
      <c r="R95" s="27">
        <f>IF(ISNUMBER(K95)=FALSE,J95,0)</f>
        <v>0</v>
      </c>
    </row>
    <row r="96">
      <c r="A96" s="9"/>
      <c r="B96" s="58" t="s">
        <v>68</v>
      </c>
      <c r="C96" s="1"/>
      <c r="D96" s="1"/>
      <c r="E96" s="59" t="s">
        <v>835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70</v>
      </c>
      <c r="C97" s="1"/>
      <c r="D97" s="1"/>
      <c r="E97" s="59" t="s">
        <v>836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>
      <c r="A98" s="9"/>
      <c r="B98" s="58" t="s">
        <v>72</v>
      </c>
      <c r="C98" s="1"/>
      <c r="D98" s="1"/>
      <c r="E98" s="59" t="s">
        <v>158</v>
      </c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 thickBot="1">
      <c r="A99" s="9"/>
      <c r="B99" s="60" t="s">
        <v>74</v>
      </c>
      <c r="C99" s="31"/>
      <c r="D99" s="31"/>
      <c r="E99" s="61" t="s">
        <v>75</v>
      </c>
      <c r="F99" s="31"/>
      <c r="G99" s="31"/>
      <c r="H99" s="62"/>
      <c r="I99" s="31"/>
      <c r="J99" s="62"/>
      <c r="K99" s="31"/>
      <c r="L99" s="31"/>
      <c r="M99" s="12"/>
      <c r="N99" s="2"/>
      <c r="O99" s="2"/>
      <c r="P99" s="2"/>
      <c r="Q99" s="2"/>
    </row>
    <row r="100" thickTop="1">
      <c r="A100" s="9"/>
      <c r="B100" s="51">
        <v>14</v>
      </c>
      <c r="C100" s="52" t="s">
        <v>159</v>
      </c>
      <c r="D100" s="52" t="s">
        <v>3</v>
      </c>
      <c r="E100" s="52" t="s">
        <v>160</v>
      </c>
      <c r="F100" s="52" t="s">
        <v>3</v>
      </c>
      <c r="G100" s="53" t="s">
        <v>156</v>
      </c>
      <c r="H100" s="63">
        <v>124</v>
      </c>
      <c r="I100" s="37">
        <f>ROUND(0,2)</f>
        <v>0</v>
      </c>
      <c r="J100" s="64">
        <f>ROUND(I100*H100,2)</f>
        <v>0</v>
      </c>
      <c r="K100" s="65">
        <v>0.20999999999999999</v>
      </c>
      <c r="L100" s="66">
        <f>IF(ISNUMBER(K100),ROUND(J100*(K100+1),2),0)</f>
        <v>0</v>
      </c>
      <c r="M100" s="12"/>
      <c r="N100" s="2"/>
      <c r="O100" s="2"/>
      <c r="P100" s="2"/>
      <c r="Q100" s="43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58" t="s">
        <v>68</v>
      </c>
      <c r="C101" s="1"/>
      <c r="D101" s="1"/>
      <c r="E101" s="59" t="s">
        <v>837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8" t="s">
        <v>70</v>
      </c>
      <c r="C102" s="1"/>
      <c r="D102" s="1"/>
      <c r="E102" s="59" t="s">
        <v>838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>
      <c r="A103" s="9"/>
      <c r="B103" s="58" t="s">
        <v>72</v>
      </c>
      <c r="C103" s="1"/>
      <c r="D103" s="1"/>
      <c r="E103" s="59" t="s">
        <v>163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 thickBot="1">
      <c r="A104" s="9"/>
      <c r="B104" s="60" t="s">
        <v>74</v>
      </c>
      <c r="C104" s="31"/>
      <c r="D104" s="31"/>
      <c r="E104" s="61" t="s">
        <v>75</v>
      </c>
      <c r="F104" s="31"/>
      <c r="G104" s="31"/>
      <c r="H104" s="62"/>
      <c r="I104" s="31"/>
      <c r="J104" s="62"/>
      <c r="K104" s="31"/>
      <c r="L104" s="31"/>
      <c r="M104" s="12"/>
      <c r="N104" s="2"/>
      <c r="O104" s="2"/>
      <c r="P104" s="2"/>
      <c r="Q104" s="2"/>
    </row>
    <row r="105" thickTop="1">
      <c r="A105" s="9"/>
      <c r="B105" s="51">
        <v>15</v>
      </c>
      <c r="C105" s="52" t="s">
        <v>730</v>
      </c>
      <c r="D105" s="52" t="s">
        <v>3</v>
      </c>
      <c r="E105" s="52" t="s">
        <v>731</v>
      </c>
      <c r="F105" s="52" t="s">
        <v>3</v>
      </c>
      <c r="G105" s="53" t="s">
        <v>156</v>
      </c>
      <c r="H105" s="63">
        <v>372</v>
      </c>
      <c r="I105" s="37">
        <f>ROUND(0,2)</f>
        <v>0</v>
      </c>
      <c r="J105" s="64">
        <f>ROUND(I105*H105,2)</f>
        <v>0</v>
      </c>
      <c r="K105" s="65">
        <v>0.20999999999999999</v>
      </c>
      <c r="L105" s="66">
        <f>IF(ISNUMBER(K105),ROUND(J105*(K105+1),2),0)</f>
        <v>0</v>
      </c>
      <c r="M105" s="12"/>
      <c r="N105" s="2"/>
      <c r="O105" s="2"/>
      <c r="P105" s="2"/>
      <c r="Q105" s="43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58" t="s">
        <v>68</v>
      </c>
      <c r="C106" s="1"/>
      <c r="D106" s="1"/>
      <c r="E106" s="59" t="s">
        <v>839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>
      <c r="A107" s="9"/>
      <c r="B107" s="58" t="s">
        <v>70</v>
      </c>
      <c r="C107" s="1"/>
      <c r="D107" s="1"/>
      <c r="E107" s="59" t="s">
        <v>840</v>
      </c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>
      <c r="A108" s="9"/>
      <c r="B108" s="58" t="s">
        <v>72</v>
      </c>
      <c r="C108" s="1"/>
      <c r="D108" s="1"/>
      <c r="E108" s="59" t="s">
        <v>734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 thickBot="1">
      <c r="A109" s="9"/>
      <c r="B109" s="60" t="s">
        <v>74</v>
      </c>
      <c r="C109" s="31"/>
      <c r="D109" s="31"/>
      <c r="E109" s="61" t="s">
        <v>75</v>
      </c>
      <c r="F109" s="31"/>
      <c r="G109" s="31"/>
      <c r="H109" s="62"/>
      <c r="I109" s="31"/>
      <c r="J109" s="62"/>
      <c r="K109" s="31"/>
      <c r="L109" s="31"/>
      <c r="M109" s="12"/>
      <c r="N109" s="2"/>
      <c r="O109" s="2"/>
      <c r="P109" s="2"/>
      <c r="Q109" s="2"/>
    </row>
    <row r="110" thickTop="1">
      <c r="A110" s="9"/>
      <c r="B110" s="51">
        <v>16</v>
      </c>
      <c r="C110" s="52" t="s">
        <v>735</v>
      </c>
      <c r="D110" s="52" t="s">
        <v>3</v>
      </c>
      <c r="E110" s="52" t="s">
        <v>736</v>
      </c>
      <c r="F110" s="52" t="s">
        <v>3</v>
      </c>
      <c r="G110" s="53" t="s">
        <v>156</v>
      </c>
      <c r="H110" s="63">
        <v>124</v>
      </c>
      <c r="I110" s="37">
        <f>ROUND(0,2)</f>
        <v>0</v>
      </c>
      <c r="J110" s="64">
        <f>ROUND(I110*H110,2)</f>
        <v>0</v>
      </c>
      <c r="K110" s="65">
        <v>0.20999999999999999</v>
      </c>
      <c r="L110" s="66">
        <f>IF(ISNUMBER(K110),ROUND(J110*(K110+1),2),0)</f>
        <v>0</v>
      </c>
      <c r="M110" s="12"/>
      <c r="N110" s="2"/>
      <c r="O110" s="2"/>
      <c r="P110" s="2"/>
      <c r="Q110" s="4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58" t="s">
        <v>68</v>
      </c>
      <c r="C111" s="1"/>
      <c r="D111" s="1"/>
      <c r="E111" s="59" t="s">
        <v>837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>
      <c r="A112" s="9"/>
      <c r="B112" s="58" t="s">
        <v>70</v>
      </c>
      <c r="C112" s="1"/>
      <c r="D112" s="1"/>
      <c r="E112" s="59" t="s">
        <v>838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>
      <c r="A113" s="9"/>
      <c r="B113" s="58" t="s">
        <v>72</v>
      </c>
      <c r="C113" s="1"/>
      <c r="D113" s="1"/>
      <c r="E113" s="59" t="s">
        <v>737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 thickBot="1">
      <c r="A114" s="9"/>
      <c r="B114" s="60" t="s">
        <v>74</v>
      </c>
      <c r="C114" s="31"/>
      <c r="D114" s="31"/>
      <c r="E114" s="61" t="s">
        <v>75</v>
      </c>
      <c r="F114" s="31"/>
      <c r="G114" s="31"/>
      <c r="H114" s="62"/>
      <c r="I114" s="31"/>
      <c r="J114" s="62"/>
      <c r="K114" s="31"/>
      <c r="L114" s="31"/>
      <c r="M114" s="12"/>
      <c r="N114" s="2"/>
      <c r="O114" s="2"/>
      <c r="P114" s="2"/>
      <c r="Q114" s="2"/>
    </row>
    <row r="115" thickTop="1">
      <c r="A115" s="9"/>
      <c r="B115" s="51">
        <v>17</v>
      </c>
      <c r="C115" s="52" t="s">
        <v>738</v>
      </c>
      <c r="D115" s="52" t="s">
        <v>3</v>
      </c>
      <c r="E115" s="52" t="s">
        <v>739</v>
      </c>
      <c r="F115" s="52" t="s">
        <v>3</v>
      </c>
      <c r="G115" s="53" t="s">
        <v>141</v>
      </c>
      <c r="H115" s="63">
        <v>24.800000000000001</v>
      </c>
      <c r="I115" s="37">
        <f>ROUND(0,2)</f>
        <v>0</v>
      </c>
      <c r="J115" s="64">
        <f>ROUND(I115*H115,2)</f>
        <v>0</v>
      </c>
      <c r="K115" s="65">
        <v>0.20999999999999999</v>
      </c>
      <c r="L115" s="66">
        <f>IF(ISNUMBER(K115),ROUND(J115*(K115+1),2),0)</f>
        <v>0</v>
      </c>
      <c r="M115" s="12"/>
      <c r="N115" s="2"/>
      <c r="O115" s="2"/>
      <c r="P115" s="2"/>
      <c r="Q115" s="4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58" t="s">
        <v>68</v>
      </c>
      <c r="C116" s="1"/>
      <c r="D116" s="1"/>
      <c r="E116" s="59" t="s">
        <v>548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>
      <c r="A117" s="9"/>
      <c r="B117" s="58" t="s">
        <v>70</v>
      </c>
      <c r="C117" s="1"/>
      <c r="D117" s="1"/>
      <c r="E117" s="59" t="s">
        <v>841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>
      <c r="A118" s="9"/>
      <c r="B118" s="58" t="s">
        <v>72</v>
      </c>
      <c r="C118" s="1"/>
      <c r="D118" s="1"/>
      <c r="E118" s="59" t="s">
        <v>741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 thickBot="1">
      <c r="A119" s="9"/>
      <c r="B119" s="60" t="s">
        <v>74</v>
      </c>
      <c r="C119" s="31"/>
      <c r="D119" s="31"/>
      <c r="E119" s="61" t="s">
        <v>75</v>
      </c>
      <c r="F119" s="31"/>
      <c r="G119" s="31"/>
      <c r="H119" s="62"/>
      <c r="I119" s="31"/>
      <c r="J119" s="62"/>
      <c r="K119" s="31"/>
      <c r="L119" s="31"/>
      <c r="M119" s="12"/>
      <c r="N119" s="2"/>
      <c r="O119" s="2"/>
      <c r="P119" s="2"/>
      <c r="Q119" s="2"/>
    </row>
    <row r="120" thickTop="1" thickBot="1" ht="25" customHeight="1">
      <c r="A120" s="9"/>
      <c r="B120" s="1"/>
      <c r="C120" s="67">
        <v>1</v>
      </c>
      <c r="D120" s="1"/>
      <c r="E120" s="67" t="s">
        <v>122</v>
      </c>
      <c r="F120" s="1"/>
      <c r="G120" s="68" t="s">
        <v>115</v>
      </c>
      <c r="H120" s="69">
        <f>J45+J50+J55+J60+J65+J70+J75+J80+J85+J90+J95+J100+J105+J110+J115</f>
        <v>0</v>
      </c>
      <c r="I120" s="68" t="s">
        <v>116</v>
      </c>
      <c r="J120" s="70">
        <f>(L120-H120)</f>
        <v>0</v>
      </c>
      <c r="K120" s="68" t="s">
        <v>117</v>
      </c>
      <c r="L120" s="71">
        <f>L45+L50+L55+L60+L65+L70+L75+L80+L85+L90+L95+L100+L105+L110+L115</f>
        <v>0</v>
      </c>
      <c r="M120" s="12"/>
      <c r="N120" s="2"/>
      <c r="O120" s="2"/>
      <c r="P120" s="2"/>
      <c r="Q120" s="43">
        <f>0+Q45+Q50+Q55+Q60+Q65+Q70+Q75+Q80+Q85+Q90+Q95+Q100+Q105+Q110+Q115</f>
        <v>0</v>
      </c>
      <c r="R120" s="27">
        <f>0+R45+R50+R55+R60+R65+R70+R75+R80+R85+R90+R95+R100+R105+R110+R115</f>
        <v>0</v>
      </c>
      <c r="S120" s="72">
        <f>Q120*(1+J120)+R120</f>
        <v>0</v>
      </c>
    </row>
    <row r="121" thickTop="1" thickBot="1" ht="25" customHeight="1">
      <c r="A121" s="9"/>
      <c r="B121" s="73"/>
      <c r="C121" s="73"/>
      <c r="D121" s="73"/>
      <c r="E121" s="73"/>
      <c r="F121" s="73"/>
      <c r="G121" s="74" t="s">
        <v>118</v>
      </c>
      <c r="H121" s="75">
        <f>J45+J50+J55+J60+J65+J70+J75+J80+J85+J90+J95+J100+J105+J110+J115</f>
        <v>0</v>
      </c>
      <c r="I121" s="74" t="s">
        <v>119</v>
      </c>
      <c r="J121" s="76">
        <f>0+J120</f>
        <v>0</v>
      </c>
      <c r="K121" s="74" t="s">
        <v>120</v>
      </c>
      <c r="L121" s="77">
        <f>L45+L50+L55+L60+L65+L70+L75+L80+L85+L90+L95+L100+L105+L110+L115</f>
        <v>0</v>
      </c>
      <c r="M121" s="12"/>
      <c r="N121" s="2"/>
      <c r="O121" s="2"/>
      <c r="P121" s="2"/>
      <c r="Q121" s="2"/>
    </row>
    <row r="122" ht="40" customHeight="1">
      <c r="A122" s="9"/>
      <c r="B122" s="82" t="s">
        <v>305</v>
      </c>
      <c r="C122" s="1"/>
      <c r="D122" s="1"/>
      <c r="E122" s="1"/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>
      <c r="A123" s="9"/>
      <c r="B123" s="51">
        <v>18</v>
      </c>
      <c r="C123" s="52" t="s">
        <v>842</v>
      </c>
      <c r="D123" s="52" t="s">
        <v>3</v>
      </c>
      <c r="E123" s="52" t="s">
        <v>843</v>
      </c>
      <c r="F123" s="52" t="s">
        <v>3</v>
      </c>
      <c r="G123" s="53" t="s">
        <v>173</v>
      </c>
      <c r="H123" s="54">
        <v>90</v>
      </c>
      <c r="I123" s="25">
        <f>ROUND(0,2)</f>
        <v>0</v>
      </c>
      <c r="J123" s="55">
        <f>ROUND(I123*H123,2)</f>
        <v>0</v>
      </c>
      <c r="K123" s="56">
        <v>0.20999999999999999</v>
      </c>
      <c r="L123" s="57">
        <f>IF(ISNUMBER(K123),ROUND(J123*(K123+1),2),0)</f>
        <v>0</v>
      </c>
      <c r="M123" s="12"/>
      <c r="N123" s="2"/>
      <c r="O123" s="2"/>
      <c r="P123" s="2"/>
      <c r="Q123" s="4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58" t="s">
        <v>68</v>
      </c>
      <c r="C124" s="1"/>
      <c r="D124" s="1"/>
      <c r="E124" s="59" t="s">
        <v>844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>
      <c r="A125" s="9"/>
      <c r="B125" s="58" t="s">
        <v>70</v>
      </c>
      <c r="C125" s="1"/>
      <c r="D125" s="1"/>
      <c r="E125" s="59" t="s">
        <v>467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8" t="s">
        <v>72</v>
      </c>
      <c r="C126" s="1"/>
      <c r="D126" s="1"/>
      <c r="E126" s="59" t="s">
        <v>310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 thickBot="1">
      <c r="A127" s="9"/>
      <c r="B127" s="60" t="s">
        <v>74</v>
      </c>
      <c r="C127" s="31"/>
      <c r="D127" s="31"/>
      <c r="E127" s="61" t="s">
        <v>75</v>
      </c>
      <c r="F127" s="31"/>
      <c r="G127" s="31"/>
      <c r="H127" s="62"/>
      <c r="I127" s="31"/>
      <c r="J127" s="62"/>
      <c r="K127" s="31"/>
      <c r="L127" s="31"/>
      <c r="M127" s="12"/>
      <c r="N127" s="2"/>
      <c r="O127" s="2"/>
      <c r="P127" s="2"/>
      <c r="Q127" s="2"/>
    </row>
    <row r="128" thickTop="1" thickBot="1" ht="25" customHeight="1">
      <c r="A128" s="9"/>
      <c r="B128" s="1"/>
      <c r="C128" s="67">
        <v>2</v>
      </c>
      <c r="D128" s="1"/>
      <c r="E128" s="67" t="s">
        <v>254</v>
      </c>
      <c r="F128" s="1"/>
      <c r="G128" s="68" t="s">
        <v>115</v>
      </c>
      <c r="H128" s="69">
        <f>0+J123</f>
        <v>0</v>
      </c>
      <c r="I128" s="68" t="s">
        <v>116</v>
      </c>
      <c r="J128" s="70">
        <f>(L128-H128)</f>
        <v>0</v>
      </c>
      <c r="K128" s="68" t="s">
        <v>117</v>
      </c>
      <c r="L128" s="71">
        <f>0+L123</f>
        <v>0</v>
      </c>
      <c r="M128" s="12"/>
      <c r="N128" s="2"/>
      <c r="O128" s="2"/>
      <c r="P128" s="2"/>
      <c r="Q128" s="43">
        <f>0+Q123</f>
        <v>0</v>
      </c>
      <c r="R128" s="27">
        <f>0+R123</f>
        <v>0</v>
      </c>
      <c r="S128" s="72">
        <f>Q128*(1+J128)+R128</f>
        <v>0</v>
      </c>
    </row>
    <row r="129" thickTop="1" thickBot="1" ht="25" customHeight="1">
      <c r="A129" s="9"/>
      <c r="B129" s="73"/>
      <c r="C129" s="73"/>
      <c r="D129" s="73"/>
      <c r="E129" s="73"/>
      <c r="F129" s="73"/>
      <c r="G129" s="74" t="s">
        <v>118</v>
      </c>
      <c r="H129" s="75">
        <f>0+J123</f>
        <v>0</v>
      </c>
      <c r="I129" s="74" t="s">
        <v>119</v>
      </c>
      <c r="J129" s="76">
        <f>0+J128</f>
        <v>0</v>
      </c>
      <c r="K129" s="74" t="s">
        <v>120</v>
      </c>
      <c r="L129" s="77">
        <f>0+L123</f>
        <v>0</v>
      </c>
      <c r="M129" s="12"/>
      <c r="N129" s="2"/>
      <c r="O129" s="2"/>
      <c r="P129" s="2"/>
      <c r="Q129" s="2"/>
    </row>
    <row r="130" ht="40" customHeight="1">
      <c r="A130" s="9"/>
      <c r="B130" s="82" t="s">
        <v>164</v>
      </c>
      <c r="C130" s="1"/>
      <c r="D130" s="1"/>
      <c r="E130" s="1"/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>
      <c r="A131" s="9"/>
      <c r="B131" s="51">
        <v>19</v>
      </c>
      <c r="C131" s="52" t="s">
        <v>326</v>
      </c>
      <c r="D131" s="52" t="s">
        <v>3</v>
      </c>
      <c r="E131" s="52" t="s">
        <v>327</v>
      </c>
      <c r="F131" s="52" t="s">
        <v>3</v>
      </c>
      <c r="G131" s="53" t="s">
        <v>141</v>
      </c>
      <c r="H131" s="54">
        <v>9.8059999999999992</v>
      </c>
      <c r="I131" s="25">
        <f>ROUND(0,2)</f>
        <v>0</v>
      </c>
      <c r="J131" s="55">
        <f>ROUND(I131*H131,2)</f>
        <v>0</v>
      </c>
      <c r="K131" s="56">
        <v>0.20999999999999999</v>
      </c>
      <c r="L131" s="57">
        <f>IF(ISNUMBER(K131),ROUND(J131*(K131+1),2),0)</f>
        <v>0</v>
      </c>
      <c r="M131" s="12"/>
      <c r="N131" s="2"/>
      <c r="O131" s="2"/>
      <c r="P131" s="2"/>
      <c r="Q131" s="4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58" t="s">
        <v>68</v>
      </c>
      <c r="C132" s="1"/>
      <c r="D132" s="1"/>
      <c r="E132" s="59" t="s">
        <v>845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>
      <c r="A133" s="9"/>
      <c r="B133" s="58" t="s">
        <v>70</v>
      </c>
      <c r="C133" s="1"/>
      <c r="D133" s="1"/>
      <c r="E133" s="59" t="s">
        <v>846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>
      <c r="A134" s="9"/>
      <c r="B134" s="58" t="s">
        <v>72</v>
      </c>
      <c r="C134" s="1"/>
      <c r="D134" s="1"/>
      <c r="E134" s="59" t="s">
        <v>330</v>
      </c>
      <c r="F134" s="1"/>
      <c r="G134" s="1"/>
      <c r="H134" s="50"/>
      <c r="I134" s="1"/>
      <c r="J134" s="50"/>
      <c r="K134" s="1"/>
      <c r="L134" s="1"/>
      <c r="M134" s="12"/>
      <c r="N134" s="2"/>
      <c r="O134" s="2"/>
      <c r="P134" s="2"/>
      <c r="Q134" s="2"/>
    </row>
    <row r="135" thickBot="1">
      <c r="A135" s="9"/>
      <c r="B135" s="60" t="s">
        <v>74</v>
      </c>
      <c r="C135" s="31"/>
      <c r="D135" s="31"/>
      <c r="E135" s="61" t="s">
        <v>75</v>
      </c>
      <c r="F135" s="31"/>
      <c r="G135" s="31"/>
      <c r="H135" s="62"/>
      <c r="I135" s="31"/>
      <c r="J135" s="62"/>
      <c r="K135" s="31"/>
      <c r="L135" s="31"/>
      <c r="M135" s="12"/>
      <c r="N135" s="2"/>
      <c r="O135" s="2"/>
      <c r="P135" s="2"/>
      <c r="Q135" s="2"/>
    </row>
    <row r="136" thickTop="1" thickBot="1" ht="25" customHeight="1">
      <c r="A136" s="9"/>
      <c r="B136" s="1"/>
      <c r="C136" s="67">
        <v>4</v>
      </c>
      <c r="D136" s="1"/>
      <c r="E136" s="67" t="s">
        <v>123</v>
      </c>
      <c r="F136" s="1"/>
      <c r="G136" s="68" t="s">
        <v>115</v>
      </c>
      <c r="H136" s="69">
        <f>0+J131</f>
        <v>0</v>
      </c>
      <c r="I136" s="68" t="s">
        <v>116</v>
      </c>
      <c r="J136" s="70">
        <f>(L136-H136)</f>
        <v>0</v>
      </c>
      <c r="K136" s="68" t="s">
        <v>117</v>
      </c>
      <c r="L136" s="71">
        <f>0+L131</f>
        <v>0</v>
      </c>
      <c r="M136" s="12"/>
      <c r="N136" s="2"/>
      <c r="O136" s="2"/>
      <c r="P136" s="2"/>
      <c r="Q136" s="43">
        <f>0+Q131</f>
        <v>0</v>
      </c>
      <c r="R136" s="27">
        <f>0+R131</f>
        <v>0</v>
      </c>
      <c r="S136" s="72">
        <f>Q136*(1+J136)+R136</f>
        <v>0</v>
      </c>
    </row>
    <row r="137" thickTop="1" thickBot="1" ht="25" customHeight="1">
      <c r="A137" s="9"/>
      <c r="B137" s="73"/>
      <c r="C137" s="73"/>
      <c r="D137" s="73"/>
      <c r="E137" s="73"/>
      <c r="F137" s="73"/>
      <c r="G137" s="74" t="s">
        <v>118</v>
      </c>
      <c r="H137" s="75">
        <f>0+J131</f>
        <v>0</v>
      </c>
      <c r="I137" s="74" t="s">
        <v>119</v>
      </c>
      <c r="J137" s="76">
        <f>0+J136</f>
        <v>0</v>
      </c>
      <c r="K137" s="74" t="s">
        <v>120</v>
      </c>
      <c r="L137" s="77">
        <f>0+L131</f>
        <v>0</v>
      </c>
      <c r="M137" s="12"/>
      <c r="N137" s="2"/>
      <c r="O137" s="2"/>
      <c r="P137" s="2"/>
      <c r="Q137" s="2"/>
    </row>
    <row r="138" ht="40" customHeight="1">
      <c r="A138" s="9"/>
      <c r="B138" s="82" t="s">
        <v>170</v>
      </c>
      <c r="C138" s="1"/>
      <c r="D138" s="1"/>
      <c r="E138" s="1"/>
      <c r="F138" s="1"/>
      <c r="G138" s="1"/>
      <c r="H138" s="50"/>
      <c r="I138" s="1"/>
      <c r="J138" s="50"/>
      <c r="K138" s="1"/>
      <c r="L138" s="1"/>
      <c r="M138" s="12"/>
      <c r="N138" s="2"/>
      <c r="O138" s="2"/>
      <c r="P138" s="2"/>
      <c r="Q138" s="2"/>
    </row>
    <row r="139">
      <c r="A139" s="9"/>
      <c r="B139" s="51">
        <v>20</v>
      </c>
      <c r="C139" s="52" t="s">
        <v>847</v>
      </c>
      <c r="D139" s="52" t="s">
        <v>3</v>
      </c>
      <c r="E139" s="52" t="s">
        <v>848</v>
      </c>
      <c r="F139" s="52" t="s">
        <v>3</v>
      </c>
      <c r="G139" s="53" t="s">
        <v>110</v>
      </c>
      <c r="H139" s="54">
        <v>1</v>
      </c>
      <c r="I139" s="25">
        <f>ROUND(0,2)</f>
        <v>0</v>
      </c>
      <c r="J139" s="55">
        <f>ROUND(I139*H139,2)</f>
        <v>0</v>
      </c>
      <c r="K139" s="56">
        <v>0.20999999999999999</v>
      </c>
      <c r="L139" s="57">
        <f>IF(ISNUMBER(K139),ROUND(J139*(K139+1),2),0)</f>
        <v>0</v>
      </c>
      <c r="M139" s="12"/>
      <c r="N139" s="2"/>
      <c r="O139" s="2"/>
      <c r="P139" s="2"/>
      <c r="Q139" s="43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58" t="s">
        <v>68</v>
      </c>
      <c r="C140" s="1"/>
      <c r="D140" s="1"/>
      <c r="E140" s="59" t="s">
        <v>849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>
      <c r="A141" s="9"/>
      <c r="B141" s="58" t="s">
        <v>70</v>
      </c>
      <c r="C141" s="1"/>
      <c r="D141" s="1"/>
      <c r="E141" s="59" t="s">
        <v>71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>
      <c r="A142" s="9"/>
      <c r="B142" s="58" t="s">
        <v>72</v>
      </c>
      <c r="C142" s="1"/>
      <c r="D142" s="1"/>
      <c r="E142" s="59" t="s">
        <v>850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 thickBot="1">
      <c r="A143" s="9"/>
      <c r="B143" s="60" t="s">
        <v>74</v>
      </c>
      <c r="C143" s="31"/>
      <c r="D143" s="31"/>
      <c r="E143" s="61" t="s">
        <v>75</v>
      </c>
      <c r="F143" s="31"/>
      <c r="G143" s="31"/>
      <c r="H143" s="62"/>
      <c r="I143" s="31"/>
      <c r="J143" s="62"/>
      <c r="K143" s="31"/>
      <c r="L143" s="31"/>
      <c r="M143" s="12"/>
      <c r="N143" s="2"/>
      <c r="O143" s="2"/>
      <c r="P143" s="2"/>
      <c r="Q143" s="2"/>
    </row>
    <row r="144" thickTop="1" thickBot="1" ht="25" customHeight="1">
      <c r="A144" s="9"/>
      <c r="B144" s="1"/>
      <c r="C144" s="67">
        <v>7</v>
      </c>
      <c r="D144" s="1"/>
      <c r="E144" s="67" t="s">
        <v>124</v>
      </c>
      <c r="F144" s="1"/>
      <c r="G144" s="68" t="s">
        <v>115</v>
      </c>
      <c r="H144" s="69">
        <f>0+J139</f>
        <v>0</v>
      </c>
      <c r="I144" s="68" t="s">
        <v>116</v>
      </c>
      <c r="J144" s="70">
        <f>(L144-H144)</f>
        <v>0</v>
      </c>
      <c r="K144" s="68" t="s">
        <v>117</v>
      </c>
      <c r="L144" s="71">
        <f>0+L139</f>
        <v>0</v>
      </c>
      <c r="M144" s="12"/>
      <c r="N144" s="2"/>
      <c r="O144" s="2"/>
      <c r="P144" s="2"/>
      <c r="Q144" s="43">
        <f>0+Q139</f>
        <v>0</v>
      </c>
      <c r="R144" s="27">
        <f>0+R139</f>
        <v>0</v>
      </c>
      <c r="S144" s="72">
        <f>Q144*(1+J144)+R144</f>
        <v>0</v>
      </c>
    </row>
    <row r="145" thickTop="1" thickBot="1" ht="25" customHeight="1">
      <c r="A145" s="9"/>
      <c r="B145" s="73"/>
      <c r="C145" s="73"/>
      <c r="D145" s="73"/>
      <c r="E145" s="73"/>
      <c r="F145" s="73"/>
      <c r="G145" s="74" t="s">
        <v>118</v>
      </c>
      <c r="H145" s="75">
        <f>0+J139</f>
        <v>0</v>
      </c>
      <c r="I145" s="74" t="s">
        <v>119</v>
      </c>
      <c r="J145" s="76">
        <f>0+J144</f>
        <v>0</v>
      </c>
      <c r="K145" s="74" t="s">
        <v>120</v>
      </c>
      <c r="L145" s="77">
        <f>0+L139</f>
        <v>0</v>
      </c>
      <c r="M145" s="12"/>
      <c r="N145" s="2"/>
      <c r="O145" s="2"/>
      <c r="P145" s="2"/>
      <c r="Q145" s="2"/>
    </row>
    <row r="146" ht="40" customHeight="1">
      <c r="A146" s="9"/>
      <c r="B146" s="82" t="s">
        <v>753</v>
      </c>
      <c r="C146" s="1"/>
      <c r="D146" s="1"/>
      <c r="E146" s="1"/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>
      <c r="A147" s="9"/>
      <c r="B147" s="51">
        <v>21</v>
      </c>
      <c r="C147" s="52" t="s">
        <v>851</v>
      </c>
      <c r="D147" s="52" t="s">
        <v>3</v>
      </c>
      <c r="E147" s="52" t="s">
        <v>852</v>
      </c>
      <c r="F147" s="52" t="s">
        <v>3</v>
      </c>
      <c r="G147" s="53" t="s">
        <v>173</v>
      </c>
      <c r="H147" s="54">
        <v>90</v>
      </c>
      <c r="I147" s="25">
        <f>ROUND(0,2)</f>
        <v>0</v>
      </c>
      <c r="J147" s="55">
        <f>ROUND(I147*H147,2)</f>
        <v>0</v>
      </c>
      <c r="K147" s="56">
        <v>0.20999999999999999</v>
      </c>
      <c r="L147" s="57">
        <f>IF(ISNUMBER(K147),ROUND(J147*(K147+1),2),0)</f>
        <v>0</v>
      </c>
      <c r="M147" s="12"/>
      <c r="N147" s="2"/>
      <c r="O147" s="2"/>
      <c r="P147" s="2"/>
      <c r="Q147" s="43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8" t="s">
        <v>68</v>
      </c>
      <c r="C148" s="1"/>
      <c r="D148" s="1"/>
      <c r="E148" s="59" t="s">
        <v>853</v>
      </c>
      <c r="F148" s="1"/>
      <c r="G148" s="1"/>
      <c r="H148" s="50"/>
      <c r="I148" s="1"/>
      <c r="J148" s="50"/>
      <c r="K148" s="1"/>
      <c r="L148" s="1"/>
      <c r="M148" s="12"/>
      <c r="N148" s="2"/>
      <c r="O148" s="2"/>
      <c r="P148" s="2"/>
      <c r="Q148" s="2"/>
    </row>
    <row r="149">
      <c r="A149" s="9"/>
      <c r="B149" s="58" t="s">
        <v>70</v>
      </c>
      <c r="C149" s="1"/>
      <c r="D149" s="1"/>
      <c r="E149" s="59" t="s">
        <v>467</v>
      </c>
      <c r="F149" s="1"/>
      <c r="G149" s="1"/>
      <c r="H149" s="50"/>
      <c r="I149" s="1"/>
      <c r="J149" s="50"/>
      <c r="K149" s="1"/>
      <c r="L149" s="1"/>
      <c r="M149" s="12"/>
      <c r="N149" s="2"/>
      <c r="O149" s="2"/>
      <c r="P149" s="2"/>
      <c r="Q149" s="2"/>
    </row>
    <row r="150">
      <c r="A150" s="9"/>
      <c r="B150" s="58" t="s">
        <v>72</v>
      </c>
      <c r="C150" s="1"/>
      <c r="D150" s="1"/>
      <c r="E150" s="59" t="s">
        <v>854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 thickBot="1">
      <c r="A151" s="9"/>
      <c r="B151" s="60" t="s">
        <v>74</v>
      </c>
      <c r="C151" s="31"/>
      <c r="D151" s="31"/>
      <c r="E151" s="61" t="s">
        <v>75</v>
      </c>
      <c r="F151" s="31"/>
      <c r="G151" s="31"/>
      <c r="H151" s="62"/>
      <c r="I151" s="31"/>
      <c r="J151" s="62"/>
      <c r="K151" s="31"/>
      <c r="L151" s="31"/>
      <c r="M151" s="12"/>
      <c r="N151" s="2"/>
      <c r="O151" s="2"/>
      <c r="P151" s="2"/>
      <c r="Q151" s="2"/>
    </row>
    <row r="152" thickTop="1">
      <c r="A152" s="9"/>
      <c r="B152" s="51">
        <v>22</v>
      </c>
      <c r="C152" s="52" t="s">
        <v>855</v>
      </c>
      <c r="D152" s="52" t="s">
        <v>3</v>
      </c>
      <c r="E152" s="52" t="s">
        <v>856</v>
      </c>
      <c r="F152" s="52" t="s">
        <v>3</v>
      </c>
      <c r="G152" s="53" t="s">
        <v>173</v>
      </c>
      <c r="H152" s="63">
        <v>43</v>
      </c>
      <c r="I152" s="37">
        <f>ROUND(0,2)</f>
        <v>0</v>
      </c>
      <c r="J152" s="64">
        <f>ROUND(I152*H152,2)</f>
        <v>0</v>
      </c>
      <c r="K152" s="65">
        <v>0.20999999999999999</v>
      </c>
      <c r="L152" s="66">
        <f>IF(ISNUMBER(K152),ROUND(J152*(K152+1),2),0)</f>
        <v>0</v>
      </c>
      <c r="M152" s="12"/>
      <c r="N152" s="2"/>
      <c r="O152" s="2"/>
      <c r="P152" s="2"/>
      <c r="Q152" s="43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8" t="s">
        <v>68</v>
      </c>
      <c r="C153" s="1"/>
      <c r="D153" s="1"/>
      <c r="E153" s="59" t="s">
        <v>857</v>
      </c>
      <c r="F153" s="1"/>
      <c r="G153" s="1"/>
      <c r="H153" s="50"/>
      <c r="I153" s="1"/>
      <c r="J153" s="50"/>
      <c r="K153" s="1"/>
      <c r="L153" s="1"/>
      <c r="M153" s="12"/>
      <c r="N153" s="2"/>
      <c r="O153" s="2"/>
      <c r="P153" s="2"/>
      <c r="Q153" s="2"/>
    </row>
    <row r="154">
      <c r="A154" s="9"/>
      <c r="B154" s="58" t="s">
        <v>70</v>
      </c>
      <c r="C154" s="1"/>
      <c r="D154" s="1"/>
      <c r="E154" s="59" t="s">
        <v>858</v>
      </c>
      <c r="F154" s="1"/>
      <c r="G154" s="1"/>
      <c r="H154" s="50"/>
      <c r="I154" s="1"/>
      <c r="J154" s="50"/>
      <c r="K154" s="1"/>
      <c r="L154" s="1"/>
      <c r="M154" s="12"/>
      <c r="N154" s="2"/>
      <c r="O154" s="2"/>
      <c r="P154" s="2"/>
      <c r="Q154" s="2"/>
    </row>
    <row r="155">
      <c r="A155" s="9"/>
      <c r="B155" s="58" t="s">
        <v>72</v>
      </c>
      <c r="C155" s="1"/>
      <c r="D155" s="1"/>
      <c r="E155" s="59" t="s">
        <v>859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 thickBot="1">
      <c r="A156" s="9"/>
      <c r="B156" s="60" t="s">
        <v>74</v>
      </c>
      <c r="C156" s="31"/>
      <c r="D156" s="31"/>
      <c r="E156" s="61" t="s">
        <v>75</v>
      </c>
      <c r="F156" s="31"/>
      <c r="G156" s="31"/>
      <c r="H156" s="62"/>
      <c r="I156" s="31"/>
      <c r="J156" s="62"/>
      <c r="K156" s="31"/>
      <c r="L156" s="31"/>
      <c r="M156" s="12"/>
      <c r="N156" s="2"/>
      <c r="O156" s="2"/>
      <c r="P156" s="2"/>
      <c r="Q156" s="2"/>
    </row>
    <row r="157" thickTop="1">
      <c r="A157" s="9"/>
      <c r="B157" s="51">
        <v>23</v>
      </c>
      <c r="C157" s="52" t="s">
        <v>860</v>
      </c>
      <c r="D157" s="52" t="s">
        <v>3</v>
      </c>
      <c r="E157" s="52" t="s">
        <v>861</v>
      </c>
      <c r="F157" s="52" t="s">
        <v>3</v>
      </c>
      <c r="G157" s="53" t="s">
        <v>173</v>
      </c>
      <c r="H157" s="63">
        <v>43</v>
      </c>
      <c r="I157" s="37">
        <f>ROUND(0,2)</f>
        <v>0</v>
      </c>
      <c r="J157" s="64">
        <f>ROUND(I157*H157,2)</f>
        <v>0</v>
      </c>
      <c r="K157" s="65">
        <v>0.20999999999999999</v>
      </c>
      <c r="L157" s="66">
        <f>IF(ISNUMBER(K157),ROUND(J157*(K157+1),2),0)</f>
        <v>0</v>
      </c>
      <c r="M157" s="12"/>
      <c r="N157" s="2"/>
      <c r="O157" s="2"/>
      <c r="P157" s="2"/>
      <c r="Q157" s="43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8" t="s">
        <v>68</v>
      </c>
      <c r="C158" s="1"/>
      <c r="D158" s="1"/>
      <c r="E158" s="59" t="s">
        <v>862</v>
      </c>
      <c r="F158" s="1"/>
      <c r="G158" s="1"/>
      <c r="H158" s="50"/>
      <c r="I158" s="1"/>
      <c r="J158" s="50"/>
      <c r="K158" s="1"/>
      <c r="L158" s="1"/>
      <c r="M158" s="12"/>
      <c r="N158" s="2"/>
      <c r="O158" s="2"/>
      <c r="P158" s="2"/>
      <c r="Q158" s="2"/>
    </row>
    <row r="159">
      <c r="A159" s="9"/>
      <c r="B159" s="58" t="s">
        <v>70</v>
      </c>
      <c r="C159" s="1"/>
      <c r="D159" s="1"/>
      <c r="E159" s="59" t="s">
        <v>858</v>
      </c>
      <c r="F159" s="1"/>
      <c r="G159" s="1"/>
      <c r="H159" s="50"/>
      <c r="I159" s="1"/>
      <c r="J159" s="50"/>
      <c r="K159" s="1"/>
      <c r="L159" s="1"/>
      <c r="M159" s="12"/>
      <c r="N159" s="2"/>
      <c r="O159" s="2"/>
      <c r="P159" s="2"/>
      <c r="Q159" s="2"/>
    </row>
    <row r="160">
      <c r="A160" s="9"/>
      <c r="B160" s="58" t="s">
        <v>72</v>
      </c>
      <c r="C160" s="1"/>
      <c r="D160" s="1"/>
      <c r="E160" s="59" t="s">
        <v>863</v>
      </c>
      <c r="F160" s="1"/>
      <c r="G160" s="1"/>
      <c r="H160" s="50"/>
      <c r="I160" s="1"/>
      <c r="J160" s="50"/>
      <c r="K160" s="1"/>
      <c r="L160" s="1"/>
      <c r="M160" s="12"/>
      <c r="N160" s="2"/>
      <c r="O160" s="2"/>
      <c r="P160" s="2"/>
      <c r="Q160" s="2"/>
    </row>
    <row r="161" thickBot="1">
      <c r="A161" s="9"/>
      <c r="B161" s="60" t="s">
        <v>74</v>
      </c>
      <c r="C161" s="31"/>
      <c r="D161" s="31"/>
      <c r="E161" s="61" t="s">
        <v>75</v>
      </c>
      <c r="F161" s="31"/>
      <c r="G161" s="31"/>
      <c r="H161" s="62"/>
      <c r="I161" s="31"/>
      <c r="J161" s="62"/>
      <c r="K161" s="31"/>
      <c r="L161" s="31"/>
      <c r="M161" s="12"/>
      <c r="N161" s="2"/>
      <c r="O161" s="2"/>
      <c r="P161" s="2"/>
      <c r="Q161" s="2"/>
    </row>
    <row r="162" thickTop="1">
      <c r="A162" s="9"/>
      <c r="B162" s="51">
        <v>24</v>
      </c>
      <c r="C162" s="52" t="s">
        <v>864</v>
      </c>
      <c r="D162" s="52" t="s">
        <v>3</v>
      </c>
      <c r="E162" s="52" t="s">
        <v>865</v>
      </c>
      <c r="F162" s="52" t="s">
        <v>3</v>
      </c>
      <c r="G162" s="53" t="s">
        <v>110</v>
      </c>
      <c r="H162" s="63">
        <v>1</v>
      </c>
      <c r="I162" s="37">
        <f>ROUND(0,2)</f>
        <v>0</v>
      </c>
      <c r="J162" s="64">
        <f>ROUND(I162*H162,2)</f>
        <v>0</v>
      </c>
      <c r="K162" s="65">
        <v>0.20999999999999999</v>
      </c>
      <c r="L162" s="66">
        <f>IF(ISNUMBER(K162),ROUND(J162*(K162+1),2),0)</f>
        <v>0</v>
      </c>
      <c r="M162" s="12"/>
      <c r="N162" s="2"/>
      <c r="O162" s="2"/>
      <c r="P162" s="2"/>
      <c r="Q162" s="43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8" t="s">
        <v>68</v>
      </c>
      <c r="C163" s="1"/>
      <c r="D163" s="1"/>
      <c r="E163" s="59" t="s">
        <v>866</v>
      </c>
      <c r="F163" s="1"/>
      <c r="G163" s="1"/>
      <c r="H163" s="50"/>
      <c r="I163" s="1"/>
      <c r="J163" s="50"/>
      <c r="K163" s="1"/>
      <c r="L163" s="1"/>
      <c r="M163" s="12"/>
      <c r="N163" s="2"/>
      <c r="O163" s="2"/>
      <c r="P163" s="2"/>
      <c r="Q163" s="2"/>
    </row>
    <row r="164">
      <c r="A164" s="9"/>
      <c r="B164" s="58" t="s">
        <v>70</v>
      </c>
      <c r="C164" s="1"/>
      <c r="D164" s="1"/>
      <c r="E164" s="59" t="s">
        <v>71</v>
      </c>
      <c r="F164" s="1"/>
      <c r="G164" s="1"/>
      <c r="H164" s="50"/>
      <c r="I164" s="1"/>
      <c r="J164" s="50"/>
      <c r="K164" s="1"/>
      <c r="L164" s="1"/>
      <c r="M164" s="12"/>
      <c r="N164" s="2"/>
      <c r="O164" s="2"/>
      <c r="P164" s="2"/>
      <c r="Q164" s="2"/>
    </row>
    <row r="165">
      <c r="A165" s="9"/>
      <c r="B165" s="58" t="s">
        <v>72</v>
      </c>
      <c r="C165" s="1"/>
      <c r="D165" s="1"/>
      <c r="E165" s="59" t="s">
        <v>867</v>
      </c>
      <c r="F165" s="1"/>
      <c r="G165" s="1"/>
      <c r="H165" s="50"/>
      <c r="I165" s="1"/>
      <c r="J165" s="50"/>
      <c r="K165" s="1"/>
      <c r="L165" s="1"/>
      <c r="M165" s="12"/>
      <c r="N165" s="2"/>
      <c r="O165" s="2"/>
      <c r="P165" s="2"/>
      <c r="Q165" s="2"/>
    </row>
    <row r="166" thickBot="1">
      <c r="A166" s="9"/>
      <c r="B166" s="60" t="s">
        <v>74</v>
      </c>
      <c r="C166" s="31"/>
      <c r="D166" s="31"/>
      <c r="E166" s="61" t="s">
        <v>75</v>
      </c>
      <c r="F166" s="31"/>
      <c r="G166" s="31"/>
      <c r="H166" s="62"/>
      <c r="I166" s="31"/>
      <c r="J166" s="62"/>
      <c r="K166" s="31"/>
      <c r="L166" s="31"/>
      <c r="M166" s="12"/>
      <c r="N166" s="2"/>
      <c r="O166" s="2"/>
      <c r="P166" s="2"/>
      <c r="Q166" s="2"/>
    </row>
    <row r="167" thickTop="1">
      <c r="A167" s="9"/>
      <c r="B167" s="51">
        <v>25</v>
      </c>
      <c r="C167" s="52" t="s">
        <v>868</v>
      </c>
      <c r="D167" s="52" t="s">
        <v>3</v>
      </c>
      <c r="E167" s="52" t="s">
        <v>869</v>
      </c>
      <c r="F167" s="52" t="s">
        <v>3</v>
      </c>
      <c r="G167" s="53" t="s">
        <v>110</v>
      </c>
      <c r="H167" s="63">
        <v>3</v>
      </c>
      <c r="I167" s="37">
        <f>ROUND(0,2)</f>
        <v>0</v>
      </c>
      <c r="J167" s="64">
        <f>ROUND(I167*H167,2)</f>
        <v>0</v>
      </c>
      <c r="K167" s="65">
        <v>0.20999999999999999</v>
      </c>
      <c r="L167" s="66">
        <f>IF(ISNUMBER(K167),ROUND(J167*(K167+1),2),0)</f>
        <v>0</v>
      </c>
      <c r="M167" s="12"/>
      <c r="N167" s="2"/>
      <c r="O167" s="2"/>
      <c r="P167" s="2"/>
      <c r="Q167" s="43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58" t="s">
        <v>68</v>
      </c>
      <c r="C168" s="1"/>
      <c r="D168" s="1"/>
      <c r="E168" s="59" t="s">
        <v>870</v>
      </c>
      <c r="F168" s="1"/>
      <c r="G168" s="1"/>
      <c r="H168" s="50"/>
      <c r="I168" s="1"/>
      <c r="J168" s="50"/>
      <c r="K168" s="1"/>
      <c r="L168" s="1"/>
      <c r="M168" s="12"/>
      <c r="N168" s="2"/>
      <c r="O168" s="2"/>
      <c r="P168" s="2"/>
      <c r="Q168" s="2"/>
    </row>
    <row r="169">
      <c r="A169" s="9"/>
      <c r="B169" s="58" t="s">
        <v>70</v>
      </c>
      <c r="C169" s="1"/>
      <c r="D169" s="1"/>
      <c r="E169" s="59" t="s">
        <v>871</v>
      </c>
      <c r="F169" s="1"/>
      <c r="G169" s="1"/>
      <c r="H169" s="50"/>
      <c r="I169" s="1"/>
      <c r="J169" s="50"/>
      <c r="K169" s="1"/>
      <c r="L169" s="1"/>
      <c r="M169" s="12"/>
      <c r="N169" s="2"/>
      <c r="O169" s="2"/>
      <c r="P169" s="2"/>
      <c r="Q169" s="2"/>
    </row>
    <row r="170">
      <c r="A170" s="9"/>
      <c r="B170" s="58" t="s">
        <v>72</v>
      </c>
      <c r="C170" s="1"/>
      <c r="D170" s="1"/>
      <c r="E170" s="59" t="s">
        <v>867</v>
      </c>
      <c r="F170" s="1"/>
      <c r="G170" s="1"/>
      <c r="H170" s="50"/>
      <c r="I170" s="1"/>
      <c r="J170" s="50"/>
      <c r="K170" s="1"/>
      <c r="L170" s="1"/>
      <c r="M170" s="12"/>
      <c r="N170" s="2"/>
      <c r="O170" s="2"/>
      <c r="P170" s="2"/>
      <c r="Q170" s="2"/>
    </row>
    <row r="171" thickBot="1">
      <c r="A171" s="9"/>
      <c r="B171" s="60" t="s">
        <v>74</v>
      </c>
      <c r="C171" s="31"/>
      <c r="D171" s="31"/>
      <c r="E171" s="61" t="s">
        <v>75</v>
      </c>
      <c r="F171" s="31"/>
      <c r="G171" s="31"/>
      <c r="H171" s="62"/>
      <c r="I171" s="31"/>
      <c r="J171" s="62"/>
      <c r="K171" s="31"/>
      <c r="L171" s="31"/>
      <c r="M171" s="12"/>
      <c r="N171" s="2"/>
      <c r="O171" s="2"/>
      <c r="P171" s="2"/>
      <c r="Q171" s="2"/>
    </row>
    <row r="172" thickTop="1">
      <c r="A172" s="9"/>
      <c r="B172" s="51">
        <v>26</v>
      </c>
      <c r="C172" s="52" t="s">
        <v>872</v>
      </c>
      <c r="D172" s="52" t="s">
        <v>3</v>
      </c>
      <c r="E172" s="52" t="s">
        <v>873</v>
      </c>
      <c r="F172" s="52" t="s">
        <v>3</v>
      </c>
      <c r="G172" s="53" t="s">
        <v>110</v>
      </c>
      <c r="H172" s="63">
        <v>1</v>
      </c>
      <c r="I172" s="37">
        <f>ROUND(0,2)</f>
        <v>0</v>
      </c>
      <c r="J172" s="64">
        <f>ROUND(I172*H172,2)</f>
        <v>0</v>
      </c>
      <c r="K172" s="65">
        <v>0.20999999999999999</v>
      </c>
      <c r="L172" s="66">
        <f>IF(ISNUMBER(K172),ROUND(J172*(K172+1),2),0)</f>
        <v>0</v>
      </c>
      <c r="M172" s="12"/>
      <c r="N172" s="2"/>
      <c r="O172" s="2"/>
      <c r="P172" s="2"/>
      <c r="Q172" s="43">
        <f>IF(ISNUMBER(K172),IF(H172&gt;0,IF(I172&gt;0,J172,0),0),0)</f>
        <v>0</v>
      </c>
      <c r="R172" s="27">
        <f>IF(ISNUMBER(K172)=FALSE,J172,0)</f>
        <v>0</v>
      </c>
    </row>
    <row r="173">
      <c r="A173" s="9"/>
      <c r="B173" s="58" t="s">
        <v>68</v>
      </c>
      <c r="C173" s="1"/>
      <c r="D173" s="1"/>
      <c r="E173" s="59" t="s">
        <v>874</v>
      </c>
      <c r="F173" s="1"/>
      <c r="G173" s="1"/>
      <c r="H173" s="50"/>
      <c r="I173" s="1"/>
      <c r="J173" s="50"/>
      <c r="K173" s="1"/>
      <c r="L173" s="1"/>
      <c r="M173" s="12"/>
      <c r="N173" s="2"/>
      <c r="O173" s="2"/>
      <c r="P173" s="2"/>
      <c r="Q173" s="2"/>
    </row>
    <row r="174">
      <c r="A174" s="9"/>
      <c r="B174" s="58" t="s">
        <v>70</v>
      </c>
      <c r="C174" s="1"/>
      <c r="D174" s="1"/>
      <c r="E174" s="59" t="s">
        <v>71</v>
      </c>
      <c r="F174" s="1"/>
      <c r="G174" s="1"/>
      <c r="H174" s="50"/>
      <c r="I174" s="1"/>
      <c r="J174" s="50"/>
      <c r="K174" s="1"/>
      <c r="L174" s="1"/>
      <c r="M174" s="12"/>
      <c r="N174" s="2"/>
      <c r="O174" s="2"/>
      <c r="P174" s="2"/>
      <c r="Q174" s="2"/>
    </row>
    <row r="175">
      <c r="A175" s="9"/>
      <c r="B175" s="58" t="s">
        <v>72</v>
      </c>
      <c r="C175" s="1"/>
      <c r="D175" s="1"/>
      <c r="E175" s="59" t="s">
        <v>867</v>
      </c>
      <c r="F175" s="1"/>
      <c r="G175" s="1"/>
      <c r="H175" s="50"/>
      <c r="I175" s="1"/>
      <c r="J175" s="50"/>
      <c r="K175" s="1"/>
      <c r="L175" s="1"/>
      <c r="M175" s="12"/>
      <c r="N175" s="2"/>
      <c r="O175" s="2"/>
      <c r="P175" s="2"/>
      <c r="Q175" s="2"/>
    </row>
    <row r="176" thickBot="1">
      <c r="A176" s="9"/>
      <c r="B176" s="60" t="s">
        <v>74</v>
      </c>
      <c r="C176" s="31"/>
      <c r="D176" s="31"/>
      <c r="E176" s="61" t="s">
        <v>75</v>
      </c>
      <c r="F176" s="31"/>
      <c r="G176" s="31"/>
      <c r="H176" s="62"/>
      <c r="I176" s="31"/>
      <c r="J176" s="62"/>
      <c r="K176" s="31"/>
      <c r="L176" s="31"/>
      <c r="M176" s="12"/>
      <c r="N176" s="2"/>
      <c r="O176" s="2"/>
      <c r="P176" s="2"/>
      <c r="Q176" s="2"/>
    </row>
    <row r="177" thickTop="1">
      <c r="A177" s="9"/>
      <c r="B177" s="51">
        <v>27</v>
      </c>
      <c r="C177" s="52" t="s">
        <v>875</v>
      </c>
      <c r="D177" s="52" t="s">
        <v>3</v>
      </c>
      <c r="E177" s="52" t="s">
        <v>876</v>
      </c>
      <c r="F177" s="52" t="s">
        <v>3</v>
      </c>
      <c r="G177" s="53" t="s">
        <v>110</v>
      </c>
      <c r="H177" s="63">
        <v>6</v>
      </c>
      <c r="I177" s="37">
        <f>ROUND(0,2)</f>
        <v>0</v>
      </c>
      <c r="J177" s="64">
        <f>ROUND(I177*H177,2)</f>
        <v>0</v>
      </c>
      <c r="K177" s="65">
        <v>0.20999999999999999</v>
      </c>
      <c r="L177" s="66">
        <f>IF(ISNUMBER(K177),ROUND(J177*(K177+1),2),0)</f>
        <v>0</v>
      </c>
      <c r="M177" s="12"/>
      <c r="N177" s="2"/>
      <c r="O177" s="2"/>
      <c r="P177" s="2"/>
      <c r="Q177" s="43">
        <f>IF(ISNUMBER(K177),IF(H177&gt;0,IF(I177&gt;0,J177,0),0),0)</f>
        <v>0</v>
      </c>
      <c r="R177" s="27">
        <f>IF(ISNUMBER(K177)=FALSE,J177,0)</f>
        <v>0</v>
      </c>
    </row>
    <row r="178">
      <c r="A178" s="9"/>
      <c r="B178" s="58" t="s">
        <v>68</v>
      </c>
      <c r="C178" s="1"/>
      <c r="D178" s="1"/>
      <c r="E178" s="59" t="s">
        <v>877</v>
      </c>
      <c r="F178" s="1"/>
      <c r="G178" s="1"/>
      <c r="H178" s="50"/>
      <c r="I178" s="1"/>
      <c r="J178" s="50"/>
      <c r="K178" s="1"/>
      <c r="L178" s="1"/>
      <c r="M178" s="12"/>
      <c r="N178" s="2"/>
      <c r="O178" s="2"/>
      <c r="P178" s="2"/>
      <c r="Q178" s="2"/>
    </row>
    <row r="179">
      <c r="A179" s="9"/>
      <c r="B179" s="58" t="s">
        <v>70</v>
      </c>
      <c r="C179" s="1"/>
      <c r="D179" s="1"/>
      <c r="E179" s="59" t="s">
        <v>418</v>
      </c>
      <c r="F179" s="1"/>
      <c r="G179" s="1"/>
      <c r="H179" s="50"/>
      <c r="I179" s="1"/>
      <c r="J179" s="50"/>
      <c r="K179" s="1"/>
      <c r="L179" s="1"/>
      <c r="M179" s="12"/>
      <c r="N179" s="2"/>
      <c r="O179" s="2"/>
      <c r="P179" s="2"/>
      <c r="Q179" s="2"/>
    </row>
    <row r="180">
      <c r="A180" s="9"/>
      <c r="B180" s="58" t="s">
        <v>72</v>
      </c>
      <c r="C180" s="1"/>
      <c r="D180" s="1"/>
      <c r="E180" s="59" t="s">
        <v>766</v>
      </c>
      <c r="F180" s="1"/>
      <c r="G180" s="1"/>
      <c r="H180" s="50"/>
      <c r="I180" s="1"/>
      <c r="J180" s="50"/>
      <c r="K180" s="1"/>
      <c r="L180" s="1"/>
      <c r="M180" s="12"/>
      <c r="N180" s="2"/>
      <c r="O180" s="2"/>
      <c r="P180" s="2"/>
      <c r="Q180" s="2"/>
    </row>
    <row r="181" thickBot="1">
      <c r="A181" s="9"/>
      <c r="B181" s="60" t="s">
        <v>74</v>
      </c>
      <c r="C181" s="31"/>
      <c r="D181" s="31"/>
      <c r="E181" s="61" t="s">
        <v>75</v>
      </c>
      <c r="F181" s="31"/>
      <c r="G181" s="31"/>
      <c r="H181" s="62"/>
      <c r="I181" s="31"/>
      <c r="J181" s="62"/>
      <c r="K181" s="31"/>
      <c r="L181" s="31"/>
      <c r="M181" s="12"/>
      <c r="N181" s="2"/>
      <c r="O181" s="2"/>
      <c r="P181" s="2"/>
      <c r="Q181" s="2"/>
    </row>
    <row r="182" thickTop="1">
      <c r="A182" s="9"/>
      <c r="B182" s="51">
        <v>28</v>
      </c>
      <c r="C182" s="52" t="s">
        <v>878</v>
      </c>
      <c r="D182" s="52" t="s">
        <v>3</v>
      </c>
      <c r="E182" s="52" t="s">
        <v>879</v>
      </c>
      <c r="F182" s="52" t="s">
        <v>3</v>
      </c>
      <c r="G182" s="53" t="s">
        <v>110</v>
      </c>
      <c r="H182" s="63">
        <v>6</v>
      </c>
      <c r="I182" s="37">
        <f>ROUND(0,2)</f>
        <v>0</v>
      </c>
      <c r="J182" s="64">
        <f>ROUND(I182*H182,2)</f>
        <v>0</v>
      </c>
      <c r="K182" s="65">
        <v>0.20999999999999999</v>
      </c>
      <c r="L182" s="66">
        <f>IF(ISNUMBER(K182),ROUND(J182*(K182+1),2),0)</f>
        <v>0</v>
      </c>
      <c r="M182" s="12"/>
      <c r="N182" s="2"/>
      <c r="O182" s="2"/>
      <c r="P182" s="2"/>
      <c r="Q182" s="43">
        <f>IF(ISNUMBER(K182),IF(H182&gt;0,IF(I182&gt;0,J182,0),0),0)</f>
        <v>0</v>
      </c>
      <c r="R182" s="27">
        <f>IF(ISNUMBER(K182)=FALSE,J182,0)</f>
        <v>0</v>
      </c>
    </row>
    <row r="183">
      <c r="A183" s="9"/>
      <c r="B183" s="58" t="s">
        <v>68</v>
      </c>
      <c r="C183" s="1"/>
      <c r="D183" s="1"/>
      <c r="E183" s="59" t="s">
        <v>880</v>
      </c>
      <c r="F183" s="1"/>
      <c r="G183" s="1"/>
      <c r="H183" s="50"/>
      <c r="I183" s="1"/>
      <c r="J183" s="50"/>
      <c r="K183" s="1"/>
      <c r="L183" s="1"/>
      <c r="M183" s="12"/>
      <c r="N183" s="2"/>
      <c r="O183" s="2"/>
      <c r="P183" s="2"/>
      <c r="Q183" s="2"/>
    </row>
    <row r="184">
      <c r="A184" s="9"/>
      <c r="B184" s="58" t="s">
        <v>70</v>
      </c>
      <c r="C184" s="1"/>
      <c r="D184" s="1"/>
      <c r="E184" s="59" t="s">
        <v>418</v>
      </c>
      <c r="F184" s="1"/>
      <c r="G184" s="1"/>
      <c r="H184" s="50"/>
      <c r="I184" s="1"/>
      <c r="J184" s="50"/>
      <c r="K184" s="1"/>
      <c r="L184" s="1"/>
      <c r="M184" s="12"/>
      <c r="N184" s="2"/>
      <c r="O184" s="2"/>
      <c r="P184" s="2"/>
      <c r="Q184" s="2"/>
    </row>
    <row r="185">
      <c r="A185" s="9"/>
      <c r="B185" s="58" t="s">
        <v>72</v>
      </c>
      <c r="C185" s="1"/>
      <c r="D185" s="1"/>
      <c r="E185" s="59" t="s">
        <v>881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 thickBot="1">
      <c r="A186" s="9"/>
      <c r="B186" s="60" t="s">
        <v>74</v>
      </c>
      <c r="C186" s="31"/>
      <c r="D186" s="31"/>
      <c r="E186" s="61" t="s">
        <v>75</v>
      </c>
      <c r="F186" s="31"/>
      <c r="G186" s="31"/>
      <c r="H186" s="62"/>
      <c r="I186" s="31"/>
      <c r="J186" s="62"/>
      <c r="K186" s="31"/>
      <c r="L186" s="31"/>
      <c r="M186" s="12"/>
      <c r="N186" s="2"/>
      <c r="O186" s="2"/>
      <c r="P186" s="2"/>
      <c r="Q186" s="2"/>
    </row>
    <row r="187" thickTop="1">
      <c r="A187" s="9"/>
      <c r="B187" s="51">
        <v>29</v>
      </c>
      <c r="C187" s="52" t="s">
        <v>882</v>
      </c>
      <c r="D187" s="52" t="s">
        <v>3</v>
      </c>
      <c r="E187" s="52" t="s">
        <v>883</v>
      </c>
      <c r="F187" s="52" t="s">
        <v>3</v>
      </c>
      <c r="G187" s="53" t="s">
        <v>173</v>
      </c>
      <c r="H187" s="63">
        <v>93</v>
      </c>
      <c r="I187" s="37">
        <f>ROUND(0,2)</f>
        <v>0</v>
      </c>
      <c r="J187" s="64">
        <f>ROUND(I187*H187,2)</f>
        <v>0</v>
      </c>
      <c r="K187" s="65">
        <v>0.20999999999999999</v>
      </c>
      <c r="L187" s="66">
        <f>IF(ISNUMBER(K187),ROUND(J187*(K187+1),2),0)</f>
        <v>0</v>
      </c>
      <c r="M187" s="12"/>
      <c r="N187" s="2"/>
      <c r="O187" s="2"/>
      <c r="P187" s="2"/>
      <c r="Q187" s="43">
        <f>IF(ISNUMBER(K187),IF(H187&gt;0,IF(I187&gt;0,J187,0),0),0)</f>
        <v>0</v>
      </c>
      <c r="R187" s="27">
        <f>IF(ISNUMBER(K187)=FALSE,J187,0)</f>
        <v>0</v>
      </c>
    </row>
    <row r="188">
      <c r="A188" s="9"/>
      <c r="B188" s="58" t="s">
        <v>68</v>
      </c>
      <c r="C188" s="1"/>
      <c r="D188" s="1"/>
      <c r="E188" s="59" t="s">
        <v>884</v>
      </c>
      <c r="F188" s="1"/>
      <c r="G188" s="1"/>
      <c r="H188" s="50"/>
      <c r="I188" s="1"/>
      <c r="J188" s="50"/>
      <c r="K188" s="1"/>
      <c r="L188" s="1"/>
      <c r="M188" s="12"/>
      <c r="N188" s="2"/>
      <c r="O188" s="2"/>
      <c r="P188" s="2"/>
      <c r="Q188" s="2"/>
    </row>
    <row r="189">
      <c r="A189" s="9"/>
      <c r="B189" s="58" t="s">
        <v>70</v>
      </c>
      <c r="C189" s="1"/>
      <c r="D189" s="1"/>
      <c r="E189" s="59" t="s">
        <v>885</v>
      </c>
      <c r="F189" s="1"/>
      <c r="G189" s="1"/>
      <c r="H189" s="50"/>
      <c r="I189" s="1"/>
      <c r="J189" s="50"/>
      <c r="K189" s="1"/>
      <c r="L189" s="1"/>
      <c r="M189" s="12"/>
      <c r="N189" s="2"/>
      <c r="O189" s="2"/>
      <c r="P189" s="2"/>
      <c r="Q189" s="2"/>
    </row>
    <row r="190">
      <c r="A190" s="9"/>
      <c r="B190" s="58" t="s">
        <v>72</v>
      </c>
      <c r="C190" s="1"/>
      <c r="D190" s="1"/>
      <c r="E190" s="59" t="s">
        <v>886</v>
      </c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 thickBot="1">
      <c r="A191" s="9"/>
      <c r="B191" s="60" t="s">
        <v>74</v>
      </c>
      <c r="C191" s="31"/>
      <c r="D191" s="31"/>
      <c r="E191" s="61" t="s">
        <v>75</v>
      </c>
      <c r="F191" s="31"/>
      <c r="G191" s="31"/>
      <c r="H191" s="62"/>
      <c r="I191" s="31"/>
      <c r="J191" s="62"/>
      <c r="K191" s="31"/>
      <c r="L191" s="31"/>
      <c r="M191" s="12"/>
      <c r="N191" s="2"/>
      <c r="O191" s="2"/>
      <c r="P191" s="2"/>
      <c r="Q191" s="2"/>
    </row>
    <row r="192" thickTop="1">
      <c r="A192" s="9"/>
      <c r="B192" s="51">
        <v>30</v>
      </c>
      <c r="C192" s="52" t="s">
        <v>763</v>
      </c>
      <c r="D192" s="52" t="s">
        <v>3</v>
      </c>
      <c r="E192" s="52" t="s">
        <v>764</v>
      </c>
      <c r="F192" s="52" t="s">
        <v>3</v>
      </c>
      <c r="G192" s="53" t="s">
        <v>173</v>
      </c>
      <c r="H192" s="63">
        <v>90</v>
      </c>
      <c r="I192" s="37">
        <f>ROUND(0,2)</f>
        <v>0</v>
      </c>
      <c r="J192" s="64">
        <f>ROUND(I192*H192,2)</f>
        <v>0</v>
      </c>
      <c r="K192" s="65">
        <v>0.20999999999999999</v>
      </c>
      <c r="L192" s="66">
        <f>IF(ISNUMBER(K192),ROUND(J192*(K192+1),2),0)</f>
        <v>0</v>
      </c>
      <c r="M192" s="12"/>
      <c r="N192" s="2"/>
      <c r="O192" s="2"/>
      <c r="P192" s="2"/>
      <c r="Q192" s="43">
        <f>IF(ISNUMBER(K192),IF(H192&gt;0,IF(I192&gt;0,J192,0),0),0)</f>
        <v>0</v>
      </c>
      <c r="R192" s="27">
        <f>IF(ISNUMBER(K192)=FALSE,J192,0)</f>
        <v>0</v>
      </c>
    </row>
    <row r="193">
      <c r="A193" s="9"/>
      <c r="B193" s="58" t="s">
        <v>68</v>
      </c>
      <c r="C193" s="1"/>
      <c r="D193" s="1"/>
      <c r="E193" s="59" t="s">
        <v>887</v>
      </c>
      <c r="F193" s="1"/>
      <c r="G193" s="1"/>
      <c r="H193" s="50"/>
      <c r="I193" s="1"/>
      <c r="J193" s="50"/>
      <c r="K193" s="1"/>
      <c r="L193" s="1"/>
      <c r="M193" s="12"/>
      <c r="N193" s="2"/>
      <c r="O193" s="2"/>
      <c r="P193" s="2"/>
      <c r="Q193" s="2"/>
    </row>
    <row r="194">
      <c r="A194" s="9"/>
      <c r="B194" s="58" t="s">
        <v>70</v>
      </c>
      <c r="C194" s="1"/>
      <c r="D194" s="1"/>
      <c r="E194" s="59" t="s">
        <v>467</v>
      </c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>
      <c r="A195" s="9"/>
      <c r="B195" s="58" t="s">
        <v>72</v>
      </c>
      <c r="C195" s="1"/>
      <c r="D195" s="1"/>
      <c r="E195" s="59" t="s">
        <v>766</v>
      </c>
      <c r="F195" s="1"/>
      <c r="G195" s="1"/>
      <c r="H195" s="50"/>
      <c r="I195" s="1"/>
      <c r="J195" s="50"/>
      <c r="K195" s="1"/>
      <c r="L195" s="1"/>
      <c r="M195" s="12"/>
      <c r="N195" s="2"/>
      <c r="O195" s="2"/>
      <c r="P195" s="2"/>
      <c r="Q195" s="2"/>
    </row>
    <row r="196" thickBot="1">
      <c r="A196" s="9"/>
      <c r="B196" s="60" t="s">
        <v>74</v>
      </c>
      <c r="C196" s="31"/>
      <c r="D196" s="31"/>
      <c r="E196" s="61" t="s">
        <v>75</v>
      </c>
      <c r="F196" s="31"/>
      <c r="G196" s="31"/>
      <c r="H196" s="62"/>
      <c r="I196" s="31"/>
      <c r="J196" s="62"/>
      <c r="K196" s="31"/>
      <c r="L196" s="31"/>
      <c r="M196" s="12"/>
      <c r="N196" s="2"/>
      <c r="O196" s="2"/>
      <c r="P196" s="2"/>
      <c r="Q196" s="2"/>
    </row>
    <row r="197" thickTop="1">
      <c r="A197" s="9"/>
      <c r="B197" s="51">
        <v>31</v>
      </c>
      <c r="C197" s="52" t="s">
        <v>888</v>
      </c>
      <c r="D197" s="52" t="s">
        <v>3</v>
      </c>
      <c r="E197" s="52" t="s">
        <v>889</v>
      </c>
      <c r="F197" s="52" t="s">
        <v>3</v>
      </c>
      <c r="G197" s="53" t="s">
        <v>173</v>
      </c>
      <c r="H197" s="63">
        <v>90</v>
      </c>
      <c r="I197" s="37">
        <f>ROUND(0,2)</f>
        <v>0</v>
      </c>
      <c r="J197" s="64">
        <f>ROUND(I197*H197,2)</f>
        <v>0</v>
      </c>
      <c r="K197" s="65">
        <v>0.20999999999999999</v>
      </c>
      <c r="L197" s="66">
        <f>IF(ISNUMBER(K197),ROUND(J197*(K197+1),2),0)</f>
        <v>0</v>
      </c>
      <c r="M197" s="12"/>
      <c r="N197" s="2"/>
      <c r="O197" s="2"/>
      <c r="P197" s="2"/>
      <c r="Q197" s="43">
        <f>IF(ISNUMBER(K197),IF(H197&gt;0,IF(I197&gt;0,J197,0),0),0)</f>
        <v>0</v>
      </c>
      <c r="R197" s="27">
        <f>IF(ISNUMBER(K197)=FALSE,J197,0)</f>
        <v>0</v>
      </c>
    </row>
    <row r="198">
      <c r="A198" s="9"/>
      <c r="B198" s="58" t="s">
        <v>68</v>
      </c>
      <c r="C198" s="1"/>
      <c r="D198" s="1"/>
      <c r="E198" s="59" t="s">
        <v>890</v>
      </c>
      <c r="F198" s="1"/>
      <c r="G198" s="1"/>
      <c r="H198" s="50"/>
      <c r="I198" s="1"/>
      <c r="J198" s="50"/>
      <c r="K198" s="1"/>
      <c r="L198" s="1"/>
      <c r="M198" s="12"/>
      <c r="N198" s="2"/>
      <c r="O198" s="2"/>
      <c r="P198" s="2"/>
      <c r="Q198" s="2"/>
    </row>
    <row r="199">
      <c r="A199" s="9"/>
      <c r="B199" s="58" t="s">
        <v>70</v>
      </c>
      <c r="C199" s="1"/>
      <c r="D199" s="1"/>
      <c r="E199" s="59" t="s">
        <v>467</v>
      </c>
      <c r="F199" s="1"/>
      <c r="G199" s="1"/>
      <c r="H199" s="50"/>
      <c r="I199" s="1"/>
      <c r="J199" s="50"/>
      <c r="K199" s="1"/>
      <c r="L199" s="1"/>
      <c r="M199" s="12"/>
      <c r="N199" s="2"/>
      <c r="O199" s="2"/>
      <c r="P199" s="2"/>
      <c r="Q199" s="2"/>
    </row>
    <row r="200">
      <c r="A200" s="9"/>
      <c r="B200" s="58" t="s">
        <v>72</v>
      </c>
      <c r="C200" s="1"/>
      <c r="D200" s="1"/>
      <c r="E200" s="59" t="s">
        <v>774</v>
      </c>
      <c r="F200" s="1"/>
      <c r="G200" s="1"/>
      <c r="H200" s="50"/>
      <c r="I200" s="1"/>
      <c r="J200" s="50"/>
      <c r="K200" s="1"/>
      <c r="L200" s="1"/>
      <c r="M200" s="12"/>
      <c r="N200" s="2"/>
      <c r="O200" s="2"/>
      <c r="P200" s="2"/>
      <c r="Q200" s="2"/>
    </row>
    <row r="201" thickBot="1">
      <c r="A201" s="9"/>
      <c r="B201" s="60" t="s">
        <v>74</v>
      </c>
      <c r="C201" s="31"/>
      <c r="D201" s="31"/>
      <c r="E201" s="61" t="s">
        <v>75</v>
      </c>
      <c r="F201" s="31"/>
      <c r="G201" s="31"/>
      <c r="H201" s="62"/>
      <c r="I201" s="31"/>
      <c r="J201" s="62"/>
      <c r="K201" s="31"/>
      <c r="L201" s="31"/>
      <c r="M201" s="12"/>
      <c r="N201" s="2"/>
      <c r="O201" s="2"/>
      <c r="P201" s="2"/>
      <c r="Q201" s="2"/>
    </row>
    <row r="202" thickTop="1">
      <c r="A202" s="9"/>
      <c r="B202" s="51">
        <v>32</v>
      </c>
      <c r="C202" s="52" t="s">
        <v>891</v>
      </c>
      <c r="D202" s="52" t="s">
        <v>3</v>
      </c>
      <c r="E202" s="52" t="s">
        <v>892</v>
      </c>
      <c r="F202" s="52" t="s">
        <v>3</v>
      </c>
      <c r="G202" s="53" t="s">
        <v>173</v>
      </c>
      <c r="H202" s="63">
        <v>90</v>
      </c>
      <c r="I202" s="37">
        <f>ROUND(0,2)</f>
        <v>0</v>
      </c>
      <c r="J202" s="64">
        <f>ROUND(I202*H202,2)</f>
        <v>0</v>
      </c>
      <c r="K202" s="65">
        <v>0.20999999999999999</v>
      </c>
      <c r="L202" s="66">
        <f>IF(ISNUMBER(K202),ROUND(J202*(K202+1),2),0)</f>
        <v>0</v>
      </c>
      <c r="M202" s="12"/>
      <c r="N202" s="2"/>
      <c r="O202" s="2"/>
      <c r="P202" s="2"/>
      <c r="Q202" s="43">
        <f>IF(ISNUMBER(K202),IF(H202&gt;0,IF(I202&gt;0,J202,0),0),0)</f>
        <v>0</v>
      </c>
      <c r="R202" s="27">
        <f>IF(ISNUMBER(K202)=FALSE,J202,0)</f>
        <v>0</v>
      </c>
    </row>
    <row r="203">
      <c r="A203" s="9"/>
      <c r="B203" s="58" t="s">
        <v>68</v>
      </c>
      <c r="C203" s="1"/>
      <c r="D203" s="1"/>
      <c r="E203" s="59" t="s">
        <v>890</v>
      </c>
      <c r="F203" s="1"/>
      <c r="G203" s="1"/>
      <c r="H203" s="50"/>
      <c r="I203" s="1"/>
      <c r="J203" s="50"/>
      <c r="K203" s="1"/>
      <c r="L203" s="1"/>
      <c r="M203" s="12"/>
      <c r="N203" s="2"/>
      <c r="O203" s="2"/>
      <c r="P203" s="2"/>
      <c r="Q203" s="2"/>
    </row>
    <row r="204">
      <c r="A204" s="9"/>
      <c r="B204" s="58" t="s">
        <v>70</v>
      </c>
      <c r="C204" s="1"/>
      <c r="D204" s="1"/>
      <c r="E204" s="59" t="s">
        <v>467</v>
      </c>
      <c r="F204" s="1"/>
      <c r="G204" s="1"/>
      <c r="H204" s="50"/>
      <c r="I204" s="1"/>
      <c r="J204" s="50"/>
      <c r="K204" s="1"/>
      <c r="L204" s="1"/>
      <c r="M204" s="12"/>
      <c r="N204" s="2"/>
      <c r="O204" s="2"/>
      <c r="P204" s="2"/>
      <c r="Q204" s="2"/>
    </row>
    <row r="205">
      <c r="A205" s="9"/>
      <c r="B205" s="58" t="s">
        <v>72</v>
      </c>
      <c r="C205" s="1"/>
      <c r="D205" s="1"/>
      <c r="E205" s="59" t="s">
        <v>893</v>
      </c>
      <c r="F205" s="1"/>
      <c r="G205" s="1"/>
      <c r="H205" s="50"/>
      <c r="I205" s="1"/>
      <c r="J205" s="50"/>
      <c r="K205" s="1"/>
      <c r="L205" s="1"/>
      <c r="M205" s="12"/>
      <c r="N205" s="2"/>
      <c r="O205" s="2"/>
      <c r="P205" s="2"/>
      <c r="Q205" s="2"/>
    </row>
    <row r="206" thickBot="1">
      <c r="A206" s="9"/>
      <c r="B206" s="60" t="s">
        <v>74</v>
      </c>
      <c r="C206" s="31"/>
      <c r="D206" s="31"/>
      <c r="E206" s="61" t="s">
        <v>75</v>
      </c>
      <c r="F206" s="31"/>
      <c r="G206" s="31"/>
      <c r="H206" s="62"/>
      <c r="I206" s="31"/>
      <c r="J206" s="62"/>
      <c r="K206" s="31"/>
      <c r="L206" s="31"/>
      <c r="M206" s="12"/>
      <c r="N206" s="2"/>
      <c r="O206" s="2"/>
      <c r="P206" s="2"/>
      <c r="Q206" s="2"/>
    </row>
    <row r="207" thickTop="1">
      <c r="A207" s="9"/>
      <c r="B207" s="51">
        <v>33</v>
      </c>
      <c r="C207" s="52" t="s">
        <v>809</v>
      </c>
      <c r="D207" s="52" t="s">
        <v>3</v>
      </c>
      <c r="E207" s="52" t="s">
        <v>810</v>
      </c>
      <c r="F207" s="52" t="s">
        <v>3</v>
      </c>
      <c r="G207" s="53" t="s">
        <v>110</v>
      </c>
      <c r="H207" s="63">
        <v>2</v>
      </c>
      <c r="I207" s="37">
        <f>ROUND(0,2)</f>
        <v>0</v>
      </c>
      <c r="J207" s="64">
        <f>ROUND(I207*H207,2)</f>
        <v>0</v>
      </c>
      <c r="K207" s="65">
        <v>0.20999999999999999</v>
      </c>
      <c r="L207" s="66">
        <f>IF(ISNUMBER(K207),ROUND(J207*(K207+1),2),0)</f>
        <v>0</v>
      </c>
      <c r="M207" s="12"/>
      <c r="N207" s="2"/>
      <c r="O207" s="2"/>
      <c r="P207" s="2"/>
      <c r="Q207" s="43">
        <f>IF(ISNUMBER(K207),IF(H207&gt;0,IF(I207&gt;0,J207,0),0),0)</f>
        <v>0</v>
      </c>
      <c r="R207" s="27">
        <f>IF(ISNUMBER(K207)=FALSE,J207,0)</f>
        <v>0</v>
      </c>
    </row>
    <row r="208">
      <c r="A208" s="9"/>
      <c r="B208" s="58" t="s">
        <v>68</v>
      </c>
      <c r="C208" s="1"/>
      <c r="D208" s="1"/>
      <c r="E208" s="59" t="s">
        <v>894</v>
      </c>
      <c r="F208" s="1"/>
      <c r="G208" s="1"/>
      <c r="H208" s="50"/>
      <c r="I208" s="1"/>
      <c r="J208" s="50"/>
      <c r="K208" s="1"/>
      <c r="L208" s="1"/>
      <c r="M208" s="12"/>
      <c r="N208" s="2"/>
      <c r="O208" s="2"/>
      <c r="P208" s="2"/>
      <c r="Q208" s="2"/>
    </row>
    <row r="209">
      <c r="A209" s="9"/>
      <c r="B209" s="58" t="s">
        <v>70</v>
      </c>
      <c r="C209" s="1"/>
      <c r="D209" s="1"/>
      <c r="E209" s="59" t="s">
        <v>198</v>
      </c>
      <c r="F209" s="1"/>
      <c r="G209" s="1"/>
      <c r="H209" s="50"/>
      <c r="I209" s="1"/>
      <c r="J209" s="50"/>
      <c r="K209" s="1"/>
      <c r="L209" s="1"/>
      <c r="M209" s="12"/>
      <c r="N209" s="2"/>
      <c r="O209" s="2"/>
      <c r="P209" s="2"/>
      <c r="Q209" s="2"/>
    </row>
    <row r="210">
      <c r="A210" s="9"/>
      <c r="B210" s="58" t="s">
        <v>72</v>
      </c>
      <c r="C210" s="1"/>
      <c r="D210" s="1"/>
      <c r="E210" s="59" t="s">
        <v>812</v>
      </c>
      <c r="F210" s="1"/>
      <c r="G210" s="1"/>
      <c r="H210" s="50"/>
      <c r="I210" s="1"/>
      <c r="J210" s="50"/>
      <c r="K210" s="1"/>
      <c r="L210" s="1"/>
      <c r="M210" s="12"/>
      <c r="N210" s="2"/>
      <c r="O210" s="2"/>
      <c r="P210" s="2"/>
      <c r="Q210" s="2"/>
    </row>
    <row r="211" thickBot="1">
      <c r="A211" s="9"/>
      <c r="B211" s="60" t="s">
        <v>74</v>
      </c>
      <c r="C211" s="31"/>
      <c r="D211" s="31"/>
      <c r="E211" s="61" t="s">
        <v>75</v>
      </c>
      <c r="F211" s="31"/>
      <c r="G211" s="31"/>
      <c r="H211" s="62"/>
      <c r="I211" s="31"/>
      <c r="J211" s="62"/>
      <c r="K211" s="31"/>
      <c r="L211" s="31"/>
      <c r="M211" s="12"/>
      <c r="N211" s="2"/>
      <c r="O211" s="2"/>
      <c r="P211" s="2"/>
      <c r="Q211" s="2"/>
    </row>
    <row r="212" thickTop="1" thickBot="1" ht="25" customHeight="1">
      <c r="A212" s="9"/>
      <c r="B212" s="1"/>
      <c r="C212" s="67">
        <v>8</v>
      </c>
      <c r="D212" s="1"/>
      <c r="E212" s="67" t="s">
        <v>684</v>
      </c>
      <c r="F212" s="1"/>
      <c r="G212" s="68" t="s">
        <v>115</v>
      </c>
      <c r="H212" s="69">
        <f>J147+J152+J157+J162+J167+J172+J177+J182+J187+J192+J197+J202+J207</f>
        <v>0</v>
      </c>
      <c r="I212" s="68" t="s">
        <v>116</v>
      </c>
      <c r="J212" s="70">
        <f>(L212-H212)</f>
        <v>0</v>
      </c>
      <c r="K212" s="68" t="s">
        <v>117</v>
      </c>
      <c r="L212" s="71">
        <f>L147+L152+L157+L162+L167+L172+L177+L182+L187+L192+L197+L202+L207</f>
        <v>0</v>
      </c>
      <c r="M212" s="12"/>
      <c r="N212" s="2"/>
      <c r="O212" s="2"/>
      <c r="P212" s="2"/>
      <c r="Q212" s="43">
        <f>0+Q147+Q152+Q157+Q162+Q167+Q172+Q177+Q182+Q187+Q192+Q197+Q202+Q207</f>
        <v>0</v>
      </c>
      <c r="R212" s="27">
        <f>0+R147+R152+R157+R162+R167+R172+R177+R182+R187+R192+R197+R202+R207</f>
        <v>0</v>
      </c>
      <c r="S212" s="72">
        <f>Q212*(1+J212)+R212</f>
        <v>0</v>
      </c>
    </row>
    <row r="213" thickTop="1" thickBot="1" ht="25" customHeight="1">
      <c r="A213" s="9"/>
      <c r="B213" s="73"/>
      <c r="C213" s="73"/>
      <c r="D213" s="73"/>
      <c r="E213" s="73"/>
      <c r="F213" s="73"/>
      <c r="G213" s="74" t="s">
        <v>118</v>
      </c>
      <c r="H213" s="75">
        <f>J147+J152+J157+J162+J167+J172+J177+J182+J187+J192+J197+J202+J207</f>
        <v>0</v>
      </c>
      <c r="I213" s="74" t="s">
        <v>119</v>
      </c>
      <c r="J213" s="76">
        <f>0+J212</f>
        <v>0</v>
      </c>
      <c r="K213" s="74" t="s">
        <v>120</v>
      </c>
      <c r="L213" s="77">
        <f>L147+L152+L157+L162+L167+L172+L177+L182+L187+L192+L197+L202+L207</f>
        <v>0</v>
      </c>
      <c r="M213" s="12"/>
      <c r="N213" s="2"/>
      <c r="O213" s="2"/>
      <c r="P213" s="2"/>
      <c r="Q213" s="2"/>
    </row>
    <row r="214" ht="40" customHeight="1">
      <c r="A214" s="9"/>
      <c r="B214" s="82" t="s">
        <v>177</v>
      </c>
      <c r="C214" s="1"/>
      <c r="D214" s="1"/>
      <c r="E214" s="1"/>
      <c r="F214" s="1"/>
      <c r="G214" s="1"/>
      <c r="H214" s="50"/>
      <c r="I214" s="1"/>
      <c r="J214" s="50"/>
      <c r="K214" s="1"/>
      <c r="L214" s="1"/>
      <c r="M214" s="12"/>
      <c r="N214" s="2"/>
      <c r="O214" s="2"/>
      <c r="P214" s="2"/>
      <c r="Q214" s="2"/>
    </row>
    <row r="215">
      <c r="A215" s="9"/>
      <c r="B215" s="51">
        <v>34</v>
      </c>
      <c r="C215" s="52" t="s">
        <v>895</v>
      </c>
      <c r="D215" s="52" t="s">
        <v>3</v>
      </c>
      <c r="E215" s="52" t="s">
        <v>896</v>
      </c>
      <c r="F215" s="52" t="s">
        <v>3</v>
      </c>
      <c r="G215" s="53" t="s">
        <v>173</v>
      </c>
      <c r="H215" s="54">
        <v>51</v>
      </c>
      <c r="I215" s="25">
        <f>ROUND(0,2)</f>
        <v>0</v>
      </c>
      <c r="J215" s="55">
        <f>ROUND(I215*H215,2)</f>
        <v>0</v>
      </c>
      <c r="K215" s="56">
        <v>0.20999999999999999</v>
      </c>
      <c r="L215" s="57">
        <f>IF(ISNUMBER(K215),ROUND(J215*(K215+1),2),0)</f>
        <v>0</v>
      </c>
      <c r="M215" s="12"/>
      <c r="N215" s="2"/>
      <c r="O215" s="2"/>
      <c r="P215" s="2"/>
      <c r="Q215" s="43">
        <f>IF(ISNUMBER(K215),IF(H215&gt;0,IF(I215&gt;0,J215,0),0),0)</f>
        <v>0</v>
      </c>
      <c r="R215" s="27">
        <f>IF(ISNUMBER(K215)=FALSE,J215,0)</f>
        <v>0</v>
      </c>
    </row>
    <row r="216">
      <c r="A216" s="9"/>
      <c r="B216" s="58" t="s">
        <v>68</v>
      </c>
      <c r="C216" s="1"/>
      <c r="D216" s="1"/>
      <c r="E216" s="59" t="s">
        <v>897</v>
      </c>
      <c r="F216" s="1"/>
      <c r="G216" s="1"/>
      <c r="H216" s="50"/>
      <c r="I216" s="1"/>
      <c r="J216" s="50"/>
      <c r="K216" s="1"/>
      <c r="L216" s="1"/>
      <c r="M216" s="12"/>
      <c r="N216" s="2"/>
      <c r="O216" s="2"/>
      <c r="P216" s="2"/>
      <c r="Q216" s="2"/>
    </row>
    <row r="217">
      <c r="A217" s="9"/>
      <c r="B217" s="58" t="s">
        <v>70</v>
      </c>
      <c r="C217" s="1"/>
      <c r="D217" s="1"/>
      <c r="E217" s="59" t="s">
        <v>898</v>
      </c>
      <c r="F217" s="1"/>
      <c r="G217" s="1"/>
      <c r="H217" s="50"/>
      <c r="I217" s="1"/>
      <c r="J217" s="50"/>
      <c r="K217" s="1"/>
      <c r="L217" s="1"/>
      <c r="M217" s="12"/>
      <c r="N217" s="2"/>
      <c r="O217" s="2"/>
      <c r="P217" s="2"/>
      <c r="Q217" s="2"/>
    </row>
    <row r="218">
      <c r="A218" s="9"/>
      <c r="B218" s="58" t="s">
        <v>72</v>
      </c>
      <c r="C218" s="1"/>
      <c r="D218" s="1"/>
      <c r="E218" s="59" t="s">
        <v>199</v>
      </c>
      <c r="F218" s="1"/>
      <c r="G218" s="1"/>
      <c r="H218" s="50"/>
      <c r="I218" s="1"/>
      <c r="J218" s="50"/>
      <c r="K218" s="1"/>
      <c r="L218" s="1"/>
      <c r="M218" s="12"/>
      <c r="N218" s="2"/>
      <c r="O218" s="2"/>
      <c r="P218" s="2"/>
      <c r="Q218" s="2"/>
    </row>
    <row r="219" thickBot="1">
      <c r="A219" s="9"/>
      <c r="B219" s="60" t="s">
        <v>74</v>
      </c>
      <c r="C219" s="31"/>
      <c r="D219" s="31"/>
      <c r="E219" s="61" t="s">
        <v>75</v>
      </c>
      <c r="F219" s="31"/>
      <c r="G219" s="31"/>
      <c r="H219" s="62"/>
      <c r="I219" s="31"/>
      <c r="J219" s="62"/>
      <c r="K219" s="31"/>
      <c r="L219" s="31"/>
      <c r="M219" s="12"/>
      <c r="N219" s="2"/>
      <c r="O219" s="2"/>
      <c r="P219" s="2"/>
      <c r="Q219" s="2"/>
    </row>
    <row r="220" thickTop="1" thickBot="1" ht="25" customHeight="1">
      <c r="A220" s="9"/>
      <c r="B220" s="1"/>
      <c r="C220" s="67">
        <v>9</v>
      </c>
      <c r="D220" s="1"/>
      <c r="E220" s="67" t="s">
        <v>125</v>
      </c>
      <c r="F220" s="1"/>
      <c r="G220" s="68" t="s">
        <v>115</v>
      </c>
      <c r="H220" s="69">
        <f>0+J215</f>
        <v>0</v>
      </c>
      <c r="I220" s="68" t="s">
        <v>116</v>
      </c>
      <c r="J220" s="70">
        <f>(L220-H220)</f>
        <v>0</v>
      </c>
      <c r="K220" s="68" t="s">
        <v>117</v>
      </c>
      <c r="L220" s="71">
        <f>0+L215</f>
        <v>0</v>
      </c>
      <c r="M220" s="12"/>
      <c r="N220" s="2"/>
      <c r="O220" s="2"/>
      <c r="P220" s="2"/>
      <c r="Q220" s="43">
        <f>0+Q215</f>
        <v>0</v>
      </c>
      <c r="R220" s="27">
        <f>0+R215</f>
        <v>0</v>
      </c>
      <c r="S220" s="72">
        <f>Q220*(1+J220)+R220</f>
        <v>0</v>
      </c>
    </row>
    <row r="221" thickTop="1" thickBot="1" ht="25" customHeight="1">
      <c r="A221" s="9"/>
      <c r="B221" s="73"/>
      <c r="C221" s="73"/>
      <c r="D221" s="73"/>
      <c r="E221" s="73"/>
      <c r="F221" s="73"/>
      <c r="G221" s="74" t="s">
        <v>118</v>
      </c>
      <c r="H221" s="75">
        <f>0+J215</f>
        <v>0</v>
      </c>
      <c r="I221" s="74" t="s">
        <v>119</v>
      </c>
      <c r="J221" s="76">
        <f>0+J220</f>
        <v>0</v>
      </c>
      <c r="K221" s="74" t="s">
        <v>120</v>
      </c>
      <c r="L221" s="77">
        <f>0+L215</f>
        <v>0</v>
      </c>
      <c r="M221" s="12"/>
      <c r="N221" s="2"/>
      <c r="O221" s="2"/>
      <c r="P221" s="2"/>
      <c r="Q221" s="2"/>
    </row>
    <row r="222">
      <c r="A222" s="13"/>
      <c r="B222" s="4"/>
      <c r="C222" s="4"/>
      <c r="D222" s="4"/>
      <c r="E222" s="4"/>
      <c r="F222" s="4"/>
      <c r="G222" s="4"/>
      <c r="H222" s="78"/>
      <c r="I222" s="4"/>
      <c r="J222" s="78"/>
      <c r="K222" s="4"/>
      <c r="L222" s="4"/>
      <c r="M222" s="14"/>
      <c r="N222" s="2"/>
      <c r="O222" s="2"/>
      <c r="P222" s="2"/>
      <c r="Q222" s="2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"/>
      <c r="O223" s="2"/>
      <c r="P223" s="2"/>
      <c r="Q223" s="2"/>
    </row>
  </sheetData>
  <mergeCells count="16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44:L4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2:L122"/>
    <mergeCell ref="B124:D124"/>
    <mergeCell ref="B125:D125"/>
    <mergeCell ref="B126:D126"/>
    <mergeCell ref="B127:D127"/>
    <mergeCell ref="B130:L130"/>
    <mergeCell ref="B132:D132"/>
    <mergeCell ref="B133:D133"/>
    <mergeCell ref="B134:D134"/>
    <mergeCell ref="B135:D135"/>
    <mergeCell ref="B138:L138"/>
    <mergeCell ref="B140:D140"/>
    <mergeCell ref="B141:D141"/>
    <mergeCell ref="B142:D142"/>
    <mergeCell ref="B143:D143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46:L14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6:D216"/>
    <mergeCell ref="B217:D217"/>
    <mergeCell ref="B218:D218"/>
    <mergeCell ref="B219:D219"/>
    <mergeCell ref="B214:L214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H43+H76+H84+H92+H100+H168+H176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899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L43+L76+L84+L92+L100+L168+L176</f>
        <v>0</v>
      </c>
      <c r="K11" s="1"/>
      <c r="L11" s="1"/>
      <c r="M11" s="12"/>
      <c r="N11" s="2"/>
      <c r="O11" s="2"/>
      <c r="P11" s="2"/>
      <c r="Q11" s="43">
        <f>IF(SUM(K20:K26)&gt;0,ROUND(SUM(S20:S26)/SUM(K20:K26)-1,8),0)</f>
        <v>0</v>
      </c>
      <c r="R11" s="27">
        <f>AVERAGE(J42,J75,J83,J91,J99,J167,J175)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H43</f>
        <v>0</v>
      </c>
      <c r="L20" s="48">
        <f>L43</f>
        <v>0</v>
      </c>
      <c r="M20" s="12"/>
      <c r="N20" s="2"/>
      <c r="O20" s="2"/>
      <c r="P20" s="2"/>
      <c r="Q20" s="2"/>
      <c r="S20" s="27">
        <f>S42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H76</f>
        <v>0</v>
      </c>
      <c r="L21" s="48">
        <f>L76</f>
        <v>0</v>
      </c>
      <c r="M21" s="12"/>
      <c r="N21" s="2"/>
      <c r="O21" s="2"/>
      <c r="P21" s="2"/>
      <c r="Q21" s="2"/>
      <c r="S21" s="27">
        <f>S75</f>
        <v>0</v>
      </c>
    </row>
    <row r="22">
      <c r="A22" s="9"/>
      <c r="B22" s="46">
        <v>2</v>
      </c>
      <c r="C22" s="1"/>
      <c r="D22" s="1"/>
      <c r="E22" s="47" t="s">
        <v>254</v>
      </c>
      <c r="F22" s="1"/>
      <c r="G22" s="1"/>
      <c r="H22" s="1"/>
      <c r="I22" s="1"/>
      <c r="J22" s="1"/>
      <c r="K22" s="48">
        <f>H84</f>
        <v>0</v>
      </c>
      <c r="L22" s="48">
        <f>L84</f>
        <v>0</v>
      </c>
      <c r="M22" s="12"/>
      <c r="N22" s="2"/>
      <c r="O22" s="2"/>
      <c r="P22" s="2"/>
      <c r="Q22" s="2"/>
      <c r="S22" s="27">
        <f>S83</f>
        <v>0</v>
      </c>
    </row>
    <row r="23">
      <c r="A23" s="9"/>
      <c r="B23" s="46">
        <v>4</v>
      </c>
      <c r="C23" s="1"/>
      <c r="D23" s="1"/>
      <c r="E23" s="47" t="s">
        <v>123</v>
      </c>
      <c r="F23" s="1"/>
      <c r="G23" s="1"/>
      <c r="H23" s="1"/>
      <c r="I23" s="1"/>
      <c r="J23" s="1"/>
      <c r="K23" s="48">
        <f>H92</f>
        <v>0</v>
      </c>
      <c r="L23" s="48">
        <f>L92</f>
        <v>0</v>
      </c>
      <c r="M23" s="12"/>
      <c r="N23" s="2"/>
      <c r="O23" s="2"/>
      <c r="P23" s="2"/>
      <c r="Q23" s="2"/>
      <c r="S23" s="27">
        <f>S91</f>
        <v>0</v>
      </c>
    </row>
    <row r="24">
      <c r="A24" s="9"/>
      <c r="B24" s="46">
        <v>7</v>
      </c>
      <c r="C24" s="1"/>
      <c r="D24" s="1"/>
      <c r="E24" s="47" t="s">
        <v>124</v>
      </c>
      <c r="F24" s="1"/>
      <c r="G24" s="1"/>
      <c r="H24" s="1"/>
      <c r="I24" s="1"/>
      <c r="J24" s="1"/>
      <c r="K24" s="48">
        <f>H100</f>
        <v>0</v>
      </c>
      <c r="L24" s="48">
        <f>L100</f>
        <v>0</v>
      </c>
      <c r="M24" s="12"/>
      <c r="N24" s="2"/>
      <c r="O24" s="2"/>
      <c r="P24" s="2"/>
      <c r="Q24" s="2"/>
      <c r="S24" s="27">
        <f>S99</f>
        <v>0</v>
      </c>
    </row>
    <row r="25">
      <c r="A25" s="9"/>
      <c r="B25" s="46">
        <v>8</v>
      </c>
      <c r="C25" s="1"/>
      <c r="D25" s="1"/>
      <c r="E25" s="47" t="s">
        <v>684</v>
      </c>
      <c r="F25" s="1"/>
      <c r="G25" s="1"/>
      <c r="H25" s="1"/>
      <c r="I25" s="1"/>
      <c r="J25" s="1"/>
      <c r="K25" s="48">
        <f>H168</f>
        <v>0</v>
      </c>
      <c r="L25" s="48">
        <f>L168</f>
        <v>0</v>
      </c>
      <c r="M25" s="81"/>
      <c r="N25" s="2"/>
      <c r="O25" s="2"/>
      <c r="P25" s="2"/>
      <c r="Q25" s="2"/>
      <c r="S25" s="27">
        <f>S167</f>
        <v>0</v>
      </c>
    </row>
    <row r="26">
      <c r="A26" s="9"/>
      <c r="B26" s="46">
        <v>9</v>
      </c>
      <c r="C26" s="1"/>
      <c r="D26" s="1"/>
      <c r="E26" s="47" t="s">
        <v>125</v>
      </c>
      <c r="F26" s="1"/>
      <c r="G26" s="1"/>
      <c r="H26" s="1"/>
      <c r="I26" s="1"/>
      <c r="J26" s="1"/>
      <c r="K26" s="48">
        <f>H176</f>
        <v>0</v>
      </c>
      <c r="L26" s="48">
        <f>L176</f>
        <v>0</v>
      </c>
      <c r="M26" s="81"/>
      <c r="N26" s="2"/>
      <c r="O26" s="2"/>
      <c r="P26" s="2"/>
      <c r="Q26" s="2"/>
      <c r="S26" s="27">
        <f>S175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9"/>
      <c r="N27" s="2"/>
      <c r="O27" s="2"/>
      <c r="P27" s="2"/>
      <c r="Q27" s="2"/>
    </row>
    <row r="28" ht="14" customHeight="1">
      <c r="A28" s="4"/>
      <c r="B28" s="38" t="s">
        <v>56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0"/>
      <c r="N29" s="2"/>
      <c r="O29" s="2"/>
      <c r="P29" s="2"/>
      <c r="Q29" s="2"/>
    </row>
    <row r="30" ht="18" customHeight="1">
      <c r="A30" s="9"/>
      <c r="B30" s="44" t="s">
        <v>57</v>
      </c>
      <c r="C30" s="44" t="s">
        <v>53</v>
      </c>
      <c r="D30" s="44" t="s">
        <v>58</v>
      </c>
      <c r="E30" s="44" t="s">
        <v>54</v>
      </c>
      <c r="F30" s="44" t="s">
        <v>59</v>
      </c>
      <c r="G30" s="45" t="s">
        <v>60</v>
      </c>
      <c r="H30" s="22" t="s">
        <v>61</v>
      </c>
      <c r="I30" s="22" t="s">
        <v>62</v>
      </c>
      <c r="J30" s="22" t="s">
        <v>16</v>
      </c>
      <c r="K30" s="45" t="s">
        <v>63</v>
      </c>
      <c r="L30" s="22" t="s">
        <v>17</v>
      </c>
      <c r="M30" s="81"/>
      <c r="N30" s="2"/>
      <c r="O30" s="2"/>
      <c r="P30" s="2"/>
      <c r="Q30" s="2"/>
    </row>
    <row r="31" ht="40" customHeight="1">
      <c r="A31" s="9"/>
      <c r="B31" s="49" t="s">
        <v>64</v>
      </c>
      <c r="C31" s="1"/>
      <c r="D31" s="1"/>
      <c r="E31" s="1"/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1">
        <v>1</v>
      </c>
      <c r="C32" s="52" t="s">
        <v>256</v>
      </c>
      <c r="D32" s="52" t="s">
        <v>3</v>
      </c>
      <c r="E32" s="52" t="s">
        <v>127</v>
      </c>
      <c r="F32" s="52" t="s">
        <v>3</v>
      </c>
      <c r="G32" s="53" t="s">
        <v>141</v>
      </c>
      <c r="H32" s="54">
        <v>51.526000000000003</v>
      </c>
      <c r="I32" s="25">
        <f>ROUND(0,2)</f>
        <v>0</v>
      </c>
      <c r="J32" s="55">
        <f>ROUND(I32*H32,2)</f>
        <v>0</v>
      </c>
      <c r="K32" s="56">
        <v>0.20999999999999999</v>
      </c>
      <c r="L32" s="57">
        <f>IF(ISNUMBER(K32),ROUND(J32*(K32+1),2),0)</f>
        <v>0</v>
      </c>
      <c r="M32" s="12"/>
      <c r="N32" s="2"/>
      <c r="O32" s="2"/>
      <c r="P32" s="2"/>
      <c r="Q32" s="43">
        <f>IF(ISNUMBER(K32),IF(H32&gt;0,IF(I32&gt;0,J32,0),0),0)</f>
        <v>0</v>
      </c>
      <c r="R32" s="27">
        <f>IF(ISNUMBER(K32)=FALSE,J32,0)</f>
        <v>0</v>
      </c>
    </row>
    <row r="33">
      <c r="A33" s="9"/>
      <c r="B33" s="58" t="s">
        <v>68</v>
      </c>
      <c r="C33" s="1"/>
      <c r="D33" s="1"/>
      <c r="E33" s="59" t="s">
        <v>685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70</v>
      </c>
      <c r="C34" s="1"/>
      <c r="D34" s="1"/>
      <c r="E34" s="59" t="s">
        <v>900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>
      <c r="A35" s="9"/>
      <c r="B35" s="58" t="s">
        <v>72</v>
      </c>
      <c r="C35" s="1"/>
      <c r="D35" s="1"/>
      <c r="E35" s="59" t="s">
        <v>131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 thickBot="1">
      <c r="A36" s="9"/>
      <c r="B36" s="60" t="s">
        <v>74</v>
      </c>
      <c r="C36" s="31"/>
      <c r="D36" s="31"/>
      <c r="E36" s="61" t="s">
        <v>75</v>
      </c>
      <c r="F36" s="31"/>
      <c r="G36" s="31"/>
      <c r="H36" s="62"/>
      <c r="I36" s="31"/>
      <c r="J36" s="62"/>
      <c r="K36" s="31"/>
      <c r="L36" s="31"/>
      <c r="M36" s="12"/>
      <c r="N36" s="2"/>
      <c r="O36" s="2"/>
      <c r="P36" s="2"/>
      <c r="Q36" s="2"/>
    </row>
    <row r="37" thickTop="1">
      <c r="A37" s="9"/>
      <c r="B37" s="51">
        <v>2</v>
      </c>
      <c r="C37" s="52" t="s">
        <v>94</v>
      </c>
      <c r="D37" s="52" t="s">
        <v>113</v>
      </c>
      <c r="E37" s="52" t="s">
        <v>95</v>
      </c>
      <c r="F37" s="52" t="s">
        <v>3</v>
      </c>
      <c r="G37" s="53" t="s">
        <v>67</v>
      </c>
      <c r="H37" s="63">
        <v>1</v>
      </c>
      <c r="I37" s="37">
        <f>ROUND(0,2)</f>
        <v>0</v>
      </c>
      <c r="J37" s="64">
        <f>ROUND(I37*H37,2)</f>
        <v>0</v>
      </c>
      <c r="K37" s="65">
        <v>0.20999999999999999</v>
      </c>
      <c r="L37" s="66">
        <f>IF(ISNUMBER(K37),ROUND(J37*(K37+1),2),0)</f>
        <v>0</v>
      </c>
      <c r="M37" s="12"/>
      <c r="N37" s="2"/>
      <c r="O37" s="2"/>
      <c r="P37" s="2"/>
      <c r="Q37" s="43">
        <f>IF(ISNUMBER(K37),IF(H37&gt;0,IF(I37&gt;0,J37,0),0),0)</f>
        <v>0</v>
      </c>
      <c r="R37" s="27">
        <f>IF(ISNUMBER(K37)=FALSE,J37,0)</f>
        <v>0</v>
      </c>
    </row>
    <row r="38">
      <c r="A38" s="9"/>
      <c r="B38" s="58" t="s">
        <v>68</v>
      </c>
      <c r="C38" s="1"/>
      <c r="D38" s="1"/>
      <c r="E38" s="59" t="s">
        <v>815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70</v>
      </c>
      <c r="C39" s="1"/>
      <c r="D39" s="1"/>
      <c r="E39" s="59" t="s">
        <v>71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>
      <c r="A40" s="9"/>
      <c r="B40" s="58" t="s">
        <v>72</v>
      </c>
      <c r="C40" s="1"/>
      <c r="D40" s="1"/>
      <c r="E40" s="59" t="s">
        <v>89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 thickBot="1">
      <c r="A41" s="9"/>
      <c r="B41" s="60" t="s">
        <v>74</v>
      </c>
      <c r="C41" s="31"/>
      <c r="D41" s="31"/>
      <c r="E41" s="61" t="s">
        <v>75</v>
      </c>
      <c r="F41" s="31"/>
      <c r="G41" s="31"/>
      <c r="H41" s="62"/>
      <c r="I41" s="31"/>
      <c r="J41" s="62"/>
      <c r="K41" s="31"/>
      <c r="L41" s="31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7">
        <v>0</v>
      </c>
      <c r="D42" s="1"/>
      <c r="E42" s="67" t="s">
        <v>55</v>
      </c>
      <c r="F42" s="1"/>
      <c r="G42" s="68" t="s">
        <v>115</v>
      </c>
      <c r="H42" s="69">
        <f>J32+J37</f>
        <v>0</v>
      </c>
      <c r="I42" s="68" t="s">
        <v>116</v>
      </c>
      <c r="J42" s="70">
        <f>(L42-H42)</f>
        <v>0</v>
      </c>
      <c r="K42" s="68" t="s">
        <v>117</v>
      </c>
      <c r="L42" s="71">
        <f>L32+L37</f>
        <v>0</v>
      </c>
      <c r="M42" s="12"/>
      <c r="N42" s="2"/>
      <c r="O42" s="2"/>
      <c r="P42" s="2"/>
      <c r="Q42" s="43">
        <f>0+Q32+Q37</f>
        <v>0</v>
      </c>
      <c r="R42" s="27">
        <f>0+R32+R37</f>
        <v>0</v>
      </c>
      <c r="S42" s="72">
        <f>Q42*(1+J42)+R42</f>
        <v>0</v>
      </c>
    </row>
    <row r="43" thickTop="1" thickBot="1" ht="25" customHeight="1">
      <c r="A43" s="9"/>
      <c r="B43" s="73"/>
      <c r="C43" s="73"/>
      <c r="D43" s="73"/>
      <c r="E43" s="73"/>
      <c r="F43" s="73"/>
      <c r="G43" s="74" t="s">
        <v>118</v>
      </c>
      <c r="H43" s="75">
        <f>J32+J37</f>
        <v>0</v>
      </c>
      <c r="I43" s="74" t="s">
        <v>119</v>
      </c>
      <c r="J43" s="76">
        <f>0+J42</f>
        <v>0</v>
      </c>
      <c r="K43" s="74" t="s">
        <v>120</v>
      </c>
      <c r="L43" s="77">
        <f>L32+L37</f>
        <v>0</v>
      </c>
      <c r="M43" s="12"/>
      <c r="N43" s="2"/>
      <c r="O43" s="2"/>
      <c r="P43" s="2"/>
      <c r="Q43" s="2"/>
    </row>
    <row r="44" ht="40" customHeight="1">
      <c r="A44" s="9"/>
      <c r="B44" s="82" t="s">
        <v>138</v>
      </c>
      <c r="C44" s="1"/>
      <c r="D44" s="1"/>
      <c r="E44" s="1"/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1">
        <v>3</v>
      </c>
      <c r="C45" s="52" t="s">
        <v>139</v>
      </c>
      <c r="D45" s="52">
        <v>1</v>
      </c>
      <c r="E45" s="52" t="s">
        <v>140</v>
      </c>
      <c r="F45" s="52" t="s">
        <v>3</v>
      </c>
      <c r="G45" s="53" t="s">
        <v>141</v>
      </c>
      <c r="H45" s="54">
        <v>258.12</v>
      </c>
      <c r="I45" s="25">
        <f>ROUND(0,2)</f>
        <v>0</v>
      </c>
      <c r="J45" s="55">
        <f>ROUND(I45*H45,2)</f>
        <v>0</v>
      </c>
      <c r="K45" s="56">
        <v>0.20999999999999999</v>
      </c>
      <c r="L45" s="57">
        <f>IF(ISNUMBER(K45),ROUND(J45*(K45+1),2),0)</f>
        <v>0</v>
      </c>
      <c r="M45" s="12"/>
      <c r="N45" s="2"/>
      <c r="O45" s="2"/>
      <c r="P45" s="2"/>
      <c r="Q45" s="43">
        <f>IF(ISNUMBER(K45),IF(H45&gt;0,IF(I45&gt;0,J45,0),0),0)</f>
        <v>0</v>
      </c>
      <c r="R45" s="27">
        <f>IF(ISNUMBER(K45)=FALSE,J45,0)</f>
        <v>0</v>
      </c>
    </row>
    <row r="46">
      <c r="A46" s="9"/>
      <c r="B46" s="58" t="s">
        <v>68</v>
      </c>
      <c r="C46" s="1"/>
      <c r="D46" s="1"/>
      <c r="E46" s="59" t="s">
        <v>901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70</v>
      </c>
      <c r="C47" s="1"/>
      <c r="D47" s="1"/>
      <c r="E47" s="59" t="s">
        <v>902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8" t="s">
        <v>72</v>
      </c>
      <c r="C48" s="1"/>
      <c r="D48" s="1"/>
      <c r="E48" s="59" t="s">
        <v>144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 thickBot="1">
      <c r="A49" s="9"/>
      <c r="B49" s="60" t="s">
        <v>74</v>
      </c>
      <c r="C49" s="31"/>
      <c r="D49" s="31"/>
      <c r="E49" s="61" t="s">
        <v>75</v>
      </c>
      <c r="F49" s="31"/>
      <c r="G49" s="31"/>
      <c r="H49" s="62"/>
      <c r="I49" s="31"/>
      <c r="J49" s="62"/>
      <c r="K49" s="31"/>
      <c r="L49" s="31"/>
      <c r="M49" s="12"/>
      <c r="N49" s="2"/>
      <c r="O49" s="2"/>
      <c r="P49" s="2"/>
      <c r="Q49" s="2"/>
    </row>
    <row r="50" thickTop="1">
      <c r="A50" s="9"/>
      <c r="B50" s="51">
        <v>4</v>
      </c>
      <c r="C50" s="52" t="s">
        <v>697</v>
      </c>
      <c r="D50" s="52" t="s">
        <v>3</v>
      </c>
      <c r="E50" s="52" t="s">
        <v>698</v>
      </c>
      <c r="F50" s="52" t="s">
        <v>3</v>
      </c>
      <c r="G50" s="53" t="s">
        <v>141</v>
      </c>
      <c r="H50" s="63">
        <v>258.12</v>
      </c>
      <c r="I50" s="37">
        <f>ROUND(0,2)</f>
        <v>0</v>
      </c>
      <c r="J50" s="64">
        <f>ROUND(I50*H50,2)</f>
        <v>0</v>
      </c>
      <c r="K50" s="65">
        <v>0.20999999999999999</v>
      </c>
      <c r="L50" s="66">
        <f>IF(ISNUMBER(K50),ROUND(J50*(K50+1),2),0)</f>
        <v>0</v>
      </c>
      <c r="M50" s="12"/>
      <c r="N50" s="2"/>
      <c r="O50" s="2"/>
      <c r="P50" s="2"/>
      <c r="Q50" s="43">
        <f>IF(ISNUMBER(K50),IF(H50&gt;0,IF(I50&gt;0,J50,0),0),0)</f>
        <v>0</v>
      </c>
      <c r="R50" s="27">
        <f>IF(ISNUMBER(K50)=FALSE,J50,0)</f>
        <v>0</v>
      </c>
    </row>
    <row r="51">
      <c r="A51" s="9"/>
      <c r="B51" s="58" t="s">
        <v>68</v>
      </c>
      <c r="C51" s="1"/>
      <c r="D51" s="1"/>
      <c r="E51" s="59" t="s">
        <v>903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8" t="s">
        <v>70</v>
      </c>
      <c r="C52" s="1"/>
      <c r="D52" s="1"/>
      <c r="E52" s="59" t="s">
        <v>904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>
      <c r="A53" s="9"/>
      <c r="B53" s="58" t="s">
        <v>72</v>
      </c>
      <c r="C53" s="1"/>
      <c r="D53" s="1"/>
      <c r="E53" s="59" t="s">
        <v>701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 thickBot="1">
      <c r="A54" s="9"/>
      <c r="B54" s="60" t="s">
        <v>74</v>
      </c>
      <c r="C54" s="31"/>
      <c r="D54" s="31"/>
      <c r="E54" s="61" t="s">
        <v>75</v>
      </c>
      <c r="F54" s="31"/>
      <c r="G54" s="31"/>
      <c r="H54" s="62"/>
      <c r="I54" s="31"/>
      <c r="J54" s="62"/>
      <c r="K54" s="31"/>
      <c r="L54" s="31"/>
      <c r="M54" s="12"/>
      <c r="N54" s="2"/>
      <c r="O54" s="2"/>
      <c r="P54" s="2"/>
      <c r="Q54" s="2"/>
    </row>
    <row r="55" thickTop="1">
      <c r="A55" s="9"/>
      <c r="B55" s="51">
        <v>5</v>
      </c>
      <c r="C55" s="52" t="s">
        <v>702</v>
      </c>
      <c r="D55" s="52" t="s">
        <v>3</v>
      </c>
      <c r="E55" s="52" t="s">
        <v>703</v>
      </c>
      <c r="F55" s="52" t="s">
        <v>3</v>
      </c>
      <c r="G55" s="53" t="s">
        <v>141</v>
      </c>
      <c r="H55" s="63">
        <v>51.530000000000001</v>
      </c>
      <c r="I55" s="37">
        <f>ROUND(0,2)</f>
        <v>0</v>
      </c>
      <c r="J55" s="64">
        <f>ROUND(I55*H55,2)</f>
        <v>0</v>
      </c>
      <c r="K55" s="65">
        <v>0.20999999999999999</v>
      </c>
      <c r="L55" s="66">
        <f>IF(ISNUMBER(K55),ROUND(J55*(K55+1),2),0)</f>
        <v>0</v>
      </c>
      <c r="M55" s="12"/>
      <c r="N55" s="2"/>
      <c r="O55" s="2"/>
      <c r="P55" s="2"/>
      <c r="Q55" s="43">
        <f>IF(ISNUMBER(K55),IF(H55&gt;0,IF(I55&gt;0,J55,0),0),0)</f>
        <v>0</v>
      </c>
      <c r="R55" s="27">
        <f>IF(ISNUMBER(K55)=FALSE,J55,0)</f>
        <v>0</v>
      </c>
    </row>
    <row r="56">
      <c r="A56" s="9"/>
      <c r="B56" s="58" t="s">
        <v>68</v>
      </c>
      <c r="C56" s="1"/>
      <c r="D56" s="1"/>
      <c r="E56" s="59" t="s">
        <v>905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70</v>
      </c>
      <c r="C57" s="1"/>
      <c r="D57" s="1"/>
      <c r="E57" s="59" t="s">
        <v>906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>
      <c r="A58" s="9"/>
      <c r="B58" s="58" t="s">
        <v>72</v>
      </c>
      <c r="C58" s="1"/>
      <c r="D58" s="1"/>
      <c r="E58" s="59" t="s">
        <v>701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 thickBot="1">
      <c r="A59" s="9"/>
      <c r="B59" s="60" t="s">
        <v>74</v>
      </c>
      <c r="C59" s="31"/>
      <c r="D59" s="31"/>
      <c r="E59" s="61" t="s">
        <v>75</v>
      </c>
      <c r="F59" s="31"/>
      <c r="G59" s="31"/>
      <c r="H59" s="62"/>
      <c r="I59" s="31"/>
      <c r="J59" s="62"/>
      <c r="K59" s="31"/>
      <c r="L59" s="31"/>
      <c r="M59" s="12"/>
      <c r="N59" s="2"/>
      <c r="O59" s="2"/>
      <c r="P59" s="2"/>
      <c r="Q59" s="2"/>
    </row>
    <row r="60" thickTop="1">
      <c r="A60" s="9"/>
      <c r="B60" s="51">
        <v>6</v>
      </c>
      <c r="C60" s="52" t="s">
        <v>706</v>
      </c>
      <c r="D60" s="52">
        <v>1</v>
      </c>
      <c r="E60" s="52" t="s">
        <v>707</v>
      </c>
      <c r="F60" s="52" t="s">
        <v>3</v>
      </c>
      <c r="G60" s="53" t="s">
        <v>141</v>
      </c>
      <c r="H60" s="63">
        <v>309.64999999999998</v>
      </c>
      <c r="I60" s="37">
        <f>ROUND(0,2)</f>
        <v>0</v>
      </c>
      <c r="J60" s="64">
        <f>ROUND(I60*H60,2)</f>
        <v>0</v>
      </c>
      <c r="K60" s="65">
        <v>0.20999999999999999</v>
      </c>
      <c r="L60" s="66">
        <f>IF(ISNUMBER(K60),ROUND(J60*(K60+1),2),0)</f>
        <v>0</v>
      </c>
      <c r="M60" s="12"/>
      <c r="N60" s="2"/>
      <c r="O60" s="2"/>
      <c r="P60" s="2"/>
      <c r="Q60" s="43">
        <f>IF(ISNUMBER(K60),IF(H60&gt;0,IF(I60&gt;0,J60,0),0),0)</f>
        <v>0</v>
      </c>
      <c r="R60" s="27">
        <f>IF(ISNUMBER(K60)=FALSE,J60,0)</f>
        <v>0</v>
      </c>
    </row>
    <row r="61">
      <c r="A61" s="9"/>
      <c r="B61" s="58" t="s">
        <v>68</v>
      </c>
      <c r="C61" s="1"/>
      <c r="D61" s="1"/>
      <c r="E61" s="59" t="s">
        <v>907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70</v>
      </c>
      <c r="C62" s="1"/>
      <c r="D62" s="1"/>
      <c r="E62" s="59" t="s">
        <v>908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>
      <c r="A63" s="9"/>
      <c r="B63" s="58" t="s">
        <v>72</v>
      </c>
      <c r="C63" s="1"/>
      <c r="D63" s="1"/>
      <c r="E63" s="59" t="s">
        <v>710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 thickBot="1">
      <c r="A64" s="9"/>
      <c r="B64" s="60" t="s">
        <v>74</v>
      </c>
      <c r="C64" s="31"/>
      <c r="D64" s="31"/>
      <c r="E64" s="61" t="s">
        <v>75</v>
      </c>
      <c r="F64" s="31"/>
      <c r="G64" s="31"/>
      <c r="H64" s="62"/>
      <c r="I64" s="31"/>
      <c r="J64" s="62"/>
      <c r="K64" s="31"/>
      <c r="L64" s="31"/>
      <c r="M64" s="12"/>
      <c r="N64" s="2"/>
      <c r="O64" s="2"/>
      <c r="P64" s="2"/>
      <c r="Q64" s="2"/>
    </row>
    <row r="65" thickTop="1">
      <c r="A65" s="9"/>
      <c r="B65" s="51">
        <v>7</v>
      </c>
      <c r="C65" s="52" t="s">
        <v>150</v>
      </c>
      <c r="D65" s="52" t="s">
        <v>3</v>
      </c>
      <c r="E65" s="52" t="s">
        <v>151</v>
      </c>
      <c r="F65" s="52" t="s">
        <v>3</v>
      </c>
      <c r="G65" s="53" t="s">
        <v>141</v>
      </c>
      <c r="H65" s="63">
        <v>258.12</v>
      </c>
      <c r="I65" s="37">
        <f>ROUND(0,2)</f>
        <v>0</v>
      </c>
      <c r="J65" s="64">
        <f>ROUND(I65*H65,2)</f>
        <v>0</v>
      </c>
      <c r="K65" s="65">
        <v>0.20999999999999999</v>
      </c>
      <c r="L65" s="66">
        <f>IF(ISNUMBER(K65),ROUND(J65*(K65+1),2),0)</f>
        <v>0</v>
      </c>
      <c r="M65" s="12"/>
      <c r="N65" s="2"/>
      <c r="O65" s="2"/>
      <c r="P65" s="2"/>
      <c r="Q65" s="43">
        <f>IF(ISNUMBER(K65),IF(H65&gt;0,IF(I65&gt;0,J65,0),0),0)</f>
        <v>0</v>
      </c>
      <c r="R65" s="27">
        <f>IF(ISNUMBER(K65)=FALSE,J65,0)</f>
        <v>0</v>
      </c>
    </row>
    <row r="66">
      <c r="A66" s="9"/>
      <c r="B66" s="58" t="s">
        <v>68</v>
      </c>
      <c r="C66" s="1"/>
      <c r="D66" s="1"/>
      <c r="E66" s="59" t="s">
        <v>909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70</v>
      </c>
      <c r="C67" s="1"/>
      <c r="D67" s="1"/>
      <c r="E67" s="59" t="s">
        <v>902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>
      <c r="A68" s="9"/>
      <c r="B68" s="58" t="s">
        <v>72</v>
      </c>
      <c r="C68" s="1"/>
      <c r="D68" s="1"/>
      <c r="E68" s="59" t="s">
        <v>153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 thickBot="1">
      <c r="A69" s="9"/>
      <c r="B69" s="60" t="s">
        <v>74</v>
      </c>
      <c r="C69" s="31"/>
      <c r="D69" s="31"/>
      <c r="E69" s="61" t="s">
        <v>75</v>
      </c>
      <c r="F69" s="31"/>
      <c r="G69" s="31"/>
      <c r="H69" s="62"/>
      <c r="I69" s="31"/>
      <c r="J69" s="62"/>
      <c r="K69" s="31"/>
      <c r="L69" s="31"/>
      <c r="M69" s="12"/>
      <c r="N69" s="2"/>
      <c r="O69" s="2"/>
      <c r="P69" s="2"/>
      <c r="Q69" s="2"/>
    </row>
    <row r="70" thickTop="1">
      <c r="A70" s="9"/>
      <c r="B70" s="51">
        <v>8</v>
      </c>
      <c r="C70" s="52" t="s">
        <v>714</v>
      </c>
      <c r="D70" s="52" t="s">
        <v>3</v>
      </c>
      <c r="E70" s="52" t="s">
        <v>715</v>
      </c>
      <c r="F70" s="52" t="s">
        <v>3</v>
      </c>
      <c r="G70" s="53" t="s">
        <v>141</v>
      </c>
      <c r="H70" s="63">
        <v>30.588000000000001</v>
      </c>
      <c r="I70" s="37">
        <f>ROUND(0,2)</f>
        <v>0</v>
      </c>
      <c r="J70" s="64">
        <f>ROUND(I70*H70,2)</f>
        <v>0</v>
      </c>
      <c r="K70" s="65">
        <v>0.20999999999999999</v>
      </c>
      <c r="L70" s="66">
        <f>IF(ISNUMBER(K70),ROUND(J70*(K70+1),2),0)</f>
        <v>0</v>
      </c>
      <c r="M70" s="12"/>
      <c r="N70" s="2"/>
      <c r="O70" s="2"/>
      <c r="P70" s="2"/>
      <c r="Q70" s="43">
        <f>IF(ISNUMBER(K70),IF(H70&gt;0,IF(I70&gt;0,J70,0),0),0)</f>
        <v>0</v>
      </c>
      <c r="R70" s="27">
        <f>IF(ISNUMBER(K70)=FALSE,J70,0)</f>
        <v>0</v>
      </c>
    </row>
    <row r="71">
      <c r="A71" s="9"/>
      <c r="B71" s="58" t="s">
        <v>68</v>
      </c>
      <c r="C71" s="1"/>
      <c r="D71" s="1"/>
      <c r="E71" s="59" t="s">
        <v>910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70</v>
      </c>
      <c r="C72" s="1"/>
      <c r="D72" s="1"/>
      <c r="E72" s="59" t="s">
        <v>911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>
      <c r="A73" s="9"/>
      <c r="B73" s="58" t="s">
        <v>72</v>
      </c>
      <c r="C73" s="1"/>
      <c r="D73" s="1"/>
      <c r="E73" s="59" t="s">
        <v>718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 thickBot="1">
      <c r="A74" s="9"/>
      <c r="B74" s="60" t="s">
        <v>74</v>
      </c>
      <c r="C74" s="31"/>
      <c r="D74" s="31"/>
      <c r="E74" s="61" t="s">
        <v>75</v>
      </c>
      <c r="F74" s="31"/>
      <c r="G74" s="31"/>
      <c r="H74" s="62"/>
      <c r="I74" s="31"/>
      <c r="J74" s="62"/>
      <c r="K74" s="31"/>
      <c r="L74" s="31"/>
      <c r="M74" s="12"/>
      <c r="N74" s="2"/>
      <c r="O74" s="2"/>
      <c r="P74" s="2"/>
      <c r="Q74" s="2"/>
    </row>
    <row r="75" thickTop="1" thickBot="1" ht="25" customHeight="1">
      <c r="A75" s="9"/>
      <c r="B75" s="1"/>
      <c r="C75" s="67">
        <v>1</v>
      </c>
      <c r="D75" s="1"/>
      <c r="E75" s="67" t="s">
        <v>122</v>
      </c>
      <c r="F75" s="1"/>
      <c r="G75" s="68" t="s">
        <v>115</v>
      </c>
      <c r="H75" s="69">
        <f>J45+J50+J55+J60+J65+J70</f>
        <v>0</v>
      </c>
      <c r="I75" s="68" t="s">
        <v>116</v>
      </c>
      <c r="J75" s="70">
        <f>(L75-H75)</f>
        <v>0</v>
      </c>
      <c r="K75" s="68" t="s">
        <v>117</v>
      </c>
      <c r="L75" s="71">
        <f>L45+L50+L55+L60+L65+L70</f>
        <v>0</v>
      </c>
      <c r="M75" s="12"/>
      <c r="N75" s="2"/>
      <c r="O75" s="2"/>
      <c r="P75" s="2"/>
      <c r="Q75" s="43">
        <f>0+Q45+Q50+Q55+Q60+Q65+Q70</f>
        <v>0</v>
      </c>
      <c r="R75" s="27">
        <f>0+R45+R50+R55+R60+R65+R70</f>
        <v>0</v>
      </c>
      <c r="S75" s="72">
        <f>Q75*(1+J75)+R75</f>
        <v>0</v>
      </c>
    </row>
    <row r="76" thickTop="1" thickBot="1" ht="25" customHeight="1">
      <c r="A76" s="9"/>
      <c r="B76" s="73"/>
      <c r="C76" s="73"/>
      <c r="D76" s="73"/>
      <c r="E76" s="73"/>
      <c r="F76" s="73"/>
      <c r="G76" s="74" t="s">
        <v>118</v>
      </c>
      <c r="H76" s="75">
        <f>J45+J50+J55+J60+J65+J70</f>
        <v>0</v>
      </c>
      <c r="I76" s="74" t="s">
        <v>119</v>
      </c>
      <c r="J76" s="76">
        <f>0+J75</f>
        <v>0</v>
      </c>
      <c r="K76" s="74" t="s">
        <v>120</v>
      </c>
      <c r="L76" s="77">
        <f>L45+L50+L55+L60+L65+L70</f>
        <v>0</v>
      </c>
      <c r="M76" s="12"/>
      <c r="N76" s="2"/>
      <c r="O76" s="2"/>
      <c r="P76" s="2"/>
      <c r="Q76" s="2"/>
    </row>
    <row r="77" ht="40" customHeight="1">
      <c r="A77" s="9"/>
      <c r="B77" s="82" t="s">
        <v>305</v>
      </c>
      <c r="C77" s="1"/>
      <c r="D77" s="1"/>
      <c r="E77" s="1"/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1">
        <v>9</v>
      </c>
      <c r="C78" s="52" t="s">
        <v>842</v>
      </c>
      <c r="D78" s="52" t="s">
        <v>3</v>
      </c>
      <c r="E78" s="52" t="s">
        <v>843</v>
      </c>
      <c r="F78" s="52" t="s">
        <v>3</v>
      </c>
      <c r="G78" s="53" t="s">
        <v>173</v>
      </c>
      <c r="H78" s="54">
        <v>88</v>
      </c>
      <c r="I78" s="25">
        <f>ROUND(0,2)</f>
        <v>0</v>
      </c>
      <c r="J78" s="55">
        <f>ROUND(I78*H78,2)</f>
        <v>0</v>
      </c>
      <c r="K78" s="56">
        <v>0.20999999999999999</v>
      </c>
      <c r="L78" s="57">
        <f>IF(ISNUMBER(K78),ROUND(J78*(K78+1),2),0)</f>
        <v>0</v>
      </c>
      <c r="M78" s="12"/>
      <c r="N78" s="2"/>
      <c r="O78" s="2"/>
      <c r="P78" s="2"/>
      <c r="Q78" s="43">
        <f>IF(ISNUMBER(K78),IF(H78&gt;0,IF(I78&gt;0,J78,0),0),0)</f>
        <v>0</v>
      </c>
      <c r="R78" s="27">
        <f>IF(ISNUMBER(K78)=FALSE,J78,0)</f>
        <v>0</v>
      </c>
    </row>
    <row r="79">
      <c r="A79" s="9"/>
      <c r="B79" s="58" t="s">
        <v>68</v>
      </c>
      <c r="C79" s="1"/>
      <c r="D79" s="1"/>
      <c r="E79" s="59" t="s">
        <v>912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>
      <c r="A80" s="9"/>
      <c r="B80" s="58" t="s">
        <v>70</v>
      </c>
      <c r="C80" s="1"/>
      <c r="D80" s="1"/>
      <c r="E80" s="59" t="s">
        <v>913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72</v>
      </c>
      <c r="C81" s="1"/>
      <c r="D81" s="1"/>
      <c r="E81" s="59" t="s">
        <v>310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 thickBot="1">
      <c r="A82" s="9"/>
      <c r="B82" s="60" t="s">
        <v>74</v>
      </c>
      <c r="C82" s="31"/>
      <c r="D82" s="31"/>
      <c r="E82" s="61" t="s">
        <v>75</v>
      </c>
      <c r="F82" s="31"/>
      <c r="G82" s="31"/>
      <c r="H82" s="62"/>
      <c r="I82" s="31"/>
      <c r="J82" s="62"/>
      <c r="K82" s="31"/>
      <c r="L82" s="31"/>
      <c r="M82" s="12"/>
      <c r="N82" s="2"/>
      <c r="O82" s="2"/>
      <c r="P82" s="2"/>
      <c r="Q82" s="2"/>
    </row>
    <row r="83" thickTop="1" thickBot="1" ht="25" customHeight="1">
      <c r="A83" s="9"/>
      <c r="B83" s="1"/>
      <c r="C83" s="67">
        <v>2</v>
      </c>
      <c r="D83" s="1"/>
      <c r="E83" s="67" t="s">
        <v>254</v>
      </c>
      <c r="F83" s="1"/>
      <c r="G83" s="68" t="s">
        <v>115</v>
      </c>
      <c r="H83" s="69">
        <f>0+J78</f>
        <v>0</v>
      </c>
      <c r="I83" s="68" t="s">
        <v>116</v>
      </c>
      <c r="J83" s="70">
        <f>(L83-H83)</f>
        <v>0</v>
      </c>
      <c r="K83" s="68" t="s">
        <v>117</v>
      </c>
      <c r="L83" s="71">
        <f>0+L78</f>
        <v>0</v>
      </c>
      <c r="M83" s="12"/>
      <c r="N83" s="2"/>
      <c r="O83" s="2"/>
      <c r="P83" s="2"/>
      <c r="Q83" s="43">
        <f>0+Q78</f>
        <v>0</v>
      </c>
      <c r="R83" s="27">
        <f>0+R78</f>
        <v>0</v>
      </c>
      <c r="S83" s="72">
        <f>Q83*(1+J83)+R83</f>
        <v>0</v>
      </c>
    </row>
    <row r="84" thickTop="1" thickBot="1" ht="25" customHeight="1">
      <c r="A84" s="9"/>
      <c r="B84" s="73"/>
      <c r="C84" s="73"/>
      <c r="D84" s="73"/>
      <c r="E84" s="73"/>
      <c r="F84" s="73"/>
      <c r="G84" s="74" t="s">
        <v>118</v>
      </c>
      <c r="H84" s="75">
        <f>0+J78</f>
        <v>0</v>
      </c>
      <c r="I84" s="74" t="s">
        <v>119</v>
      </c>
      <c r="J84" s="76">
        <f>0+J83</f>
        <v>0</v>
      </c>
      <c r="K84" s="74" t="s">
        <v>120</v>
      </c>
      <c r="L84" s="77">
        <f>0+L78</f>
        <v>0</v>
      </c>
      <c r="M84" s="12"/>
      <c r="N84" s="2"/>
      <c r="O84" s="2"/>
      <c r="P84" s="2"/>
      <c r="Q84" s="2"/>
    </row>
    <row r="85" ht="40" customHeight="1">
      <c r="A85" s="9"/>
      <c r="B85" s="82" t="s">
        <v>164</v>
      </c>
      <c r="C85" s="1"/>
      <c r="D85" s="1"/>
      <c r="E85" s="1"/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1">
        <v>10</v>
      </c>
      <c r="C86" s="52" t="s">
        <v>326</v>
      </c>
      <c r="D86" s="52" t="s">
        <v>3</v>
      </c>
      <c r="E86" s="52" t="s">
        <v>327</v>
      </c>
      <c r="F86" s="52" t="s">
        <v>3</v>
      </c>
      <c r="G86" s="53" t="s">
        <v>141</v>
      </c>
      <c r="H86" s="54">
        <v>9.5899999999999999</v>
      </c>
      <c r="I86" s="25">
        <f>ROUND(0,2)</f>
        <v>0</v>
      </c>
      <c r="J86" s="55">
        <f>ROUND(I86*H86,2)</f>
        <v>0</v>
      </c>
      <c r="K86" s="56">
        <v>0.20999999999999999</v>
      </c>
      <c r="L86" s="57">
        <f>IF(ISNUMBER(K86),ROUND(J86*(K86+1),2),0)</f>
        <v>0</v>
      </c>
      <c r="M86" s="12"/>
      <c r="N86" s="2"/>
      <c r="O86" s="2"/>
      <c r="P86" s="2"/>
      <c r="Q86" s="43">
        <f>IF(ISNUMBER(K86),IF(H86&gt;0,IF(I86&gt;0,J86,0),0),0)</f>
        <v>0</v>
      </c>
      <c r="R86" s="27">
        <f>IF(ISNUMBER(K86)=FALSE,J86,0)</f>
        <v>0</v>
      </c>
    </row>
    <row r="87">
      <c r="A87" s="9"/>
      <c r="B87" s="58" t="s">
        <v>68</v>
      </c>
      <c r="C87" s="1"/>
      <c r="D87" s="1"/>
      <c r="E87" s="59" t="s">
        <v>914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>
      <c r="A88" s="9"/>
      <c r="B88" s="58" t="s">
        <v>70</v>
      </c>
      <c r="C88" s="1"/>
      <c r="D88" s="1"/>
      <c r="E88" s="59" t="s">
        <v>915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>
      <c r="A89" s="9"/>
      <c r="B89" s="58" t="s">
        <v>72</v>
      </c>
      <c r="C89" s="1"/>
      <c r="D89" s="1"/>
      <c r="E89" s="59" t="s">
        <v>330</v>
      </c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 thickBot="1">
      <c r="A90" s="9"/>
      <c r="B90" s="60" t="s">
        <v>74</v>
      </c>
      <c r="C90" s="31"/>
      <c r="D90" s="31"/>
      <c r="E90" s="61" t="s">
        <v>75</v>
      </c>
      <c r="F90" s="31"/>
      <c r="G90" s="31"/>
      <c r="H90" s="62"/>
      <c r="I90" s="31"/>
      <c r="J90" s="62"/>
      <c r="K90" s="31"/>
      <c r="L90" s="31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7">
        <v>4</v>
      </c>
      <c r="D91" s="1"/>
      <c r="E91" s="67" t="s">
        <v>123</v>
      </c>
      <c r="F91" s="1"/>
      <c r="G91" s="68" t="s">
        <v>115</v>
      </c>
      <c r="H91" s="69">
        <f>0+J86</f>
        <v>0</v>
      </c>
      <c r="I91" s="68" t="s">
        <v>116</v>
      </c>
      <c r="J91" s="70">
        <f>(L91-H91)</f>
        <v>0</v>
      </c>
      <c r="K91" s="68" t="s">
        <v>117</v>
      </c>
      <c r="L91" s="71">
        <f>0+L86</f>
        <v>0</v>
      </c>
      <c r="M91" s="12"/>
      <c r="N91" s="2"/>
      <c r="O91" s="2"/>
      <c r="P91" s="2"/>
      <c r="Q91" s="43">
        <f>0+Q86</f>
        <v>0</v>
      </c>
      <c r="R91" s="27">
        <f>0+R86</f>
        <v>0</v>
      </c>
      <c r="S91" s="72">
        <f>Q91*(1+J91)+R91</f>
        <v>0</v>
      </c>
    </row>
    <row r="92" thickTop="1" thickBot="1" ht="25" customHeight="1">
      <c r="A92" s="9"/>
      <c r="B92" s="73"/>
      <c r="C92" s="73"/>
      <c r="D92" s="73"/>
      <c r="E92" s="73"/>
      <c r="F92" s="73"/>
      <c r="G92" s="74" t="s">
        <v>118</v>
      </c>
      <c r="H92" s="75">
        <f>0+J86</f>
        <v>0</v>
      </c>
      <c r="I92" s="74" t="s">
        <v>119</v>
      </c>
      <c r="J92" s="76">
        <f>0+J91</f>
        <v>0</v>
      </c>
      <c r="K92" s="74" t="s">
        <v>120</v>
      </c>
      <c r="L92" s="77">
        <f>0+L86</f>
        <v>0</v>
      </c>
      <c r="M92" s="12"/>
      <c r="N92" s="2"/>
      <c r="O92" s="2"/>
      <c r="P92" s="2"/>
      <c r="Q92" s="2"/>
    </row>
    <row r="93" ht="40" customHeight="1">
      <c r="A93" s="9"/>
      <c r="B93" s="82" t="s">
        <v>170</v>
      </c>
      <c r="C93" s="1"/>
      <c r="D93" s="1"/>
      <c r="E93" s="1"/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>
      <c r="A94" s="9"/>
      <c r="B94" s="51">
        <v>11</v>
      </c>
      <c r="C94" s="52" t="s">
        <v>847</v>
      </c>
      <c r="D94" s="52" t="s">
        <v>3</v>
      </c>
      <c r="E94" s="52" t="s">
        <v>848</v>
      </c>
      <c r="F94" s="52" t="s">
        <v>3</v>
      </c>
      <c r="G94" s="53" t="s">
        <v>110</v>
      </c>
      <c r="H94" s="54">
        <v>1</v>
      </c>
      <c r="I94" s="25">
        <f>ROUND(0,2)</f>
        <v>0</v>
      </c>
      <c r="J94" s="55">
        <f>ROUND(I94*H94,2)</f>
        <v>0</v>
      </c>
      <c r="K94" s="56">
        <v>0.20999999999999999</v>
      </c>
      <c r="L94" s="57">
        <f>IF(ISNUMBER(K94),ROUND(J94*(K94+1),2),0)</f>
        <v>0</v>
      </c>
      <c r="M94" s="12"/>
      <c r="N94" s="2"/>
      <c r="O94" s="2"/>
      <c r="P94" s="2"/>
      <c r="Q94" s="43">
        <f>IF(ISNUMBER(K94),IF(H94&gt;0,IF(I94&gt;0,J94,0),0),0)</f>
        <v>0</v>
      </c>
      <c r="R94" s="27">
        <f>IF(ISNUMBER(K94)=FALSE,J94,0)</f>
        <v>0</v>
      </c>
    </row>
    <row r="95">
      <c r="A95" s="9"/>
      <c r="B95" s="58" t="s">
        <v>68</v>
      </c>
      <c r="C95" s="1"/>
      <c r="D95" s="1"/>
      <c r="E95" s="59" t="s">
        <v>916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70</v>
      </c>
      <c r="C96" s="1"/>
      <c r="D96" s="1"/>
      <c r="E96" s="59" t="s">
        <v>71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72</v>
      </c>
      <c r="C97" s="1"/>
      <c r="D97" s="1"/>
      <c r="E97" s="59" t="s">
        <v>850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 thickBot="1">
      <c r="A98" s="9"/>
      <c r="B98" s="60" t="s">
        <v>74</v>
      </c>
      <c r="C98" s="31"/>
      <c r="D98" s="31"/>
      <c r="E98" s="61" t="s">
        <v>75</v>
      </c>
      <c r="F98" s="31"/>
      <c r="G98" s="31"/>
      <c r="H98" s="62"/>
      <c r="I98" s="31"/>
      <c r="J98" s="62"/>
      <c r="K98" s="31"/>
      <c r="L98" s="31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7">
        <v>7</v>
      </c>
      <c r="D99" s="1"/>
      <c r="E99" s="67" t="s">
        <v>124</v>
      </c>
      <c r="F99" s="1"/>
      <c r="G99" s="68" t="s">
        <v>115</v>
      </c>
      <c r="H99" s="69">
        <f>0+J94</f>
        <v>0</v>
      </c>
      <c r="I99" s="68" t="s">
        <v>116</v>
      </c>
      <c r="J99" s="70">
        <f>(L99-H99)</f>
        <v>0</v>
      </c>
      <c r="K99" s="68" t="s">
        <v>117</v>
      </c>
      <c r="L99" s="71">
        <f>0+L94</f>
        <v>0</v>
      </c>
      <c r="M99" s="12"/>
      <c r="N99" s="2"/>
      <c r="O99" s="2"/>
      <c r="P99" s="2"/>
      <c r="Q99" s="43">
        <f>0+Q94</f>
        <v>0</v>
      </c>
      <c r="R99" s="27">
        <f>0+R94</f>
        <v>0</v>
      </c>
      <c r="S99" s="72">
        <f>Q99*(1+J99)+R99</f>
        <v>0</v>
      </c>
    </row>
    <row r="100" thickTop="1" thickBot="1" ht="25" customHeight="1">
      <c r="A100" s="9"/>
      <c r="B100" s="73"/>
      <c r="C100" s="73"/>
      <c r="D100" s="73"/>
      <c r="E100" s="73"/>
      <c r="F100" s="73"/>
      <c r="G100" s="74" t="s">
        <v>118</v>
      </c>
      <c r="H100" s="75">
        <f>0+J94</f>
        <v>0</v>
      </c>
      <c r="I100" s="74" t="s">
        <v>119</v>
      </c>
      <c r="J100" s="76">
        <f>0+J99</f>
        <v>0</v>
      </c>
      <c r="K100" s="74" t="s">
        <v>120</v>
      </c>
      <c r="L100" s="77">
        <f>0+L94</f>
        <v>0</v>
      </c>
      <c r="M100" s="12"/>
      <c r="N100" s="2"/>
      <c r="O100" s="2"/>
      <c r="P100" s="2"/>
      <c r="Q100" s="2"/>
    </row>
    <row r="101" ht="40" customHeight="1">
      <c r="A101" s="9"/>
      <c r="B101" s="82" t="s">
        <v>753</v>
      </c>
      <c r="C101" s="1"/>
      <c r="D101" s="1"/>
      <c r="E101" s="1"/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1">
        <v>12</v>
      </c>
      <c r="C102" s="52" t="s">
        <v>851</v>
      </c>
      <c r="D102" s="52" t="s">
        <v>3</v>
      </c>
      <c r="E102" s="52" t="s">
        <v>852</v>
      </c>
      <c r="F102" s="52" t="s">
        <v>3</v>
      </c>
      <c r="G102" s="53" t="s">
        <v>173</v>
      </c>
      <c r="H102" s="54">
        <v>88</v>
      </c>
      <c r="I102" s="25">
        <f>ROUND(0,2)</f>
        <v>0</v>
      </c>
      <c r="J102" s="55">
        <f>ROUND(I102*H102,2)</f>
        <v>0</v>
      </c>
      <c r="K102" s="56">
        <v>0.20999999999999999</v>
      </c>
      <c r="L102" s="57">
        <f>IF(ISNUMBER(K102),ROUND(J102*(K102+1),2),0)</f>
        <v>0</v>
      </c>
      <c r="M102" s="12"/>
      <c r="N102" s="2"/>
      <c r="O102" s="2"/>
      <c r="P102" s="2"/>
      <c r="Q102" s="4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58" t="s">
        <v>68</v>
      </c>
      <c r="C103" s="1"/>
      <c r="D103" s="1"/>
      <c r="E103" s="59" t="s">
        <v>917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>
      <c r="A104" s="9"/>
      <c r="B104" s="58" t="s">
        <v>70</v>
      </c>
      <c r="C104" s="1"/>
      <c r="D104" s="1"/>
      <c r="E104" s="59" t="s">
        <v>913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>
      <c r="A105" s="9"/>
      <c r="B105" s="58" t="s">
        <v>72</v>
      </c>
      <c r="C105" s="1"/>
      <c r="D105" s="1"/>
      <c r="E105" s="59" t="s">
        <v>854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 thickBot="1">
      <c r="A106" s="9"/>
      <c r="B106" s="60" t="s">
        <v>74</v>
      </c>
      <c r="C106" s="31"/>
      <c r="D106" s="31"/>
      <c r="E106" s="61" t="s">
        <v>75</v>
      </c>
      <c r="F106" s="31"/>
      <c r="G106" s="31"/>
      <c r="H106" s="62"/>
      <c r="I106" s="31"/>
      <c r="J106" s="62"/>
      <c r="K106" s="31"/>
      <c r="L106" s="31"/>
      <c r="M106" s="12"/>
      <c r="N106" s="2"/>
      <c r="O106" s="2"/>
      <c r="P106" s="2"/>
      <c r="Q106" s="2"/>
    </row>
    <row r="107" thickTop="1">
      <c r="A107" s="9"/>
      <c r="B107" s="51">
        <v>13</v>
      </c>
      <c r="C107" s="52" t="s">
        <v>855</v>
      </c>
      <c r="D107" s="52" t="s">
        <v>3</v>
      </c>
      <c r="E107" s="52" t="s">
        <v>856</v>
      </c>
      <c r="F107" s="52" t="s">
        <v>3</v>
      </c>
      <c r="G107" s="53" t="s">
        <v>173</v>
      </c>
      <c r="H107" s="63">
        <v>43</v>
      </c>
      <c r="I107" s="37">
        <f>ROUND(0,2)</f>
        <v>0</v>
      </c>
      <c r="J107" s="64">
        <f>ROUND(I107*H107,2)</f>
        <v>0</v>
      </c>
      <c r="K107" s="65">
        <v>0.20999999999999999</v>
      </c>
      <c r="L107" s="66">
        <f>IF(ISNUMBER(K107),ROUND(J107*(K107+1),2),0)</f>
        <v>0</v>
      </c>
      <c r="M107" s="12"/>
      <c r="N107" s="2"/>
      <c r="O107" s="2"/>
      <c r="P107" s="2"/>
      <c r="Q107" s="4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58" t="s">
        <v>68</v>
      </c>
      <c r="C108" s="1"/>
      <c r="D108" s="1"/>
      <c r="E108" s="59" t="s">
        <v>918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>
      <c r="A109" s="9"/>
      <c r="B109" s="58" t="s">
        <v>70</v>
      </c>
      <c r="C109" s="1"/>
      <c r="D109" s="1"/>
      <c r="E109" s="59" t="s">
        <v>858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8" t="s">
        <v>72</v>
      </c>
      <c r="C110" s="1"/>
      <c r="D110" s="1"/>
      <c r="E110" s="59" t="s">
        <v>859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 thickBot="1">
      <c r="A111" s="9"/>
      <c r="B111" s="60" t="s">
        <v>74</v>
      </c>
      <c r="C111" s="31"/>
      <c r="D111" s="31"/>
      <c r="E111" s="61" t="s">
        <v>75</v>
      </c>
      <c r="F111" s="31"/>
      <c r="G111" s="31"/>
      <c r="H111" s="62"/>
      <c r="I111" s="31"/>
      <c r="J111" s="62"/>
      <c r="K111" s="31"/>
      <c r="L111" s="31"/>
      <c r="M111" s="12"/>
      <c r="N111" s="2"/>
      <c r="O111" s="2"/>
      <c r="P111" s="2"/>
      <c r="Q111" s="2"/>
    </row>
    <row r="112" thickTop="1">
      <c r="A112" s="9"/>
      <c r="B112" s="51">
        <v>14</v>
      </c>
      <c r="C112" s="52" t="s">
        <v>860</v>
      </c>
      <c r="D112" s="52" t="s">
        <v>3</v>
      </c>
      <c r="E112" s="52" t="s">
        <v>861</v>
      </c>
      <c r="F112" s="52" t="s">
        <v>3</v>
      </c>
      <c r="G112" s="53" t="s">
        <v>173</v>
      </c>
      <c r="H112" s="63">
        <v>43</v>
      </c>
      <c r="I112" s="37">
        <f>ROUND(0,2)</f>
        <v>0</v>
      </c>
      <c r="J112" s="64">
        <f>ROUND(I112*H112,2)</f>
        <v>0</v>
      </c>
      <c r="K112" s="65">
        <v>0.20999999999999999</v>
      </c>
      <c r="L112" s="66">
        <f>IF(ISNUMBER(K112),ROUND(J112*(K112+1),2),0)</f>
        <v>0</v>
      </c>
      <c r="M112" s="12"/>
      <c r="N112" s="2"/>
      <c r="O112" s="2"/>
      <c r="P112" s="2"/>
      <c r="Q112" s="4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8" t="s">
        <v>68</v>
      </c>
      <c r="C113" s="1"/>
      <c r="D113" s="1"/>
      <c r="E113" s="59" t="s">
        <v>919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>
      <c r="A114" s="9"/>
      <c r="B114" s="58" t="s">
        <v>70</v>
      </c>
      <c r="C114" s="1"/>
      <c r="D114" s="1"/>
      <c r="E114" s="59" t="s">
        <v>858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>
      <c r="A115" s="9"/>
      <c r="B115" s="58" t="s">
        <v>72</v>
      </c>
      <c r="C115" s="1"/>
      <c r="D115" s="1"/>
      <c r="E115" s="59" t="s">
        <v>863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 thickBot="1">
      <c r="A116" s="9"/>
      <c r="B116" s="60" t="s">
        <v>74</v>
      </c>
      <c r="C116" s="31"/>
      <c r="D116" s="31"/>
      <c r="E116" s="61" t="s">
        <v>75</v>
      </c>
      <c r="F116" s="31"/>
      <c r="G116" s="31"/>
      <c r="H116" s="62"/>
      <c r="I116" s="31"/>
      <c r="J116" s="62"/>
      <c r="K116" s="31"/>
      <c r="L116" s="31"/>
      <c r="M116" s="12"/>
      <c r="N116" s="2"/>
      <c r="O116" s="2"/>
      <c r="P116" s="2"/>
      <c r="Q116" s="2"/>
    </row>
    <row r="117" thickTop="1">
      <c r="A117" s="9"/>
      <c r="B117" s="51">
        <v>15</v>
      </c>
      <c r="C117" s="52" t="s">
        <v>864</v>
      </c>
      <c r="D117" s="52" t="s">
        <v>3</v>
      </c>
      <c r="E117" s="52" t="s">
        <v>865</v>
      </c>
      <c r="F117" s="52" t="s">
        <v>3</v>
      </c>
      <c r="G117" s="53" t="s">
        <v>110</v>
      </c>
      <c r="H117" s="63">
        <v>1</v>
      </c>
      <c r="I117" s="37">
        <f>ROUND(0,2)</f>
        <v>0</v>
      </c>
      <c r="J117" s="64">
        <f>ROUND(I117*H117,2)</f>
        <v>0</v>
      </c>
      <c r="K117" s="65">
        <v>0.20999999999999999</v>
      </c>
      <c r="L117" s="66">
        <f>IF(ISNUMBER(K117),ROUND(J117*(K117+1),2),0)</f>
        <v>0</v>
      </c>
      <c r="M117" s="12"/>
      <c r="N117" s="2"/>
      <c r="O117" s="2"/>
      <c r="P117" s="2"/>
      <c r="Q117" s="4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58" t="s">
        <v>68</v>
      </c>
      <c r="C118" s="1"/>
      <c r="D118" s="1"/>
      <c r="E118" s="59" t="s">
        <v>920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>
      <c r="A119" s="9"/>
      <c r="B119" s="58" t="s">
        <v>70</v>
      </c>
      <c r="C119" s="1"/>
      <c r="D119" s="1"/>
      <c r="E119" s="59" t="s">
        <v>71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>
      <c r="A120" s="9"/>
      <c r="B120" s="58" t="s">
        <v>72</v>
      </c>
      <c r="C120" s="1"/>
      <c r="D120" s="1"/>
      <c r="E120" s="59" t="s">
        <v>867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 thickBot="1">
      <c r="A121" s="9"/>
      <c r="B121" s="60" t="s">
        <v>74</v>
      </c>
      <c r="C121" s="31"/>
      <c r="D121" s="31"/>
      <c r="E121" s="61" t="s">
        <v>75</v>
      </c>
      <c r="F121" s="31"/>
      <c r="G121" s="31"/>
      <c r="H121" s="62"/>
      <c r="I121" s="31"/>
      <c r="J121" s="62"/>
      <c r="K121" s="31"/>
      <c r="L121" s="31"/>
      <c r="M121" s="12"/>
      <c r="N121" s="2"/>
      <c r="O121" s="2"/>
      <c r="P121" s="2"/>
      <c r="Q121" s="2"/>
    </row>
    <row r="122" thickTop="1">
      <c r="A122" s="9"/>
      <c r="B122" s="51">
        <v>16</v>
      </c>
      <c r="C122" s="52" t="s">
        <v>868</v>
      </c>
      <c r="D122" s="52" t="s">
        <v>3</v>
      </c>
      <c r="E122" s="52" t="s">
        <v>869</v>
      </c>
      <c r="F122" s="52" t="s">
        <v>3</v>
      </c>
      <c r="G122" s="53" t="s">
        <v>110</v>
      </c>
      <c r="H122" s="63">
        <v>3</v>
      </c>
      <c r="I122" s="37">
        <f>ROUND(0,2)</f>
        <v>0</v>
      </c>
      <c r="J122" s="64">
        <f>ROUND(I122*H122,2)</f>
        <v>0</v>
      </c>
      <c r="K122" s="65">
        <v>0.20999999999999999</v>
      </c>
      <c r="L122" s="66">
        <f>IF(ISNUMBER(K122),ROUND(J122*(K122+1),2),0)</f>
        <v>0</v>
      </c>
      <c r="M122" s="12"/>
      <c r="N122" s="2"/>
      <c r="O122" s="2"/>
      <c r="P122" s="2"/>
      <c r="Q122" s="4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8" t="s">
        <v>68</v>
      </c>
      <c r="C123" s="1"/>
      <c r="D123" s="1"/>
      <c r="E123" s="59" t="s">
        <v>921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>
      <c r="A124" s="9"/>
      <c r="B124" s="58" t="s">
        <v>70</v>
      </c>
      <c r="C124" s="1"/>
      <c r="D124" s="1"/>
      <c r="E124" s="59" t="s">
        <v>871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>
      <c r="A125" s="9"/>
      <c r="B125" s="58" t="s">
        <v>72</v>
      </c>
      <c r="C125" s="1"/>
      <c r="D125" s="1"/>
      <c r="E125" s="59" t="s">
        <v>867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 thickBot="1">
      <c r="A126" s="9"/>
      <c r="B126" s="60" t="s">
        <v>74</v>
      </c>
      <c r="C126" s="31"/>
      <c r="D126" s="31"/>
      <c r="E126" s="61" t="s">
        <v>75</v>
      </c>
      <c r="F126" s="31"/>
      <c r="G126" s="31"/>
      <c r="H126" s="62"/>
      <c r="I126" s="31"/>
      <c r="J126" s="62"/>
      <c r="K126" s="31"/>
      <c r="L126" s="31"/>
      <c r="M126" s="12"/>
      <c r="N126" s="2"/>
      <c r="O126" s="2"/>
      <c r="P126" s="2"/>
      <c r="Q126" s="2"/>
    </row>
    <row r="127" thickTop="1">
      <c r="A127" s="9"/>
      <c r="B127" s="51">
        <v>17</v>
      </c>
      <c r="C127" s="52" t="s">
        <v>872</v>
      </c>
      <c r="D127" s="52" t="s">
        <v>3</v>
      </c>
      <c r="E127" s="52" t="s">
        <v>873</v>
      </c>
      <c r="F127" s="52" t="s">
        <v>3</v>
      </c>
      <c r="G127" s="53" t="s">
        <v>110</v>
      </c>
      <c r="H127" s="63">
        <v>1</v>
      </c>
      <c r="I127" s="37">
        <f>ROUND(0,2)</f>
        <v>0</v>
      </c>
      <c r="J127" s="64">
        <f>ROUND(I127*H127,2)</f>
        <v>0</v>
      </c>
      <c r="K127" s="65">
        <v>0.20999999999999999</v>
      </c>
      <c r="L127" s="66">
        <f>IF(ISNUMBER(K127),ROUND(J127*(K127+1),2),0)</f>
        <v>0</v>
      </c>
      <c r="M127" s="12"/>
      <c r="N127" s="2"/>
      <c r="O127" s="2"/>
      <c r="P127" s="2"/>
      <c r="Q127" s="4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8" t="s">
        <v>68</v>
      </c>
      <c r="C128" s="1"/>
      <c r="D128" s="1"/>
      <c r="E128" s="59" t="s">
        <v>922</v>
      </c>
      <c r="F128" s="1"/>
      <c r="G128" s="1"/>
      <c r="H128" s="50"/>
      <c r="I128" s="1"/>
      <c r="J128" s="50"/>
      <c r="K128" s="1"/>
      <c r="L128" s="1"/>
      <c r="M128" s="12"/>
      <c r="N128" s="2"/>
      <c r="O128" s="2"/>
      <c r="P128" s="2"/>
      <c r="Q128" s="2"/>
    </row>
    <row r="129">
      <c r="A129" s="9"/>
      <c r="B129" s="58" t="s">
        <v>70</v>
      </c>
      <c r="C129" s="1"/>
      <c r="D129" s="1"/>
      <c r="E129" s="59" t="s">
        <v>71</v>
      </c>
      <c r="F129" s="1"/>
      <c r="G129" s="1"/>
      <c r="H129" s="50"/>
      <c r="I129" s="1"/>
      <c r="J129" s="50"/>
      <c r="K129" s="1"/>
      <c r="L129" s="1"/>
      <c r="M129" s="12"/>
      <c r="N129" s="2"/>
      <c r="O129" s="2"/>
      <c r="P129" s="2"/>
      <c r="Q129" s="2"/>
    </row>
    <row r="130">
      <c r="A130" s="9"/>
      <c r="B130" s="58" t="s">
        <v>72</v>
      </c>
      <c r="C130" s="1"/>
      <c r="D130" s="1"/>
      <c r="E130" s="59" t="s">
        <v>867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 thickBot="1">
      <c r="A131" s="9"/>
      <c r="B131" s="60" t="s">
        <v>74</v>
      </c>
      <c r="C131" s="31"/>
      <c r="D131" s="31"/>
      <c r="E131" s="61" t="s">
        <v>75</v>
      </c>
      <c r="F131" s="31"/>
      <c r="G131" s="31"/>
      <c r="H131" s="62"/>
      <c r="I131" s="31"/>
      <c r="J131" s="62"/>
      <c r="K131" s="31"/>
      <c r="L131" s="31"/>
      <c r="M131" s="12"/>
      <c r="N131" s="2"/>
      <c r="O131" s="2"/>
      <c r="P131" s="2"/>
      <c r="Q131" s="2"/>
    </row>
    <row r="132" thickTop="1">
      <c r="A132" s="9"/>
      <c r="B132" s="51">
        <v>18</v>
      </c>
      <c r="C132" s="52" t="s">
        <v>875</v>
      </c>
      <c r="D132" s="52" t="s">
        <v>3</v>
      </c>
      <c r="E132" s="52" t="s">
        <v>876</v>
      </c>
      <c r="F132" s="52" t="s">
        <v>3</v>
      </c>
      <c r="G132" s="53" t="s">
        <v>110</v>
      </c>
      <c r="H132" s="63">
        <v>6</v>
      </c>
      <c r="I132" s="37">
        <f>ROUND(0,2)</f>
        <v>0</v>
      </c>
      <c r="J132" s="64">
        <f>ROUND(I132*H132,2)</f>
        <v>0</v>
      </c>
      <c r="K132" s="65">
        <v>0.20999999999999999</v>
      </c>
      <c r="L132" s="66">
        <f>IF(ISNUMBER(K132),ROUND(J132*(K132+1),2),0)</f>
        <v>0</v>
      </c>
      <c r="M132" s="12"/>
      <c r="N132" s="2"/>
      <c r="O132" s="2"/>
      <c r="P132" s="2"/>
      <c r="Q132" s="4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8" t="s">
        <v>68</v>
      </c>
      <c r="C133" s="1"/>
      <c r="D133" s="1"/>
      <c r="E133" s="59" t="s">
        <v>923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>
      <c r="A134" s="9"/>
      <c r="B134" s="58" t="s">
        <v>70</v>
      </c>
      <c r="C134" s="1"/>
      <c r="D134" s="1"/>
      <c r="E134" s="59" t="s">
        <v>418</v>
      </c>
      <c r="F134" s="1"/>
      <c r="G134" s="1"/>
      <c r="H134" s="50"/>
      <c r="I134" s="1"/>
      <c r="J134" s="50"/>
      <c r="K134" s="1"/>
      <c r="L134" s="1"/>
      <c r="M134" s="12"/>
      <c r="N134" s="2"/>
      <c r="O134" s="2"/>
      <c r="P134" s="2"/>
      <c r="Q134" s="2"/>
    </row>
    <row r="135">
      <c r="A135" s="9"/>
      <c r="B135" s="58" t="s">
        <v>72</v>
      </c>
      <c r="C135" s="1"/>
      <c r="D135" s="1"/>
      <c r="E135" s="59" t="s">
        <v>766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 thickBot="1">
      <c r="A136" s="9"/>
      <c r="B136" s="60" t="s">
        <v>74</v>
      </c>
      <c r="C136" s="31"/>
      <c r="D136" s="31"/>
      <c r="E136" s="61" t="s">
        <v>75</v>
      </c>
      <c r="F136" s="31"/>
      <c r="G136" s="31"/>
      <c r="H136" s="62"/>
      <c r="I136" s="31"/>
      <c r="J136" s="62"/>
      <c r="K136" s="31"/>
      <c r="L136" s="31"/>
      <c r="M136" s="12"/>
      <c r="N136" s="2"/>
      <c r="O136" s="2"/>
      <c r="P136" s="2"/>
      <c r="Q136" s="2"/>
    </row>
    <row r="137" thickTop="1">
      <c r="A137" s="9"/>
      <c r="B137" s="51">
        <v>19</v>
      </c>
      <c r="C137" s="52" t="s">
        <v>878</v>
      </c>
      <c r="D137" s="52" t="s">
        <v>3</v>
      </c>
      <c r="E137" s="52" t="s">
        <v>879</v>
      </c>
      <c r="F137" s="52" t="s">
        <v>3</v>
      </c>
      <c r="G137" s="53" t="s">
        <v>110</v>
      </c>
      <c r="H137" s="63">
        <v>6</v>
      </c>
      <c r="I137" s="37">
        <f>ROUND(0,2)</f>
        <v>0</v>
      </c>
      <c r="J137" s="64">
        <f>ROUND(I137*H137,2)</f>
        <v>0</v>
      </c>
      <c r="K137" s="65">
        <v>0.20999999999999999</v>
      </c>
      <c r="L137" s="66">
        <f>IF(ISNUMBER(K137),ROUND(J137*(K137+1),2),0)</f>
        <v>0</v>
      </c>
      <c r="M137" s="12"/>
      <c r="N137" s="2"/>
      <c r="O137" s="2"/>
      <c r="P137" s="2"/>
      <c r="Q137" s="43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8" t="s">
        <v>68</v>
      </c>
      <c r="C138" s="1"/>
      <c r="D138" s="1"/>
      <c r="E138" s="59" t="s">
        <v>924</v>
      </c>
      <c r="F138" s="1"/>
      <c r="G138" s="1"/>
      <c r="H138" s="50"/>
      <c r="I138" s="1"/>
      <c r="J138" s="50"/>
      <c r="K138" s="1"/>
      <c r="L138" s="1"/>
      <c r="M138" s="12"/>
      <c r="N138" s="2"/>
      <c r="O138" s="2"/>
      <c r="P138" s="2"/>
      <c r="Q138" s="2"/>
    </row>
    <row r="139">
      <c r="A139" s="9"/>
      <c r="B139" s="58" t="s">
        <v>70</v>
      </c>
      <c r="C139" s="1"/>
      <c r="D139" s="1"/>
      <c r="E139" s="59" t="s">
        <v>418</v>
      </c>
      <c r="F139" s="1"/>
      <c r="G139" s="1"/>
      <c r="H139" s="50"/>
      <c r="I139" s="1"/>
      <c r="J139" s="50"/>
      <c r="K139" s="1"/>
      <c r="L139" s="1"/>
      <c r="M139" s="12"/>
      <c r="N139" s="2"/>
      <c r="O139" s="2"/>
      <c r="P139" s="2"/>
      <c r="Q139" s="2"/>
    </row>
    <row r="140">
      <c r="A140" s="9"/>
      <c r="B140" s="58" t="s">
        <v>72</v>
      </c>
      <c r="C140" s="1"/>
      <c r="D140" s="1"/>
      <c r="E140" s="59" t="s">
        <v>881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 thickBot="1">
      <c r="A141" s="9"/>
      <c r="B141" s="60" t="s">
        <v>74</v>
      </c>
      <c r="C141" s="31"/>
      <c r="D141" s="31"/>
      <c r="E141" s="61" t="s">
        <v>75</v>
      </c>
      <c r="F141" s="31"/>
      <c r="G141" s="31"/>
      <c r="H141" s="62"/>
      <c r="I141" s="31"/>
      <c r="J141" s="62"/>
      <c r="K141" s="31"/>
      <c r="L141" s="31"/>
      <c r="M141" s="12"/>
      <c r="N141" s="2"/>
      <c r="O141" s="2"/>
      <c r="P141" s="2"/>
      <c r="Q141" s="2"/>
    </row>
    <row r="142" thickTop="1">
      <c r="A142" s="9"/>
      <c r="B142" s="51">
        <v>20</v>
      </c>
      <c r="C142" s="52" t="s">
        <v>882</v>
      </c>
      <c r="D142" s="52" t="s">
        <v>3</v>
      </c>
      <c r="E142" s="52" t="s">
        <v>883</v>
      </c>
      <c r="F142" s="52" t="s">
        <v>3</v>
      </c>
      <c r="G142" s="53" t="s">
        <v>173</v>
      </c>
      <c r="H142" s="63">
        <v>91</v>
      </c>
      <c r="I142" s="37">
        <f>ROUND(0,2)</f>
        <v>0</v>
      </c>
      <c r="J142" s="64">
        <f>ROUND(I142*H142,2)</f>
        <v>0</v>
      </c>
      <c r="K142" s="65">
        <v>0.20999999999999999</v>
      </c>
      <c r="L142" s="66">
        <f>IF(ISNUMBER(K142),ROUND(J142*(K142+1),2),0)</f>
        <v>0</v>
      </c>
      <c r="M142" s="12"/>
      <c r="N142" s="2"/>
      <c r="O142" s="2"/>
      <c r="P142" s="2"/>
      <c r="Q142" s="43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8" t="s">
        <v>68</v>
      </c>
      <c r="C143" s="1"/>
      <c r="D143" s="1"/>
      <c r="E143" s="59" t="s">
        <v>925</v>
      </c>
      <c r="F143" s="1"/>
      <c r="G143" s="1"/>
      <c r="H143" s="50"/>
      <c r="I143" s="1"/>
      <c r="J143" s="50"/>
      <c r="K143" s="1"/>
      <c r="L143" s="1"/>
      <c r="M143" s="12"/>
      <c r="N143" s="2"/>
      <c r="O143" s="2"/>
      <c r="P143" s="2"/>
      <c r="Q143" s="2"/>
    </row>
    <row r="144">
      <c r="A144" s="9"/>
      <c r="B144" s="58" t="s">
        <v>70</v>
      </c>
      <c r="C144" s="1"/>
      <c r="D144" s="1"/>
      <c r="E144" s="59" t="s">
        <v>926</v>
      </c>
      <c r="F144" s="1"/>
      <c r="G144" s="1"/>
      <c r="H144" s="50"/>
      <c r="I144" s="1"/>
      <c r="J144" s="50"/>
      <c r="K144" s="1"/>
      <c r="L144" s="1"/>
      <c r="M144" s="12"/>
      <c r="N144" s="2"/>
      <c r="O144" s="2"/>
      <c r="P144" s="2"/>
      <c r="Q144" s="2"/>
    </row>
    <row r="145">
      <c r="A145" s="9"/>
      <c r="B145" s="58" t="s">
        <v>72</v>
      </c>
      <c r="C145" s="1"/>
      <c r="D145" s="1"/>
      <c r="E145" s="59" t="s">
        <v>886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 thickBot="1">
      <c r="A146" s="9"/>
      <c r="B146" s="60" t="s">
        <v>74</v>
      </c>
      <c r="C146" s="31"/>
      <c r="D146" s="31"/>
      <c r="E146" s="61" t="s">
        <v>75</v>
      </c>
      <c r="F146" s="31"/>
      <c r="G146" s="31"/>
      <c r="H146" s="62"/>
      <c r="I146" s="31"/>
      <c r="J146" s="62"/>
      <c r="K146" s="31"/>
      <c r="L146" s="31"/>
      <c r="M146" s="12"/>
      <c r="N146" s="2"/>
      <c r="O146" s="2"/>
      <c r="P146" s="2"/>
      <c r="Q146" s="2"/>
    </row>
    <row r="147" thickTop="1">
      <c r="A147" s="9"/>
      <c r="B147" s="51">
        <v>21</v>
      </c>
      <c r="C147" s="52" t="s">
        <v>763</v>
      </c>
      <c r="D147" s="52" t="s">
        <v>3</v>
      </c>
      <c r="E147" s="52" t="s">
        <v>764</v>
      </c>
      <c r="F147" s="52" t="s">
        <v>3</v>
      </c>
      <c r="G147" s="53" t="s">
        <v>173</v>
      </c>
      <c r="H147" s="63">
        <v>88</v>
      </c>
      <c r="I147" s="37">
        <f>ROUND(0,2)</f>
        <v>0</v>
      </c>
      <c r="J147" s="64">
        <f>ROUND(I147*H147,2)</f>
        <v>0</v>
      </c>
      <c r="K147" s="65">
        <v>0.20999999999999999</v>
      </c>
      <c r="L147" s="66">
        <f>IF(ISNUMBER(K147),ROUND(J147*(K147+1),2),0)</f>
        <v>0</v>
      </c>
      <c r="M147" s="12"/>
      <c r="N147" s="2"/>
      <c r="O147" s="2"/>
      <c r="P147" s="2"/>
      <c r="Q147" s="43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8" t="s">
        <v>68</v>
      </c>
      <c r="C148" s="1"/>
      <c r="D148" s="1"/>
      <c r="E148" s="59" t="s">
        <v>927</v>
      </c>
      <c r="F148" s="1"/>
      <c r="G148" s="1"/>
      <c r="H148" s="50"/>
      <c r="I148" s="1"/>
      <c r="J148" s="50"/>
      <c r="K148" s="1"/>
      <c r="L148" s="1"/>
      <c r="M148" s="12"/>
      <c r="N148" s="2"/>
      <c r="O148" s="2"/>
      <c r="P148" s="2"/>
      <c r="Q148" s="2"/>
    </row>
    <row r="149">
      <c r="A149" s="9"/>
      <c r="B149" s="58" t="s">
        <v>70</v>
      </c>
      <c r="C149" s="1"/>
      <c r="D149" s="1"/>
      <c r="E149" s="59" t="s">
        <v>913</v>
      </c>
      <c r="F149" s="1"/>
      <c r="G149" s="1"/>
      <c r="H149" s="50"/>
      <c r="I149" s="1"/>
      <c r="J149" s="50"/>
      <c r="K149" s="1"/>
      <c r="L149" s="1"/>
      <c r="M149" s="12"/>
      <c r="N149" s="2"/>
      <c r="O149" s="2"/>
      <c r="P149" s="2"/>
      <c r="Q149" s="2"/>
    </row>
    <row r="150">
      <c r="A150" s="9"/>
      <c r="B150" s="58" t="s">
        <v>72</v>
      </c>
      <c r="C150" s="1"/>
      <c r="D150" s="1"/>
      <c r="E150" s="59" t="s">
        <v>766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 thickBot="1">
      <c r="A151" s="9"/>
      <c r="B151" s="60" t="s">
        <v>74</v>
      </c>
      <c r="C151" s="31"/>
      <c r="D151" s="31"/>
      <c r="E151" s="61" t="s">
        <v>75</v>
      </c>
      <c r="F151" s="31"/>
      <c r="G151" s="31"/>
      <c r="H151" s="62"/>
      <c r="I151" s="31"/>
      <c r="J151" s="62"/>
      <c r="K151" s="31"/>
      <c r="L151" s="31"/>
      <c r="M151" s="12"/>
      <c r="N151" s="2"/>
      <c r="O151" s="2"/>
      <c r="P151" s="2"/>
      <c r="Q151" s="2"/>
    </row>
    <row r="152" thickTop="1">
      <c r="A152" s="9"/>
      <c r="B152" s="51">
        <v>22</v>
      </c>
      <c r="C152" s="52" t="s">
        <v>888</v>
      </c>
      <c r="D152" s="52" t="s">
        <v>3</v>
      </c>
      <c r="E152" s="52" t="s">
        <v>889</v>
      </c>
      <c r="F152" s="52" t="s">
        <v>3</v>
      </c>
      <c r="G152" s="53" t="s">
        <v>173</v>
      </c>
      <c r="H152" s="63">
        <v>88</v>
      </c>
      <c r="I152" s="37">
        <f>ROUND(0,2)</f>
        <v>0</v>
      </c>
      <c r="J152" s="64">
        <f>ROUND(I152*H152,2)</f>
        <v>0</v>
      </c>
      <c r="K152" s="65">
        <v>0.20999999999999999</v>
      </c>
      <c r="L152" s="66">
        <f>IF(ISNUMBER(K152),ROUND(J152*(K152+1),2),0)</f>
        <v>0</v>
      </c>
      <c r="M152" s="12"/>
      <c r="N152" s="2"/>
      <c r="O152" s="2"/>
      <c r="P152" s="2"/>
      <c r="Q152" s="43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8" t="s">
        <v>68</v>
      </c>
      <c r="C153" s="1"/>
      <c r="D153" s="1"/>
      <c r="E153" s="59" t="s">
        <v>928</v>
      </c>
      <c r="F153" s="1"/>
      <c r="G153" s="1"/>
      <c r="H153" s="50"/>
      <c r="I153" s="1"/>
      <c r="J153" s="50"/>
      <c r="K153" s="1"/>
      <c r="L153" s="1"/>
      <c r="M153" s="12"/>
      <c r="N153" s="2"/>
      <c r="O153" s="2"/>
      <c r="P153" s="2"/>
      <c r="Q153" s="2"/>
    </row>
    <row r="154">
      <c r="A154" s="9"/>
      <c r="B154" s="58" t="s">
        <v>70</v>
      </c>
      <c r="C154" s="1"/>
      <c r="D154" s="1"/>
      <c r="E154" s="59" t="s">
        <v>913</v>
      </c>
      <c r="F154" s="1"/>
      <c r="G154" s="1"/>
      <c r="H154" s="50"/>
      <c r="I154" s="1"/>
      <c r="J154" s="50"/>
      <c r="K154" s="1"/>
      <c r="L154" s="1"/>
      <c r="M154" s="12"/>
      <c r="N154" s="2"/>
      <c r="O154" s="2"/>
      <c r="P154" s="2"/>
      <c r="Q154" s="2"/>
    </row>
    <row r="155">
      <c r="A155" s="9"/>
      <c r="B155" s="58" t="s">
        <v>72</v>
      </c>
      <c r="C155" s="1"/>
      <c r="D155" s="1"/>
      <c r="E155" s="59" t="s">
        <v>774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 thickBot="1">
      <c r="A156" s="9"/>
      <c r="B156" s="60" t="s">
        <v>74</v>
      </c>
      <c r="C156" s="31"/>
      <c r="D156" s="31"/>
      <c r="E156" s="61" t="s">
        <v>75</v>
      </c>
      <c r="F156" s="31"/>
      <c r="G156" s="31"/>
      <c r="H156" s="62"/>
      <c r="I156" s="31"/>
      <c r="J156" s="62"/>
      <c r="K156" s="31"/>
      <c r="L156" s="31"/>
      <c r="M156" s="12"/>
      <c r="N156" s="2"/>
      <c r="O156" s="2"/>
      <c r="P156" s="2"/>
      <c r="Q156" s="2"/>
    </row>
    <row r="157" thickTop="1">
      <c r="A157" s="9"/>
      <c r="B157" s="51">
        <v>23</v>
      </c>
      <c r="C157" s="52" t="s">
        <v>891</v>
      </c>
      <c r="D157" s="52" t="s">
        <v>3</v>
      </c>
      <c r="E157" s="52" t="s">
        <v>892</v>
      </c>
      <c r="F157" s="52" t="s">
        <v>3</v>
      </c>
      <c r="G157" s="53" t="s">
        <v>173</v>
      </c>
      <c r="H157" s="63">
        <v>88</v>
      </c>
      <c r="I157" s="37">
        <f>ROUND(0,2)</f>
        <v>0</v>
      </c>
      <c r="J157" s="64">
        <f>ROUND(I157*H157,2)</f>
        <v>0</v>
      </c>
      <c r="K157" s="65">
        <v>0.20999999999999999</v>
      </c>
      <c r="L157" s="66">
        <f>IF(ISNUMBER(K157),ROUND(J157*(K157+1),2),0)</f>
        <v>0</v>
      </c>
      <c r="M157" s="12"/>
      <c r="N157" s="2"/>
      <c r="O157" s="2"/>
      <c r="P157" s="2"/>
      <c r="Q157" s="43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8" t="s">
        <v>68</v>
      </c>
      <c r="C158" s="1"/>
      <c r="D158" s="1"/>
      <c r="E158" s="59" t="s">
        <v>928</v>
      </c>
      <c r="F158" s="1"/>
      <c r="G158" s="1"/>
      <c r="H158" s="50"/>
      <c r="I158" s="1"/>
      <c r="J158" s="50"/>
      <c r="K158" s="1"/>
      <c r="L158" s="1"/>
      <c r="M158" s="12"/>
      <c r="N158" s="2"/>
      <c r="O158" s="2"/>
      <c r="P158" s="2"/>
      <c r="Q158" s="2"/>
    </row>
    <row r="159">
      <c r="A159" s="9"/>
      <c r="B159" s="58" t="s">
        <v>70</v>
      </c>
      <c r="C159" s="1"/>
      <c r="D159" s="1"/>
      <c r="E159" s="59" t="s">
        <v>913</v>
      </c>
      <c r="F159" s="1"/>
      <c r="G159" s="1"/>
      <c r="H159" s="50"/>
      <c r="I159" s="1"/>
      <c r="J159" s="50"/>
      <c r="K159" s="1"/>
      <c r="L159" s="1"/>
      <c r="M159" s="12"/>
      <c r="N159" s="2"/>
      <c r="O159" s="2"/>
      <c r="P159" s="2"/>
      <c r="Q159" s="2"/>
    </row>
    <row r="160">
      <c r="A160" s="9"/>
      <c r="B160" s="58" t="s">
        <v>72</v>
      </c>
      <c r="C160" s="1"/>
      <c r="D160" s="1"/>
      <c r="E160" s="59" t="s">
        <v>893</v>
      </c>
      <c r="F160" s="1"/>
      <c r="G160" s="1"/>
      <c r="H160" s="50"/>
      <c r="I160" s="1"/>
      <c r="J160" s="50"/>
      <c r="K160" s="1"/>
      <c r="L160" s="1"/>
      <c r="M160" s="12"/>
      <c r="N160" s="2"/>
      <c r="O160" s="2"/>
      <c r="P160" s="2"/>
      <c r="Q160" s="2"/>
    </row>
    <row r="161" thickBot="1">
      <c r="A161" s="9"/>
      <c r="B161" s="60" t="s">
        <v>74</v>
      </c>
      <c r="C161" s="31"/>
      <c r="D161" s="31"/>
      <c r="E161" s="61" t="s">
        <v>75</v>
      </c>
      <c r="F161" s="31"/>
      <c r="G161" s="31"/>
      <c r="H161" s="62"/>
      <c r="I161" s="31"/>
      <c r="J161" s="62"/>
      <c r="K161" s="31"/>
      <c r="L161" s="31"/>
      <c r="M161" s="12"/>
      <c r="N161" s="2"/>
      <c r="O161" s="2"/>
      <c r="P161" s="2"/>
      <c r="Q161" s="2"/>
    </row>
    <row r="162" thickTop="1">
      <c r="A162" s="9"/>
      <c r="B162" s="51">
        <v>24</v>
      </c>
      <c r="C162" s="52" t="s">
        <v>809</v>
      </c>
      <c r="D162" s="52" t="s">
        <v>3</v>
      </c>
      <c r="E162" s="52" t="s">
        <v>810</v>
      </c>
      <c r="F162" s="52" t="s">
        <v>3</v>
      </c>
      <c r="G162" s="53" t="s">
        <v>110</v>
      </c>
      <c r="H162" s="63">
        <v>1</v>
      </c>
      <c r="I162" s="37">
        <f>ROUND(0,2)</f>
        <v>0</v>
      </c>
      <c r="J162" s="64">
        <f>ROUND(I162*H162,2)</f>
        <v>0</v>
      </c>
      <c r="K162" s="65">
        <v>0.20999999999999999</v>
      </c>
      <c r="L162" s="66">
        <f>IF(ISNUMBER(K162),ROUND(J162*(K162+1),2),0)</f>
        <v>0</v>
      </c>
      <c r="M162" s="12"/>
      <c r="N162" s="2"/>
      <c r="O162" s="2"/>
      <c r="P162" s="2"/>
      <c r="Q162" s="43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8" t="s">
        <v>68</v>
      </c>
      <c r="C163" s="1"/>
      <c r="D163" s="1"/>
      <c r="E163" s="59" t="s">
        <v>929</v>
      </c>
      <c r="F163" s="1"/>
      <c r="G163" s="1"/>
      <c r="H163" s="50"/>
      <c r="I163" s="1"/>
      <c r="J163" s="50"/>
      <c r="K163" s="1"/>
      <c r="L163" s="1"/>
      <c r="M163" s="12"/>
      <c r="N163" s="2"/>
      <c r="O163" s="2"/>
      <c r="P163" s="2"/>
      <c r="Q163" s="2"/>
    </row>
    <row r="164">
      <c r="A164" s="9"/>
      <c r="B164" s="58" t="s">
        <v>70</v>
      </c>
      <c r="C164" s="1"/>
      <c r="D164" s="1"/>
      <c r="E164" s="59" t="s">
        <v>71</v>
      </c>
      <c r="F164" s="1"/>
      <c r="G164" s="1"/>
      <c r="H164" s="50"/>
      <c r="I164" s="1"/>
      <c r="J164" s="50"/>
      <c r="K164" s="1"/>
      <c r="L164" s="1"/>
      <c r="M164" s="12"/>
      <c r="N164" s="2"/>
      <c r="O164" s="2"/>
      <c r="P164" s="2"/>
      <c r="Q164" s="2"/>
    </row>
    <row r="165">
      <c r="A165" s="9"/>
      <c r="B165" s="58" t="s">
        <v>72</v>
      </c>
      <c r="C165" s="1"/>
      <c r="D165" s="1"/>
      <c r="E165" s="59" t="s">
        <v>812</v>
      </c>
      <c r="F165" s="1"/>
      <c r="G165" s="1"/>
      <c r="H165" s="50"/>
      <c r="I165" s="1"/>
      <c r="J165" s="50"/>
      <c r="K165" s="1"/>
      <c r="L165" s="1"/>
      <c r="M165" s="12"/>
      <c r="N165" s="2"/>
      <c r="O165" s="2"/>
      <c r="P165" s="2"/>
      <c r="Q165" s="2"/>
    </row>
    <row r="166" thickBot="1">
      <c r="A166" s="9"/>
      <c r="B166" s="60" t="s">
        <v>74</v>
      </c>
      <c r="C166" s="31"/>
      <c r="D166" s="31"/>
      <c r="E166" s="61" t="s">
        <v>75</v>
      </c>
      <c r="F166" s="31"/>
      <c r="G166" s="31"/>
      <c r="H166" s="62"/>
      <c r="I166" s="31"/>
      <c r="J166" s="62"/>
      <c r="K166" s="31"/>
      <c r="L166" s="3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7">
        <v>8</v>
      </c>
      <c r="D167" s="1"/>
      <c r="E167" s="67" t="s">
        <v>684</v>
      </c>
      <c r="F167" s="1"/>
      <c r="G167" s="68" t="s">
        <v>115</v>
      </c>
      <c r="H167" s="69">
        <f>J102+J107+J112+J117+J122+J127+J132+J137+J142+J147+J152+J157+J162</f>
        <v>0</v>
      </c>
      <c r="I167" s="68" t="s">
        <v>116</v>
      </c>
      <c r="J167" s="70">
        <f>(L167-H167)</f>
        <v>0</v>
      </c>
      <c r="K167" s="68" t="s">
        <v>117</v>
      </c>
      <c r="L167" s="71">
        <f>L102+L107+L112+L117+L122+L127+L132+L137+L142+L147+L152+L157+L162</f>
        <v>0</v>
      </c>
      <c r="M167" s="12"/>
      <c r="N167" s="2"/>
      <c r="O167" s="2"/>
      <c r="P167" s="2"/>
      <c r="Q167" s="43">
        <f>0+Q102+Q107+Q112+Q117+Q122+Q127+Q132+Q137+Q142+Q147+Q152+Q157+Q162</f>
        <v>0</v>
      </c>
      <c r="R167" s="27">
        <f>0+R102+R107+R112+R117+R122+R127+R132+R137+R142+R147+R152+R157+R162</f>
        <v>0</v>
      </c>
      <c r="S167" s="72">
        <f>Q167*(1+J167)+R167</f>
        <v>0</v>
      </c>
    </row>
    <row r="168" thickTop="1" thickBot="1" ht="25" customHeight="1">
      <c r="A168" s="9"/>
      <c r="B168" s="73"/>
      <c r="C168" s="73"/>
      <c r="D168" s="73"/>
      <c r="E168" s="73"/>
      <c r="F168" s="73"/>
      <c r="G168" s="74" t="s">
        <v>118</v>
      </c>
      <c r="H168" s="75">
        <f>J102+J107+J112+J117+J122+J127+J132+J137+J142+J147+J152+J157+J162</f>
        <v>0</v>
      </c>
      <c r="I168" s="74" t="s">
        <v>119</v>
      </c>
      <c r="J168" s="76">
        <f>0+J167</f>
        <v>0</v>
      </c>
      <c r="K168" s="74" t="s">
        <v>120</v>
      </c>
      <c r="L168" s="77">
        <f>L102+L107+L112+L117+L122+L127+L132+L137+L142+L147+L152+L157+L162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82" t="s">
        <v>177</v>
      </c>
      <c r="C169" s="1"/>
      <c r="D169" s="1"/>
      <c r="E169" s="1"/>
      <c r="F169" s="1"/>
      <c r="G169" s="1"/>
      <c r="H169" s="50"/>
      <c r="I169" s="1"/>
      <c r="J169" s="50"/>
      <c r="K169" s="1"/>
      <c r="L169" s="1"/>
      <c r="M169" s="12"/>
      <c r="N169" s="2"/>
      <c r="O169" s="2"/>
      <c r="P169" s="2"/>
      <c r="Q169" s="2"/>
    </row>
    <row r="170">
      <c r="A170" s="9"/>
      <c r="B170" s="51">
        <v>25</v>
      </c>
      <c r="C170" s="52" t="s">
        <v>895</v>
      </c>
      <c r="D170" s="52" t="s">
        <v>3</v>
      </c>
      <c r="E170" s="52" t="s">
        <v>896</v>
      </c>
      <c r="F170" s="52" t="s">
        <v>3</v>
      </c>
      <c r="G170" s="53" t="s">
        <v>173</v>
      </c>
      <c r="H170" s="54">
        <v>58</v>
      </c>
      <c r="I170" s="25">
        <f>ROUND(0,2)</f>
        <v>0</v>
      </c>
      <c r="J170" s="55">
        <f>ROUND(I170*H170,2)</f>
        <v>0</v>
      </c>
      <c r="K170" s="56">
        <v>0.20999999999999999</v>
      </c>
      <c r="L170" s="57">
        <f>IF(ISNUMBER(K170),ROUND(J170*(K170+1),2),0)</f>
        <v>0</v>
      </c>
      <c r="M170" s="12"/>
      <c r="N170" s="2"/>
      <c r="O170" s="2"/>
      <c r="P170" s="2"/>
      <c r="Q170" s="43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8" t="s">
        <v>68</v>
      </c>
      <c r="C171" s="1"/>
      <c r="D171" s="1"/>
      <c r="E171" s="59" t="s">
        <v>930</v>
      </c>
      <c r="F171" s="1"/>
      <c r="G171" s="1"/>
      <c r="H171" s="50"/>
      <c r="I171" s="1"/>
      <c r="J171" s="50"/>
      <c r="K171" s="1"/>
      <c r="L171" s="1"/>
      <c r="M171" s="12"/>
      <c r="N171" s="2"/>
      <c r="O171" s="2"/>
      <c r="P171" s="2"/>
      <c r="Q171" s="2"/>
    </row>
    <row r="172">
      <c r="A172" s="9"/>
      <c r="B172" s="58" t="s">
        <v>70</v>
      </c>
      <c r="C172" s="1"/>
      <c r="D172" s="1"/>
      <c r="E172" s="59" t="s">
        <v>931</v>
      </c>
      <c r="F172" s="1"/>
      <c r="G172" s="1"/>
      <c r="H172" s="50"/>
      <c r="I172" s="1"/>
      <c r="J172" s="50"/>
      <c r="K172" s="1"/>
      <c r="L172" s="1"/>
      <c r="M172" s="12"/>
      <c r="N172" s="2"/>
      <c r="O172" s="2"/>
      <c r="P172" s="2"/>
      <c r="Q172" s="2"/>
    </row>
    <row r="173">
      <c r="A173" s="9"/>
      <c r="B173" s="58" t="s">
        <v>72</v>
      </c>
      <c r="C173" s="1"/>
      <c r="D173" s="1"/>
      <c r="E173" s="59" t="s">
        <v>199</v>
      </c>
      <c r="F173" s="1"/>
      <c r="G173" s="1"/>
      <c r="H173" s="50"/>
      <c r="I173" s="1"/>
      <c r="J173" s="50"/>
      <c r="K173" s="1"/>
      <c r="L173" s="1"/>
      <c r="M173" s="12"/>
      <c r="N173" s="2"/>
      <c r="O173" s="2"/>
      <c r="P173" s="2"/>
      <c r="Q173" s="2"/>
    </row>
    <row r="174" thickBot="1">
      <c r="A174" s="9"/>
      <c r="B174" s="60" t="s">
        <v>74</v>
      </c>
      <c r="C174" s="31"/>
      <c r="D174" s="31"/>
      <c r="E174" s="61" t="s">
        <v>75</v>
      </c>
      <c r="F174" s="31"/>
      <c r="G174" s="31"/>
      <c r="H174" s="62"/>
      <c r="I174" s="31"/>
      <c r="J174" s="62"/>
      <c r="K174" s="31"/>
      <c r="L174" s="31"/>
      <c r="M174" s="12"/>
      <c r="N174" s="2"/>
      <c r="O174" s="2"/>
      <c r="P174" s="2"/>
      <c r="Q174" s="2"/>
    </row>
    <row r="175" thickTop="1" thickBot="1" ht="25" customHeight="1">
      <c r="A175" s="9"/>
      <c r="B175" s="1"/>
      <c r="C175" s="67">
        <v>9</v>
      </c>
      <c r="D175" s="1"/>
      <c r="E175" s="67" t="s">
        <v>125</v>
      </c>
      <c r="F175" s="1"/>
      <c r="G175" s="68" t="s">
        <v>115</v>
      </c>
      <c r="H175" s="69">
        <f>0+J170</f>
        <v>0</v>
      </c>
      <c r="I175" s="68" t="s">
        <v>116</v>
      </c>
      <c r="J175" s="70">
        <f>(L175-H175)</f>
        <v>0</v>
      </c>
      <c r="K175" s="68" t="s">
        <v>117</v>
      </c>
      <c r="L175" s="71">
        <f>0+L170</f>
        <v>0</v>
      </c>
      <c r="M175" s="12"/>
      <c r="N175" s="2"/>
      <c r="O175" s="2"/>
      <c r="P175" s="2"/>
      <c r="Q175" s="43">
        <f>0+Q170</f>
        <v>0</v>
      </c>
      <c r="R175" s="27">
        <f>0+R170</f>
        <v>0</v>
      </c>
      <c r="S175" s="72">
        <f>Q175*(1+J175)+R175</f>
        <v>0</v>
      </c>
    </row>
    <row r="176" thickTop="1" thickBot="1" ht="25" customHeight="1">
      <c r="A176" s="9"/>
      <c r="B176" s="73"/>
      <c r="C176" s="73"/>
      <c r="D176" s="73"/>
      <c r="E176" s="73"/>
      <c r="F176" s="73"/>
      <c r="G176" s="74" t="s">
        <v>118</v>
      </c>
      <c r="H176" s="75">
        <f>0+J170</f>
        <v>0</v>
      </c>
      <c r="I176" s="74" t="s">
        <v>119</v>
      </c>
      <c r="J176" s="76">
        <f>0+J175</f>
        <v>0</v>
      </c>
      <c r="K176" s="74" t="s">
        <v>120</v>
      </c>
      <c r="L176" s="77">
        <f>0+L170</f>
        <v>0</v>
      </c>
      <c r="M176" s="12"/>
      <c r="N176" s="2"/>
      <c r="O176" s="2"/>
      <c r="P176" s="2"/>
      <c r="Q176" s="2"/>
    </row>
    <row r="177">
      <c r="A177" s="13"/>
      <c r="B177" s="4"/>
      <c r="C177" s="4"/>
      <c r="D177" s="4"/>
      <c r="E177" s="4"/>
      <c r="F177" s="4"/>
      <c r="G177" s="4"/>
      <c r="H177" s="78"/>
      <c r="I177" s="4"/>
      <c r="J177" s="78"/>
      <c r="K177" s="4"/>
      <c r="L177" s="4"/>
      <c r="M177" s="14"/>
      <c r="N177" s="2"/>
      <c r="O177" s="2"/>
      <c r="P177" s="2"/>
      <c r="Q177" s="2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2"/>
      <c r="O178" s="2"/>
      <c r="P178" s="2"/>
      <c r="Q178" s="2"/>
    </row>
  </sheetData>
  <mergeCells count="127"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44:L44"/>
    <mergeCell ref="B22:D22"/>
    <mergeCell ref="B23:D23"/>
    <mergeCell ref="B24:D24"/>
    <mergeCell ref="B25:D25"/>
    <mergeCell ref="B26:D26"/>
    <mergeCell ref="B77:L77"/>
    <mergeCell ref="B79:D79"/>
    <mergeCell ref="B80:D80"/>
    <mergeCell ref="B81:D81"/>
    <mergeCell ref="B82:D82"/>
    <mergeCell ref="B85:L85"/>
    <mergeCell ref="B87:D87"/>
    <mergeCell ref="B88:D88"/>
    <mergeCell ref="B89:D89"/>
    <mergeCell ref="B90:D90"/>
    <mergeCell ref="B93:L93"/>
    <mergeCell ref="B95:D95"/>
    <mergeCell ref="B96:D96"/>
    <mergeCell ref="B97:D97"/>
    <mergeCell ref="B98:D98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01:L10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71:D171"/>
    <mergeCell ref="B172:D172"/>
    <mergeCell ref="B173:D173"/>
    <mergeCell ref="B174:D174"/>
    <mergeCell ref="B169:L169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H41+H69+H82+H90+H98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932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L41+L69+L82+L90+L98</f>
        <v>0</v>
      </c>
      <c r="K11" s="1"/>
      <c r="L11" s="1"/>
      <c r="M11" s="12"/>
      <c r="N11" s="2"/>
      <c r="O11" s="2"/>
      <c r="P11" s="2"/>
      <c r="Q11" s="43">
        <f>IF(SUM(K20:K24)&gt;0,ROUND(SUM(S20:S24)/SUM(K20:K24)-1,8),0)</f>
        <v>0</v>
      </c>
      <c r="R11" s="27">
        <f>AVERAGE(J40,J68,J81,J89,J97)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H41</f>
        <v>0</v>
      </c>
      <c r="L20" s="48">
        <f>L41</f>
        <v>0</v>
      </c>
      <c r="M20" s="12"/>
      <c r="N20" s="2"/>
      <c r="O20" s="2"/>
      <c r="P20" s="2"/>
      <c r="Q20" s="2"/>
      <c r="S20" s="27">
        <f>S40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H69</f>
        <v>0</v>
      </c>
      <c r="L21" s="48">
        <f>L69</f>
        <v>0</v>
      </c>
      <c r="M21" s="12"/>
      <c r="N21" s="2"/>
      <c r="O21" s="2"/>
      <c r="P21" s="2"/>
      <c r="Q21" s="2"/>
      <c r="S21" s="27">
        <f>S68</f>
        <v>0</v>
      </c>
    </row>
    <row r="22">
      <c r="A22" s="9"/>
      <c r="B22" s="46">
        <v>5</v>
      </c>
      <c r="C22" s="1"/>
      <c r="D22" s="1"/>
      <c r="E22" s="47" t="s">
        <v>255</v>
      </c>
      <c r="F22" s="1"/>
      <c r="G22" s="1"/>
      <c r="H22" s="1"/>
      <c r="I22" s="1"/>
      <c r="J22" s="1"/>
      <c r="K22" s="48">
        <f>H82</f>
        <v>0</v>
      </c>
      <c r="L22" s="48">
        <f>L82</f>
        <v>0</v>
      </c>
      <c r="M22" s="12"/>
      <c r="N22" s="2"/>
      <c r="O22" s="2"/>
      <c r="P22" s="2"/>
      <c r="Q22" s="2"/>
      <c r="S22" s="27">
        <f>S81</f>
        <v>0</v>
      </c>
    </row>
    <row r="23">
      <c r="A23" s="9"/>
      <c r="B23" s="46">
        <v>8</v>
      </c>
      <c r="C23" s="1"/>
      <c r="D23" s="1"/>
      <c r="E23" s="47" t="s">
        <v>684</v>
      </c>
      <c r="F23" s="1"/>
      <c r="G23" s="1"/>
      <c r="H23" s="1"/>
      <c r="I23" s="1"/>
      <c r="J23" s="1"/>
      <c r="K23" s="48">
        <f>H90</f>
        <v>0</v>
      </c>
      <c r="L23" s="48">
        <f>L90</f>
        <v>0</v>
      </c>
      <c r="M23" s="12"/>
      <c r="N23" s="2"/>
      <c r="O23" s="2"/>
      <c r="P23" s="2"/>
      <c r="Q23" s="2"/>
      <c r="S23" s="27">
        <f>S89</f>
        <v>0</v>
      </c>
    </row>
    <row r="24">
      <c r="A24" s="9"/>
      <c r="B24" s="46">
        <v>9</v>
      </c>
      <c r="C24" s="1"/>
      <c r="D24" s="1"/>
      <c r="E24" s="47" t="s">
        <v>125</v>
      </c>
      <c r="F24" s="1"/>
      <c r="G24" s="1"/>
      <c r="H24" s="1"/>
      <c r="I24" s="1"/>
      <c r="J24" s="1"/>
      <c r="K24" s="48">
        <f>H98</f>
        <v>0</v>
      </c>
      <c r="L24" s="48">
        <f>L98</f>
        <v>0</v>
      </c>
      <c r="M24" s="12"/>
      <c r="N24" s="2"/>
      <c r="O24" s="2"/>
      <c r="P24" s="2"/>
      <c r="Q24" s="2"/>
      <c r="S24" s="27">
        <f>S97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9"/>
      <c r="N25" s="2"/>
      <c r="O25" s="2"/>
      <c r="P25" s="2"/>
      <c r="Q25" s="2"/>
    </row>
    <row r="26" ht="14" customHeight="1">
      <c r="A26" s="4"/>
      <c r="B26" s="38" t="s">
        <v>56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0"/>
      <c r="N27" s="2"/>
      <c r="O27" s="2"/>
      <c r="P27" s="2"/>
      <c r="Q27" s="2"/>
    </row>
    <row r="28" ht="18" customHeight="1">
      <c r="A28" s="9"/>
      <c r="B28" s="44" t="s">
        <v>57</v>
      </c>
      <c r="C28" s="44" t="s">
        <v>53</v>
      </c>
      <c r="D28" s="44" t="s">
        <v>58</v>
      </c>
      <c r="E28" s="44" t="s">
        <v>54</v>
      </c>
      <c r="F28" s="44" t="s">
        <v>59</v>
      </c>
      <c r="G28" s="45" t="s">
        <v>60</v>
      </c>
      <c r="H28" s="22" t="s">
        <v>61</v>
      </c>
      <c r="I28" s="22" t="s">
        <v>62</v>
      </c>
      <c r="J28" s="22" t="s">
        <v>16</v>
      </c>
      <c r="K28" s="45" t="s">
        <v>63</v>
      </c>
      <c r="L28" s="22" t="s">
        <v>17</v>
      </c>
      <c r="M28" s="81"/>
      <c r="N28" s="2"/>
      <c r="O28" s="2"/>
      <c r="P28" s="2"/>
      <c r="Q28" s="2"/>
    </row>
    <row r="29" ht="40" customHeight="1">
      <c r="A29" s="9"/>
      <c r="B29" s="49" t="s">
        <v>64</v>
      </c>
      <c r="C29" s="1"/>
      <c r="D29" s="1"/>
      <c r="E29" s="1"/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1">
        <v>1</v>
      </c>
      <c r="C30" s="52" t="s">
        <v>256</v>
      </c>
      <c r="D30" s="52" t="s">
        <v>3</v>
      </c>
      <c r="E30" s="52" t="s">
        <v>127</v>
      </c>
      <c r="F30" s="52" t="s">
        <v>3</v>
      </c>
      <c r="G30" s="53" t="s">
        <v>141</v>
      </c>
      <c r="H30" s="54">
        <v>8.7750000000000004</v>
      </c>
      <c r="I30" s="25">
        <f>ROUND(0,2)</f>
        <v>0</v>
      </c>
      <c r="J30" s="55">
        <f>ROUND(I30*H30,2)</f>
        <v>0</v>
      </c>
      <c r="K30" s="56">
        <v>0.20999999999999999</v>
      </c>
      <c r="L30" s="57">
        <f>IF(ISNUMBER(K30),ROUND(J30*(K30+1),2),0)</f>
        <v>0</v>
      </c>
      <c r="M30" s="12"/>
      <c r="N30" s="2"/>
      <c r="O30" s="2"/>
      <c r="P30" s="2"/>
      <c r="Q30" s="43">
        <f>IF(ISNUMBER(K30),IF(H30&gt;0,IF(I30&gt;0,J30,0),0),0)</f>
        <v>0</v>
      </c>
      <c r="R30" s="27">
        <f>IF(ISNUMBER(K30)=FALSE,J30,0)</f>
        <v>0</v>
      </c>
    </row>
    <row r="31">
      <c r="A31" s="9"/>
      <c r="B31" s="58" t="s">
        <v>68</v>
      </c>
      <c r="C31" s="1"/>
      <c r="D31" s="1"/>
      <c r="E31" s="59" t="s">
        <v>933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70</v>
      </c>
      <c r="C32" s="1"/>
      <c r="D32" s="1"/>
      <c r="E32" s="59" t="s">
        <v>934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72</v>
      </c>
      <c r="C33" s="1"/>
      <c r="D33" s="1"/>
      <c r="E33" s="59" t="s">
        <v>131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thickBot="1">
      <c r="A34" s="9"/>
      <c r="B34" s="60" t="s">
        <v>74</v>
      </c>
      <c r="C34" s="31"/>
      <c r="D34" s="31"/>
      <c r="E34" s="61" t="s">
        <v>75</v>
      </c>
      <c r="F34" s="31"/>
      <c r="G34" s="31"/>
      <c r="H34" s="62"/>
      <c r="I34" s="31"/>
      <c r="J34" s="62"/>
      <c r="K34" s="31"/>
      <c r="L34" s="31"/>
      <c r="M34" s="12"/>
      <c r="N34" s="2"/>
      <c r="O34" s="2"/>
      <c r="P34" s="2"/>
      <c r="Q34" s="2"/>
    </row>
    <row r="35" thickTop="1">
      <c r="A35" s="9"/>
      <c r="B35" s="51">
        <v>2</v>
      </c>
      <c r="C35" s="52" t="s">
        <v>935</v>
      </c>
      <c r="D35" s="52" t="s">
        <v>108</v>
      </c>
      <c r="E35" s="52" t="s">
        <v>936</v>
      </c>
      <c r="F35" s="52" t="s">
        <v>3</v>
      </c>
      <c r="G35" s="53" t="s">
        <v>67</v>
      </c>
      <c r="H35" s="63">
        <v>1</v>
      </c>
      <c r="I35" s="37">
        <f>ROUND(0,2)</f>
        <v>0</v>
      </c>
      <c r="J35" s="64">
        <f>ROUND(I35*H35,2)</f>
        <v>0</v>
      </c>
      <c r="K35" s="65">
        <v>0.20999999999999999</v>
      </c>
      <c r="L35" s="66">
        <f>IF(ISNUMBER(K35),ROUND(J35*(K35+1),2),0)</f>
        <v>0</v>
      </c>
      <c r="M35" s="12"/>
      <c r="N35" s="2"/>
      <c r="O35" s="2"/>
      <c r="P35" s="2"/>
      <c r="Q35" s="43">
        <f>IF(ISNUMBER(K35),IF(H35&gt;0,IF(I35&gt;0,J35,0),0),0)</f>
        <v>0</v>
      </c>
      <c r="R35" s="27">
        <f>IF(ISNUMBER(K35)=FALSE,J35,0)</f>
        <v>0</v>
      </c>
    </row>
    <row r="36">
      <c r="A36" s="9"/>
      <c r="B36" s="58" t="s">
        <v>68</v>
      </c>
      <c r="C36" s="1"/>
      <c r="D36" s="1"/>
      <c r="E36" s="59" t="s">
        <v>937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>
      <c r="A37" s="9"/>
      <c r="B37" s="58" t="s">
        <v>70</v>
      </c>
      <c r="C37" s="1"/>
      <c r="D37" s="1"/>
      <c r="E37" s="59" t="s">
        <v>71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72</v>
      </c>
      <c r="C38" s="1"/>
      <c r="D38" s="1"/>
      <c r="E38" s="59" t="s">
        <v>89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thickBot="1">
      <c r="A39" s="9"/>
      <c r="B39" s="60" t="s">
        <v>74</v>
      </c>
      <c r="C39" s="31"/>
      <c r="D39" s="31"/>
      <c r="E39" s="61" t="s">
        <v>75</v>
      </c>
      <c r="F39" s="31"/>
      <c r="G39" s="31"/>
      <c r="H39" s="62"/>
      <c r="I39" s="31"/>
      <c r="J39" s="62"/>
      <c r="K39" s="31"/>
      <c r="L39" s="31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7">
        <v>0</v>
      </c>
      <c r="D40" s="1"/>
      <c r="E40" s="67" t="s">
        <v>55</v>
      </c>
      <c r="F40" s="1"/>
      <c r="G40" s="68" t="s">
        <v>115</v>
      </c>
      <c r="H40" s="69">
        <f>J30+J35</f>
        <v>0</v>
      </c>
      <c r="I40" s="68" t="s">
        <v>116</v>
      </c>
      <c r="J40" s="70">
        <f>(L40-H40)</f>
        <v>0</v>
      </c>
      <c r="K40" s="68" t="s">
        <v>117</v>
      </c>
      <c r="L40" s="71">
        <f>L30+L35</f>
        <v>0</v>
      </c>
      <c r="M40" s="12"/>
      <c r="N40" s="2"/>
      <c r="O40" s="2"/>
      <c r="P40" s="2"/>
      <c r="Q40" s="43">
        <f>0+Q30+Q35</f>
        <v>0</v>
      </c>
      <c r="R40" s="27">
        <f>0+R30+R35</f>
        <v>0</v>
      </c>
      <c r="S40" s="72">
        <f>Q40*(1+J40)+R40</f>
        <v>0</v>
      </c>
    </row>
    <row r="41" thickTop="1" thickBot="1" ht="25" customHeight="1">
      <c r="A41" s="9"/>
      <c r="B41" s="73"/>
      <c r="C41" s="73"/>
      <c r="D41" s="73"/>
      <c r="E41" s="73"/>
      <c r="F41" s="73"/>
      <c r="G41" s="74" t="s">
        <v>118</v>
      </c>
      <c r="H41" s="75">
        <f>J30+J35</f>
        <v>0</v>
      </c>
      <c r="I41" s="74" t="s">
        <v>119</v>
      </c>
      <c r="J41" s="76">
        <f>0+J40</f>
        <v>0</v>
      </c>
      <c r="K41" s="74" t="s">
        <v>120</v>
      </c>
      <c r="L41" s="77">
        <f>L30+L35</f>
        <v>0</v>
      </c>
      <c r="M41" s="12"/>
      <c r="N41" s="2"/>
      <c r="O41" s="2"/>
      <c r="P41" s="2"/>
      <c r="Q41" s="2"/>
    </row>
    <row r="42" ht="40" customHeight="1">
      <c r="A42" s="9"/>
      <c r="B42" s="82" t="s">
        <v>138</v>
      </c>
      <c r="C42" s="1"/>
      <c r="D42" s="1"/>
      <c r="E42" s="1"/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1">
        <v>3</v>
      </c>
      <c r="C43" s="52" t="s">
        <v>938</v>
      </c>
      <c r="D43" s="52" t="s">
        <v>3</v>
      </c>
      <c r="E43" s="52" t="s">
        <v>939</v>
      </c>
      <c r="F43" s="52" t="s">
        <v>3</v>
      </c>
      <c r="G43" s="53" t="s">
        <v>141</v>
      </c>
      <c r="H43" s="54">
        <v>8.7750000000000004</v>
      </c>
      <c r="I43" s="25">
        <f>ROUND(0,2)</f>
        <v>0</v>
      </c>
      <c r="J43" s="55">
        <f>ROUND(I43*H43,2)</f>
        <v>0</v>
      </c>
      <c r="K43" s="56">
        <v>0.20999999999999999</v>
      </c>
      <c r="L43" s="57">
        <f>IF(ISNUMBER(K43),ROUND(J43*(K43+1),2),0)</f>
        <v>0</v>
      </c>
      <c r="M43" s="12"/>
      <c r="N43" s="2"/>
      <c r="O43" s="2"/>
      <c r="P43" s="2"/>
      <c r="Q43" s="43">
        <f>IF(ISNUMBER(K43),IF(H43&gt;0,IF(I43&gt;0,J43,0),0),0)</f>
        <v>0</v>
      </c>
      <c r="R43" s="27">
        <f>IF(ISNUMBER(K43)=FALSE,J43,0)</f>
        <v>0</v>
      </c>
    </row>
    <row r="44">
      <c r="A44" s="9"/>
      <c r="B44" s="58" t="s">
        <v>68</v>
      </c>
      <c r="C44" s="1"/>
      <c r="D44" s="1"/>
      <c r="E44" s="59" t="s">
        <v>940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70</v>
      </c>
      <c r="C45" s="1"/>
      <c r="D45" s="1"/>
      <c r="E45" s="59" t="s">
        <v>934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72</v>
      </c>
      <c r="C46" s="1"/>
      <c r="D46" s="1"/>
      <c r="E46" s="59" t="s">
        <v>270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thickBot="1">
      <c r="A47" s="9"/>
      <c r="B47" s="60" t="s">
        <v>74</v>
      </c>
      <c r="C47" s="31"/>
      <c r="D47" s="31"/>
      <c r="E47" s="61" t="s">
        <v>75</v>
      </c>
      <c r="F47" s="31"/>
      <c r="G47" s="31"/>
      <c r="H47" s="62"/>
      <c r="I47" s="31"/>
      <c r="J47" s="62"/>
      <c r="K47" s="31"/>
      <c r="L47" s="31"/>
      <c r="M47" s="12"/>
      <c r="N47" s="2"/>
      <c r="O47" s="2"/>
      <c r="P47" s="2"/>
      <c r="Q47" s="2"/>
    </row>
    <row r="48" thickTop="1">
      <c r="A48" s="9"/>
      <c r="B48" s="51">
        <v>4</v>
      </c>
      <c r="C48" s="52" t="s">
        <v>139</v>
      </c>
      <c r="D48" s="52">
        <v>1</v>
      </c>
      <c r="E48" s="52" t="s">
        <v>140</v>
      </c>
      <c r="F48" s="52" t="s">
        <v>3</v>
      </c>
      <c r="G48" s="53" t="s">
        <v>141</v>
      </c>
      <c r="H48" s="63">
        <v>20.399999999999999</v>
      </c>
      <c r="I48" s="37">
        <f>ROUND(0,2)</f>
        <v>0</v>
      </c>
      <c r="J48" s="64">
        <f>ROUND(I48*H48,2)</f>
        <v>0</v>
      </c>
      <c r="K48" s="65">
        <v>0.20999999999999999</v>
      </c>
      <c r="L48" s="66">
        <f>IF(ISNUMBER(K48),ROUND(J48*(K48+1),2),0)</f>
        <v>0</v>
      </c>
      <c r="M48" s="12"/>
      <c r="N48" s="2"/>
      <c r="O48" s="2"/>
      <c r="P48" s="2"/>
      <c r="Q48" s="43">
        <f>IF(ISNUMBER(K48),IF(H48&gt;0,IF(I48&gt;0,J48,0),0),0)</f>
        <v>0</v>
      </c>
      <c r="R48" s="27">
        <f>IF(ISNUMBER(K48)=FALSE,J48,0)</f>
        <v>0</v>
      </c>
    </row>
    <row r="49">
      <c r="A49" s="9"/>
      <c r="B49" s="58" t="s">
        <v>68</v>
      </c>
      <c r="C49" s="1"/>
      <c r="D49" s="1"/>
      <c r="E49" s="59" t="s">
        <v>941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70</v>
      </c>
      <c r="C50" s="1"/>
      <c r="D50" s="1"/>
      <c r="E50" s="59" t="s">
        <v>942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72</v>
      </c>
      <c r="C51" s="1"/>
      <c r="D51" s="1"/>
      <c r="E51" s="59" t="s">
        <v>144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thickBot="1">
      <c r="A52" s="9"/>
      <c r="B52" s="60" t="s">
        <v>74</v>
      </c>
      <c r="C52" s="31"/>
      <c r="D52" s="31"/>
      <c r="E52" s="61" t="s">
        <v>75</v>
      </c>
      <c r="F52" s="31"/>
      <c r="G52" s="31"/>
      <c r="H52" s="62"/>
      <c r="I52" s="31"/>
      <c r="J52" s="62"/>
      <c r="K52" s="31"/>
      <c r="L52" s="31"/>
      <c r="M52" s="12"/>
      <c r="N52" s="2"/>
      <c r="O52" s="2"/>
      <c r="P52" s="2"/>
      <c r="Q52" s="2"/>
    </row>
    <row r="53" thickTop="1">
      <c r="A53" s="9"/>
      <c r="B53" s="51">
        <v>5</v>
      </c>
      <c r="C53" s="52" t="s">
        <v>943</v>
      </c>
      <c r="D53" s="52" t="s">
        <v>3</v>
      </c>
      <c r="E53" s="52" t="s">
        <v>944</v>
      </c>
      <c r="F53" s="52" t="s">
        <v>3</v>
      </c>
      <c r="G53" s="53" t="s">
        <v>141</v>
      </c>
      <c r="H53" s="63">
        <v>20.399999999999999</v>
      </c>
      <c r="I53" s="37">
        <f>ROUND(0,2)</f>
        <v>0</v>
      </c>
      <c r="J53" s="64">
        <f>ROUND(I53*H53,2)</f>
        <v>0</v>
      </c>
      <c r="K53" s="65">
        <v>0.20999999999999999</v>
      </c>
      <c r="L53" s="66">
        <f>IF(ISNUMBER(K53),ROUND(J53*(K53+1),2),0)</f>
        <v>0</v>
      </c>
      <c r="M53" s="12"/>
      <c r="N53" s="2"/>
      <c r="O53" s="2"/>
      <c r="P53" s="2"/>
      <c r="Q53" s="43">
        <f>IF(ISNUMBER(K53),IF(H53&gt;0,IF(I53&gt;0,J53,0),0),0)</f>
        <v>0</v>
      </c>
      <c r="R53" s="27">
        <f>IF(ISNUMBER(K53)=FALSE,J53,0)</f>
        <v>0</v>
      </c>
    </row>
    <row r="54">
      <c r="A54" s="9"/>
      <c r="B54" s="58" t="s">
        <v>68</v>
      </c>
      <c r="C54" s="1"/>
      <c r="D54" s="1"/>
      <c r="E54" s="59" t="s">
        <v>945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70</v>
      </c>
      <c r="C55" s="1"/>
      <c r="D55" s="1"/>
      <c r="E55" s="59" t="s">
        <v>946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72</v>
      </c>
      <c r="C56" s="1"/>
      <c r="D56" s="1"/>
      <c r="E56" s="59" t="s">
        <v>701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 thickBot="1">
      <c r="A57" s="9"/>
      <c r="B57" s="60" t="s">
        <v>74</v>
      </c>
      <c r="C57" s="31"/>
      <c r="D57" s="31"/>
      <c r="E57" s="61" t="s">
        <v>75</v>
      </c>
      <c r="F57" s="31"/>
      <c r="G57" s="31"/>
      <c r="H57" s="62"/>
      <c r="I57" s="31"/>
      <c r="J57" s="62"/>
      <c r="K57" s="31"/>
      <c r="L57" s="31"/>
      <c r="M57" s="12"/>
      <c r="N57" s="2"/>
      <c r="O57" s="2"/>
      <c r="P57" s="2"/>
      <c r="Q57" s="2"/>
    </row>
    <row r="58" thickTop="1">
      <c r="A58" s="9"/>
      <c r="B58" s="51">
        <v>6</v>
      </c>
      <c r="C58" s="52" t="s">
        <v>706</v>
      </c>
      <c r="D58" s="52">
        <v>1</v>
      </c>
      <c r="E58" s="52" t="s">
        <v>707</v>
      </c>
      <c r="F58" s="52" t="s">
        <v>3</v>
      </c>
      <c r="G58" s="53" t="s">
        <v>141</v>
      </c>
      <c r="H58" s="63">
        <v>29.175000000000001</v>
      </c>
      <c r="I58" s="37">
        <f>ROUND(0,2)</f>
        <v>0</v>
      </c>
      <c r="J58" s="64">
        <f>ROUND(I58*H58,2)</f>
        <v>0</v>
      </c>
      <c r="K58" s="65">
        <v>0.20999999999999999</v>
      </c>
      <c r="L58" s="66">
        <f>IF(ISNUMBER(K58),ROUND(J58*(K58+1),2),0)</f>
        <v>0</v>
      </c>
      <c r="M58" s="12"/>
      <c r="N58" s="2"/>
      <c r="O58" s="2"/>
      <c r="P58" s="2"/>
      <c r="Q58" s="43">
        <f>IF(ISNUMBER(K58),IF(H58&gt;0,IF(I58&gt;0,J58,0),0),0)</f>
        <v>0</v>
      </c>
      <c r="R58" s="27">
        <f>IF(ISNUMBER(K58)=FALSE,J58,0)</f>
        <v>0</v>
      </c>
    </row>
    <row r="59">
      <c r="A59" s="9"/>
      <c r="B59" s="58" t="s">
        <v>68</v>
      </c>
      <c r="C59" s="1"/>
      <c r="D59" s="1"/>
      <c r="E59" s="59" t="s">
        <v>947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>
      <c r="A60" s="9"/>
      <c r="B60" s="58" t="s">
        <v>70</v>
      </c>
      <c r="C60" s="1"/>
      <c r="D60" s="1"/>
      <c r="E60" s="59" t="s">
        <v>948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72</v>
      </c>
      <c r="C61" s="1"/>
      <c r="D61" s="1"/>
      <c r="E61" s="59" t="s">
        <v>710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 thickBot="1">
      <c r="A62" s="9"/>
      <c r="B62" s="60" t="s">
        <v>74</v>
      </c>
      <c r="C62" s="31"/>
      <c r="D62" s="31"/>
      <c r="E62" s="61" t="s">
        <v>75</v>
      </c>
      <c r="F62" s="31"/>
      <c r="G62" s="31"/>
      <c r="H62" s="62"/>
      <c r="I62" s="31"/>
      <c r="J62" s="62"/>
      <c r="K62" s="31"/>
      <c r="L62" s="31"/>
      <c r="M62" s="12"/>
      <c r="N62" s="2"/>
      <c r="O62" s="2"/>
      <c r="P62" s="2"/>
      <c r="Q62" s="2"/>
    </row>
    <row r="63" thickTop="1">
      <c r="A63" s="9"/>
      <c r="B63" s="51">
        <v>7</v>
      </c>
      <c r="C63" s="52" t="s">
        <v>150</v>
      </c>
      <c r="D63" s="52" t="s">
        <v>3</v>
      </c>
      <c r="E63" s="52" t="s">
        <v>151</v>
      </c>
      <c r="F63" s="52" t="s">
        <v>3</v>
      </c>
      <c r="G63" s="53" t="s">
        <v>141</v>
      </c>
      <c r="H63" s="63">
        <v>20.399999999999999</v>
      </c>
      <c r="I63" s="37">
        <f>ROUND(0,2)</f>
        <v>0</v>
      </c>
      <c r="J63" s="64">
        <f>ROUND(I63*H63,2)</f>
        <v>0</v>
      </c>
      <c r="K63" s="65">
        <v>0.20999999999999999</v>
      </c>
      <c r="L63" s="66">
        <f>IF(ISNUMBER(K63),ROUND(J63*(K63+1),2),0)</f>
        <v>0</v>
      </c>
      <c r="M63" s="12"/>
      <c r="N63" s="2"/>
      <c r="O63" s="2"/>
      <c r="P63" s="2"/>
      <c r="Q63" s="43">
        <f>IF(ISNUMBER(K63),IF(H63&gt;0,IF(I63&gt;0,J63,0),0),0)</f>
        <v>0</v>
      </c>
      <c r="R63" s="27">
        <f>IF(ISNUMBER(K63)=FALSE,J63,0)</f>
        <v>0</v>
      </c>
    </row>
    <row r="64">
      <c r="A64" s="9"/>
      <c r="B64" s="58" t="s">
        <v>68</v>
      </c>
      <c r="C64" s="1"/>
      <c r="D64" s="1"/>
      <c r="E64" s="59" t="s">
        <v>949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>
      <c r="A65" s="9"/>
      <c r="B65" s="58" t="s">
        <v>70</v>
      </c>
      <c r="C65" s="1"/>
      <c r="D65" s="1"/>
      <c r="E65" s="59" t="s">
        <v>946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72</v>
      </c>
      <c r="C66" s="1"/>
      <c r="D66" s="1"/>
      <c r="E66" s="59" t="s">
        <v>153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 thickBot="1">
      <c r="A67" s="9"/>
      <c r="B67" s="60" t="s">
        <v>74</v>
      </c>
      <c r="C67" s="31"/>
      <c r="D67" s="31"/>
      <c r="E67" s="61" t="s">
        <v>75</v>
      </c>
      <c r="F67" s="31"/>
      <c r="G67" s="31"/>
      <c r="H67" s="62"/>
      <c r="I67" s="31"/>
      <c r="J67" s="62"/>
      <c r="K67" s="31"/>
      <c r="L67" s="31"/>
      <c r="M67" s="12"/>
      <c r="N67" s="2"/>
      <c r="O67" s="2"/>
      <c r="P67" s="2"/>
      <c r="Q67" s="2"/>
    </row>
    <row r="68" thickTop="1" thickBot="1" ht="25" customHeight="1">
      <c r="A68" s="9"/>
      <c r="B68" s="1"/>
      <c r="C68" s="67">
        <v>1</v>
      </c>
      <c r="D68" s="1"/>
      <c r="E68" s="67" t="s">
        <v>122</v>
      </c>
      <c r="F68" s="1"/>
      <c r="G68" s="68" t="s">
        <v>115</v>
      </c>
      <c r="H68" s="69">
        <f>J43+J48+J53+J58+J63</f>
        <v>0</v>
      </c>
      <c r="I68" s="68" t="s">
        <v>116</v>
      </c>
      <c r="J68" s="70">
        <f>(L68-H68)</f>
        <v>0</v>
      </c>
      <c r="K68" s="68" t="s">
        <v>117</v>
      </c>
      <c r="L68" s="71">
        <f>L43+L48+L53+L58+L63</f>
        <v>0</v>
      </c>
      <c r="M68" s="12"/>
      <c r="N68" s="2"/>
      <c r="O68" s="2"/>
      <c r="P68" s="2"/>
      <c r="Q68" s="43">
        <f>0+Q43+Q48+Q53+Q58+Q63</f>
        <v>0</v>
      </c>
      <c r="R68" s="27">
        <f>0+R43+R48+R53+R58+R63</f>
        <v>0</v>
      </c>
      <c r="S68" s="72">
        <f>Q68*(1+J68)+R68</f>
        <v>0</v>
      </c>
    </row>
    <row r="69" thickTop="1" thickBot="1" ht="25" customHeight="1">
      <c r="A69" s="9"/>
      <c r="B69" s="73"/>
      <c r="C69" s="73"/>
      <c r="D69" s="73"/>
      <c r="E69" s="73"/>
      <c r="F69" s="73"/>
      <c r="G69" s="74" t="s">
        <v>118</v>
      </c>
      <c r="H69" s="75">
        <f>J43+J48+J53+J58+J63</f>
        <v>0</v>
      </c>
      <c r="I69" s="74" t="s">
        <v>119</v>
      </c>
      <c r="J69" s="76">
        <f>0+J68</f>
        <v>0</v>
      </c>
      <c r="K69" s="74" t="s">
        <v>120</v>
      </c>
      <c r="L69" s="77">
        <f>L43+L48+L53+L58+L63</f>
        <v>0</v>
      </c>
      <c r="M69" s="12"/>
      <c r="N69" s="2"/>
      <c r="O69" s="2"/>
      <c r="P69" s="2"/>
      <c r="Q69" s="2"/>
    </row>
    <row r="70" ht="40" customHeight="1">
      <c r="A70" s="9"/>
      <c r="B70" s="82" t="s">
        <v>331</v>
      </c>
      <c r="C70" s="1"/>
      <c r="D70" s="1"/>
      <c r="E70" s="1"/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1">
        <v>8</v>
      </c>
      <c r="C71" s="52" t="s">
        <v>950</v>
      </c>
      <c r="D71" s="52" t="s">
        <v>3</v>
      </c>
      <c r="E71" s="52" t="s">
        <v>951</v>
      </c>
      <c r="F71" s="52" t="s">
        <v>3</v>
      </c>
      <c r="G71" s="53" t="s">
        <v>156</v>
      </c>
      <c r="H71" s="54">
        <v>58.5</v>
      </c>
      <c r="I71" s="25">
        <f>ROUND(0,2)</f>
        <v>0</v>
      </c>
      <c r="J71" s="55">
        <f>ROUND(I71*H71,2)</f>
        <v>0</v>
      </c>
      <c r="K71" s="56">
        <v>0.20999999999999999</v>
      </c>
      <c r="L71" s="57">
        <f>IF(ISNUMBER(K71),ROUND(J71*(K71+1),2),0)</f>
        <v>0</v>
      </c>
      <c r="M71" s="12"/>
      <c r="N71" s="2"/>
      <c r="O71" s="2"/>
      <c r="P71" s="2"/>
      <c r="Q71" s="43">
        <f>IF(ISNUMBER(K71),IF(H71&gt;0,IF(I71&gt;0,J71,0),0),0)</f>
        <v>0</v>
      </c>
      <c r="R71" s="27">
        <f>IF(ISNUMBER(K71)=FALSE,J71,0)</f>
        <v>0</v>
      </c>
    </row>
    <row r="72">
      <c r="A72" s="9"/>
      <c r="B72" s="58" t="s">
        <v>68</v>
      </c>
      <c r="C72" s="1"/>
      <c r="D72" s="1"/>
      <c r="E72" s="59" t="s">
        <v>952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>
      <c r="A73" s="9"/>
      <c r="B73" s="58" t="s">
        <v>70</v>
      </c>
      <c r="C73" s="1"/>
      <c r="D73" s="1"/>
      <c r="E73" s="59" t="s">
        <v>953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>
      <c r="A74" s="9"/>
      <c r="B74" s="58" t="s">
        <v>72</v>
      </c>
      <c r="C74" s="1"/>
      <c r="D74" s="1"/>
      <c r="E74" s="59" t="s">
        <v>336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 thickBot="1">
      <c r="A75" s="9"/>
      <c r="B75" s="60" t="s">
        <v>74</v>
      </c>
      <c r="C75" s="31"/>
      <c r="D75" s="31"/>
      <c r="E75" s="61" t="s">
        <v>75</v>
      </c>
      <c r="F75" s="31"/>
      <c r="G75" s="31"/>
      <c r="H75" s="62"/>
      <c r="I75" s="31"/>
      <c r="J75" s="62"/>
      <c r="K75" s="31"/>
      <c r="L75" s="31"/>
      <c r="M75" s="12"/>
      <c r="N75" s="2"/>
      <c r="O75" s="2"/>
      <c r="P75" s="2"/>
      <c r="Q75" s="2"/>
    </row>
    <row r="76" thickTop="1">
      <c r="A76" s="9"/>
      <c r="B76" s="51">
        <v>9</v>
      </c>
      <c r="C76" s="52" t="s">
        <v>954</v>
      </c>
      <c r="D76" s="52" t="s">
        <v>3</v>
      </c>
      <c r="E76" s="52" t="s">
        <v>955</v>
      </c>
      <c r="F76" s="52" t="s">
        <v>3</v>
      </c>
      <c r="G76" s="53" t="s">
        <v>156</v>
      </c>
      <c r="H76" s="63">
        <v>58.5</v>
      </c>
      <c r="I76" s="37">
        <f>ROUND(0,2)</f>
        <v>0</v>
      </c>
      <c r="J76" s="64">
        <f>ROUND(I76*H76,2)</f>
        <v>0</v>
      </c>
      <c r="K76" s="65">
        <v>0.20999999999999999</v>
      </c>
      <c r="L76" s="66">
        <f>IF(ISNUMBER(K76),ROUND(J76*(K76+1),2),0)</f>
        <v>0</v>
      </c>
      <c r="M76" s="12"/>
      <c r="N76" s="2"/>
      <c r="O76" s="2"/>
      <c r="P76" s="2"/>
      <c r="Q76" s="43">
        <f>IF(ISNUMBER(K76),IF(H76&gt;0,IF(I76&gt;0,J76,0),0),0)</f>
        <v>0</v>
      </c>
      <c r="R76" s="27">
        <f>IF(ISNUMBER(K76)=FALSE,J76,0)</f>
        <v>0</v>
      </c>
    </row>
    <row r="77">
      <c r="A77" s="9"/>
      <c r="B77" s="58" t="s">
        <v>68</v>
      </c>
      <c r="C77" s="1"/>
      <c r="D77" s="1"/>
      <c r="E77" s="59" t="s">
        <v>956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8" t="s">
        <v>70</v>
      </c>
      <c r="C78" s="1"/>
      <c r="D78" s="1"/>
      <c r="E78" s="59" t="s">
        <v>953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>
      <c r="A79" s="9"/>
      <c r="B79" s="58" t="s">
        <v>72</v>
      </c>
      <c r="C79" s="1"/>
      <c r="D79" s="1"/>
      <c r="E79" s="59" t="s">
        <v>666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 thickBot="1">
      <c r="A80" s="9"/>
      <c r="B80" s="60" t="s">
        <v>74</v>
      </c>
      <c r="C80" s="31"/>
      <c r="D80" s="31"/>
      <c r="E80" s="61" t="s">
        <v>75</v>
      </c>
      <c r="F80" s="31"/>
      <c r="G80" s="31"/>
      <c r="H80" s="62"/>
      <c r="I80" s="31"/>
      <c r="J80" s="62"/>
      <c r="K80" s="31"/>
      <c r="L80" s="31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7">
        <v>5</v>
      </c>
      <c r="D81" s="1"/>
      <c r="E81" s="67" t="s">
        <v>255</v>
      </c>
      <c r="F81" s="1"/>
      <c r="G81" s="68" t="s">
        <v>115</v>
      </c>
      <c r="H81" s="69">
        <f>J71+J76</f>
        <v>0</v>
      </c>
      <c r="I81" s="68" t="s">
        <v>116</v>
      </c>
      <c r="J81" s="70">
        <f>(L81-H81)</f>
        <v>0</v>
      </c>
      <c r="K81" s="68" t="s">
        <v>117</v>
      </c>
      <c r="L81" s="71">
        <f>L71+L76</f>
        <v>0</v>
      </c>
      <c r="M81" s="12"/>
      <c r="N81" s="2"/>
      <c r="O81" s="2"/>
      <c r="P81" s="2"/>
      <c r="Q81" s="43">
        <f>0+Q71+Q76</f>
        <v>0</v>
      </c>
      <c r="R81" s="27">
        <f>0+R71+R76</f>
        <v>0</v>
      </c>
      <c r="S81" s="72">
        <f>Q81*(1+J81)+R81</f>
        <v>0</v>
      </c>
    </row>
    <row r="82" thickTop="1" thickBot="1" ht="25" customHeight="1">
      <c r="A82" s="9"/>
      <c r="B82" s="73"/>
      <c r="C82" s="73"/>
      <c r="D82" s="73"/>
      <c r="E82" s="73"/>
      <c r="F82" s="73"/>
      <c r="G82" s="74" t="s">
        <v>118</v>
      </c>
      <c r="H82" s="75">
        <f>J71+J76</f>
        <v>0</v>
      </c>
      <c r="I82" s="74" t="s">
        <v>119</v>
      </c>
      <c r="J82" s="76">
        <f>0+J81</f>
        <v>0</v>
      </c>
      <c r="K82" s="74" t="s">
        <v>120</v>
      </c>
      <c r="L82" s="77">
        <f>L71+L76</f>
        <v>0</v>
      </c>
      <c r="M82" s="12"/>
      <c r="N82" s="2"/>
      <c r="O82" s="2"/>
      <c r="P82" s="2"/>
      <c r="Q82" s="2"/>
    </row>
    <row r="83" ht="40" customHeight="1">
      <c r="A83" s="9"/>
      <c r="B83" s="82" t="s">
        <v>753</v>
      </c>
      <c r="C83" s="1"/>
      <c r="D83" s="1"/>
      <c r="E83" s="1"/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>
      <c r="A84" s="9"/>
      <c r="B84" s="51">
        <v>10</v>
      </c>
      <c r="C84" s="52" t="s">
        <v>957</v>
      </c>
      <c r="D84" s="52" t="s">
        <v>3</v>
      </c>
      <c r="E84" s="52" t="s">
        <v>958</v>
      </c>
      <c r="F84" s="52" t="s">
        <v>3</v>
      </c>
      <c r="G84" s="53" t="s">
        <v>110</v>
      </c>
      <c r="H84" s="54">
        <v>1</v>
      </c>
      <c r="I84" s="25">
        <f>ROUND(0,2)</f>
        <v>0</v>
      </c>
      <c r="J84" s="55">
        <f>ROUND(I84*H84,2)</f>
        <v>0</v>
      </c>
      <c r="K84" s="56">
        <v>0.20999999999999999</v>
      </c>
      <c r="L84" s="57">
        <f>IF(ISNUMBER(K84),ROUND(J84*(K84+1),2),0)</f>
        <v>0</v>
      </c>
      <c r="M84" s="12"/>
      <c r="N84" s="2"/>
      <c r="O84" s="2"/>
      <c r="P84" s="2"/>
      <c r="Q84" s="43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68</v>
      </c>
      <c r="C85" s="1"/>
      <c r="D85" s="1"/>
      <c r="E85" s="59" t="s">
        <v>959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70</v>
      </c>
      <c r="C86" s="1"/>
      <c r="D86" s="1"/>
      <c r="E86" s="59" t="s">
        <v>71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72</v>
      </c>
      <c r="C87" s="1"/>
      <c r="D87" s="1"/>
      <c r="E87" s="59" t="s">
        <v>770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74</v>
      </c>
      <c r="C88" s="31"/>
      <c r="D88" s="31"/>
      <c r="E88" s="61" t="s">
        <v>75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 thickBot="1" ht="25" customHeight="1">
      <c r="A89" s="9"/>
      <c r="B89" s="1"/>
      <c r="C89" s="67">
        <v>8</v>
      </c>
      <c r="D89" s="1"/>
      <c r="E89" s="67" t="s">
        <v>684</v>
      </c>
      <c r="F89" s="1"/>
      <c r="G89" s="68" t="s">
        <v>115</v>
      </c>
      <c r="H89" s="69">
        <f>0+J84</f>
        <v>0</v>
      </c>
      <c r="I89" s="68" t="s">
        <v>116</v>
      </c>
      <c r="J89" s="70">
        <f>(L89-H89)</f>
        <v>0</v>
      </c>
      <c r="K89" s="68" t="s">
        <v>117</v>
      </c>
      <c r="L89" s="71">
        <f>0+L84</f>
        <v>0</v>
      </c>
      <c r="M89" s="12"/>
      <c r="N89" s="2"/>
      <c r="O89" s="2"/>
      <c r="P89" s="2"/>
      <c r="Q89" s="43">
        <f>0+Q84</f>
        <v>0</v>
      </c>
      <c r="R89" s="27">
        <f>0+R84</f>
        <v>0</v>
      </c>
      <c r="S89" s="72">
        <f>Q89*(1+J89)+R89</f>
        <v>0</v>
      </c>
    </row>
    <row r="90" thickTop="1" thickBot="1" ht="25" customHeight="1">
      <c r="A90" s="9"/>
      <c r="B90" s="73"/>
      <c r="C90" s="73"/>
      <c r="D90" s="73"/>
      <c r="E90" s="73"/>
      <c r="F90" s="73"/>
      <c r="G90" s="74" t="s">
        <v>118</v>
      </c>
      <c r="H90" s="75">
        <f>0+J84</f>
        <v>0</v>
      </c>
      <c r="I90" s="74" t="s">
        <v>119</v>
      </c>
      <c r="J90" s="76">
        <f>0+J89</f>
        <v>0</v>
      </c>
      <c r="K90" s="74" t="s">
        <v>120</v>
      </c>
      <c r="L90" s="77">
        <f>0+L84</f>
        <v>0</v>
      </c>
      <c r="M90" s="12"/>
      <c r="N90" s="2"/>
      <c r="O90" s="2"/>
      <c r="P90" s="2"/>
      <c r="Q90" s="2"/>
    </row>
    <row r="91" ht="40" customHeight="1">
      <c r="A91" s="9"/>
      <c r="B91" s="82" t="s">
        <v>177</v>
      </c>
      <c r="C91" s="1"/>
      <c r="D91" s="1"/>
      <c r="E91" s="1"/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1">
        <v>11</v>
      </c>
      <c r="C92" s="52" t="s">
        <v>187</v>
      </c>
      <c r="D92" s="52" t="s">
        <v>3</v>
      </c>
      <c r="E92" s="52" t="s">
        <v>188</v>
      </c>
      <c r="F92" s="52" t="s">
        <v>3</v>
      </c>
      <c r="G92" s="53" t="s">
        <v>141</v>
      </c>
      <c r="H92" s="54">
        <v>8.7750000000000004</v>
      </c>
      <c r="I92" s="25">
        <f>ROUND(0,2)</f>
        <v>0</v>
      </c>
      <c r="J92" s="55">
        <f>ROUND(I92*H92,2)</f>
        <v>0</v>
      </c>
      <c r="K92" s="56">
        <v>0.20999999999999999</v>
      </c>
      <c r="L92" s="57">
        <f>IF(ISNUMBER(K92),ROUND(J92*(K92+1),2),0)</f>
        <v>0</v>
      </c>
      <c r="M92" s="12"/>
      <c r="N92" s="2"/>
      <c r="O92" s="2"/>
      <c r="P92" s="2"/>
      <c r="Q92" s="43">
        <f>IF(ISNUMBER(K92),IF(H92&gt;0,IF(I92&gt;0,J92,0),0),0)</f>
        <v>0</v>
      </c>
      <c r="R92" s="27">
        <f>IF(ISNUMBER(K92)=FALSE,J92,0)</f>
        <v>0</v>
      </c>
    </row>
    <row r="93">
      <c r="A93" s="9"/>
      <c r="B93" s="58" t="s">
        <v>68</v>
      </c>
      <c r="C93" s="1"/>
      <c r="D93" s="1"/>
      <c r="E93" s="59" t="s">
        <v>960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>
      <c r="A94" s="9"/>
      <c r="B94" s="58" t="s">
        <v>70</v>
      </c>
      <c r="C94" s="1"/>
      <c r="D94" s="1"/>
      <c r="E94" s="59" t="s">
        <v>961</v>
      </c>
      <c r="F94" s="1"/>
      <c r="G94" s="1"/>
      <c r="H94" s="50"/>
      <c r="I94" s="1"/>
      <c r="J94" s="50"/>
      <c r="K94" s="1"/>
      <c r="L94" s="1"/>
      <c r="M94" s="12"/>
      <c r="N94" s="2"/>
      <c r="O94" s="2"/>
      <c r="P94" s="2"/>
      <c r="Q94" s="2"/>
    </row>
    <row r="95">
      <c r="A95" s="9"/>
      <c r="B95" s="58" t="s">
        <v>72</v>
      </c>
      <c r="C95" s="1"/>
      <c r="D95" s="1"/>
      <c r="E95" s="59" t="s">
        <v>182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 thickBot="1">
      <c r="A96" s="9"/>
      <c r="B96" s="60" t="s">
        <v>74</v>
      </c>
      <c r="C96" s="31"/>
      <c r="D96" s="31"/>
      <c r="E96" s="61" t="s">
        <v>75</v>
      </c>
      <c r="F96" s="31"/>
      <c r="G96" s="31"/>
      <c r="H96" s="62"/>
      <c r="I96" s="31"/>
      <c r="J96" s="62"/>
      <c r="K96" s="31"/>
      <c r="L96" s="31"/>
      <c r="M96" s="12"/>
      <c r="N96" s="2"/>
      <c r="O96" s="2"/>
      <c r="P96" s="2"/>
      <c r="Q96" s="2"/>
    </row>
    <row r="97" thickTop="1" thickBot="1" ht="25" customHeight="1">
      <c r="A97" s="9"/>
      <c r="B97" s="1"/>
      <c r="C97" s="67">
        <v>9</v>
      </c>
      <c r="D97" s="1"/>
      <c r="E97" s="67" t="s">
        <v>125</v>
      </c>
      <c r="F97" s="1"/>
      <c r="G97" s="68" t="s">
        <v>115</v>
      </c>
      <c r="H97" s="69">
        <f>0+J92</f>
        <v>0</v>
      </c>
      <c r="I97" s="68" t="s">
        <v>116</v>
      </c>
      <c r="J97" s="70">
        <f>(L97-H97)</f>
        <v>0</v>
      </c>
      <c r="K97" s="68" t="s">
        <v>117</v>
      </c>
      <c r="L97" s="71">
        <f>0+L92</f>
        <v>0</v>
      </c>
      <c r="M97" s="12"/>
      <c r="N97" s="2"/>
      <c r="O97" s="2"/>
      <c r="P97" s="2"/>
      <c r="Q97" s="43">
        <f>0+Q92</f>
        <v>0</v>
      </c>
      <c r="R97" s="27">
        <f>0+R92</f>
        <v>0</v>
      </c>
      <c r="S97" s="72">
        <f>Q97*(1+J97)+R97</f>
        <v>0</v>
      </c>
    </row>
    <row r="98" thickTop="1" thickBot="1" ht="25" customHeight="1">
      <c r="A98" s="9"/>
      <c r="B98" s="73"/>
      <c r="C98" s="73"/>
      <c r="D98" s="73"/>
      <c r="E98" s="73"/>
      <c r="F98" s="73"/>
      <c r="G98" s="74" t="s">
        <v>118</v>
      </c>
      <c r="H98" s="75">
        <f>0+J92</f>
        <v>0</v>
      </c>
      <c r="I98" s="74" t="s">
        <v>119</v>
      </c>
      <c r="J98" s="76">
        <f>0+J97</f>
        <v>0</v>
      </c>
      <c r="K98" s="74" t="s">
        <v>120</v>
      </c>
      <c r="L98" s="77">
        <f>0+L92</f>
        <v>0</v>
      </c>
      <c r="M98" s="12"/>
      <c r="N98" s="2"/>
      <c r="O98" s="2"/>
      <c r="P98" s="2"/>
      <c r="Q98" s="2"/>
    </row>
    <row r="99">
      <c r="A99" s="13"/>
      <c r="B99" s="4"/>
      <c r="C99" s="4"/>
      <c r="D99" s="4"/>
      <c r="E99" s="4"/>
      <c r="F99" s="4"/>
      <c r="G99" s="4"/>
      <c r="H99" s="78"/>
      <c r="I99" s="4"/>
      <c r="J99" s="78"/>
      <c r="K99" s="4"/>
      <c r="L99" s="4"/>
      <c r="M99" s="14"/>
      <c r="N99" s="2"/>
      <c r="O99" s="2"/>
      <c r="P99" s="2"/>
      <c r="Q99" s="2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2"/>
      <c r="O100" s="2"/>
      <c r="P100" s="2"/>
      <c r="Q100" s="2"/>
    </row>
  </sheetData>
  <mergeCells count="67"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72:D72"/>
    <mergeCell ref="B73:D73"/>
    <mergeCell ref="B74:D74"/>
    <mergeCell ref="B75:D75"/>
    <mergeCell ref="B77:D77"/>
    <mergeCell ref="B78:D78"/>
    <mergeCell ref="B79:D79"/>
    <mergeCell ref="B80:D80"/>
    <mergeCell ref="B70:L70"/>
    <mergeCell ref="B85:D85"/>
    <mergeCell ref="B86:D86"/>
    <mergeCell ref="B87:D87"/>
    <mergeCell ref="B88:D88"/>
    <mergeCell ref="B83:L83"/>
    <mergeCell ref="B93:D93"/>
    <mergeCell ref="B94:D94"/>
    <mergeCell ref="B95:D95"/>
    <mergeCell ref="B96:D96"/>
    <mergeCell ref="B91:L9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2:L42"/>
    <mergeCell ref="B22:D22"/>
    <mergeCell ref="B23:D23"/>
    <mergeCell ref="B24:D24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H50+H78+H86+H144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962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L50+L78+L86+L144</f>
        <v>0</v>
      </c>
      <c r="K11" s="1"/>
      <c r="L11" s="1"/>
      <c r="M11" s="12"/>
      <c r="N11" s="2"/>
      <c r="O11" s="2"/>
      <c r="P11" s="2"/>
      <c r="Q11" s="43">
        <f>IF(SUM(K20:K23)&gt;0,ROUND(SUM(S20:S23)/SUM(K20:K23)-1,8),0)</f>
        <v>0</v>
      </c>
      <c r="R11" s="27">
        <f>AVERAGE(J49,J77,J85,J143)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H50</f>
        <v>0</v>
      </c>
      <c r="L20" s="48">
        <f>L50</f>
        <v>0</v>
      </c>
      <c r="M20" s="12"/>
      <c r="N20" s="2"/>
      <c r="O20" s="2"/>
      <c r="P20" s="2"/>
      <c r="Q20" s="2"/>
      <c r="S20" s="27">
        <f>S49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H78</f>
        <v>0</v>
      </c>
      <c r="L21" s="48">
        <f>L78</f>
        <v>0</v>
      </c>
      <c r="M21" s="12"/>
      <c r="N21" s="2"/>
      <c r="O21" s="2"/>
      <c r="P21" s="2"/>
      <c r="Q21" s="2"/>
      <c r="S21" s="27">
        <f>S77</f>
        <v>0</v>
      </c>
    </row>
    <row r="22">
      <c r="A22" s="9"/>
      <c r="B22" s="46">
        <v>4</v>
      </c>
      <c r="C22" s="1"/>
      <c r="D22" s="1"/>
      <c r="E22" s="47" t="s">
        <v>123</v>
      </c>
      <c r="F22" s="1"/>
      <c r="G22" s="1"/>
      <c r="H22" s="1"/>
      <c r="I22" s="1"/>
      <c r="J22" s="1"/>
      <c r="K22" s="48">
        <f>H86</f>
        <v>0</v>
      </c>
      <c r="L22" s="48">
        <f>L86</f>
        <v>0</v>
      </c>
      <c r="M22" s="12"/>
      <c r="N22" s="2"/>
      <c r="O22" s="2"/>
      <c r="P22" s="2"/>
      <c r="Q22" s="2"/>
      <c r="S22" s="27">
        <f>S85</f>
        <v>0</v>
      </c>
    </row>
    <row r="23">
      <c r="A23" s="9"/>
      <c r="B23" s="46">
        <v>7</v>
      </c>
      <c r="C23" s="1"/>
      <c r="D23" s="1"/>
      <c r="E23" s="47" t="s">
        <v>124</v>
      </c>
      <c r="F23" s="1"/>
      <c r="G23" s="1"/>
      <c r="H23" s="1"/>
      <c r="I23" s="1"/>
      <c r="J23" s="1"/>
      <c r="K23" s="48">
        <f>H144</f>
        <v>0</v>
      </c>
      <c r="L23" s="48">
        <f>L144</f>
        <v>0</v>
      </c>
      <c r="M23" s="12"/>
      <c r="N23" s="2"/>
      <c r="O23" s="2"/>
      <c r="P23" s="2"/>
      <c r="Q23" s="2"/>
      <c r="S23" s="27">
        <f>S143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8" t="s">
        <v>56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80"/>
      <c r="N26" s="2"/>
      <c r="O26" s="2"/>
      <c r="P26" s="2"/>
      <c r="Q26" s="2"/>
    </row>
    <row r="27" ht="18" customHeight="1">
      <c r="A27" s="9"/>
      <c r="B27" s="44" t="s">
        <v>57</v>
      </c>
      <c r="C27" s="44" t="s">
        <v>53</v>
      </c>
      <c r="D27" s="44" t="s">
        <v>58</v>
      </c>
      <c r="E27" s="44" t="s">
        <v>54</v>
      </c>
      <c r="F27" s="44" t="s">
        <v>59</v>
      </c>
      <c r="G27" s="45" t="s">
        <v>60</v>
      </c>
      <c r="H27" s="22" t="s">
        <v>61</v>
      </c>
      <c r="I27" s="22" t="s">
        <v>62</v>
      </c>
      <c r="J27" s="22" t="s">
        <v>16</v>
      </c>
      <c r="K27" s="45" t="s">
        <v>63</v>
      </c>
      <c r="L27" s="22" t="s">
        <v>17</v>
      </c>
      <c r="M27" s="81"/>
      <c r="N27" s="2"/>
      <c r="O27" s="2"/>
      <c r="P27" s="2"/>
      <c r="Q27" s="2"/>
    </row>
    <row r="28" ht="40" customHeight="1">
      <c r="A28" s="9"/>
      <c r="B28" s="49" t="s">
        <v>64</v>
      </c>
      <c r="C28" s="1"/>
      <c r="D28" s="1"/>
      <c r="E28" s="1"/>
      <c r="F28" s="1"/>
      <c r="G28" s="1"/>
      <c r="H28" s="50"/>
      <c r="I28" s="1"/>
      <c r="J28" s="50"/>
      <c r="K28" s="1"/>
      <c r="L28" s="1"/>
      <c r="M28" s="12"/>
      <c r="N28" s="2"/>
      <c r="O28" s="2"/>
      <c r="P28" s="2"/>
      <c r="Q28" s="2"/>
    </row>
    <row r="29">
      <c r="A29" s="9"/>
      <c r="B29" s="51">
        <v>1</v>
      </c>
      <c r="C29" s="52" t="s">
        <v>963</v>
      </c>
      <c r="D29" s="52" t="s">
        <v>3</v>
      </c>
      <c r="E29" s="52" t="s">
        <v>964</v>
      </c>
      <c r="F29" s="52" t="s">
        <v>3</v>
      </c>
      <c r="G29" s="53" t="s">
        <v>128</v>
      </c>
      <c r="H29" s="54">
        <v>1.008</v>
      </c>
      <c r="I29" s="25">
        <f>ROUND(0,2)</f>
        <v>0</v>
      </c>
      <c r="J29" s="55">
        <f>ROUND(I29*H29,2)</f>
        <v>0</v>
      </c>
      <c r="K29" s="56">
        <v>0.20999999999999999</v>
      </c>
      <c r="L29" s="57">
        <f>IF(ISNUMBER(K29),ROUND(J29*(K29+1),2),0)</f>
        <v>0</v>
      </c>
      <c r="M29" s="12"/>
      <c r="N29" s="2"/>
      <c r="O29" s="2"/>
      <c r="P29" s="2"/>
      <c r="Q29" s="43">
        <f>IF(ISNUMBER(K29),IF(H29&gt;0,IF(I29&gt;0,J29,0),0),0)</f>
        <v>0</v>
      </c>
      <c r="R29" s="27">
        <f>IF(ISNUMBER(K29)=FALSE,J29,0)</f>
        <v>0</v>
      </c>
    </row>
    <row r="30">
      <c r="A30" s="9"/>
      <c r="B30" s="58" t="s">
        <v>68</v>
      </c>
      <c r="C30" s="1"/>
      <c r="D30" s="1"/>
      <c r="E30" s="59" t="s">
        <v>965</v>
      </c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8" t="s">
        <v>70</v>
      </c>
      <c r="C31" s="1"/>
      <c r="D31" s="1"/>
      <c r="E31" s="59" t="s">
        <v>966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72</v>
      </c>
      <c r="C32" s="1"/>
      <c r="D32" s="1"/>
      <c r="E32" s="59" t="s">
        <v>967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 thickBot="1">
      <c r="A33" s="9"/>
      <c r="B33" s="60" t="s">
        <v>74</v>
      </c>
      <c r="C33" s="31"/>
      <c r="D33" s="31"/>
      <c r="E33" s="61" t="s">
        <v>75</v>
      </c>
      <c r="F33" s="31"/>
      <c r="G33" s="31"/>
      <c r="H33" s="62"/>
      <c r="I33" s="31"/>
      <c r="J33" s="62"/>
      <c r="K33" s="31"/>
      <c r="L33" s="31"/>
      <c r="M33" s="12"/>
      <c r="N33" s="2"/>
      <c r="O33" s="2"/>
      <c r="P33" s="2"/>
      <c r="Q33" s="2"/>
    </row>
    <row r="34" thickTop="1">
      <c r="A34" s="9"/>
      <c r="B34" s="51">
        <v>2</v>
      </c>
      <c r="C34" s="52" t="s">
        <v>90</v>
      </c>
      <c r="D34" s="52" t="s">
        <v>108</v>
      </c>
      <c r="E34" s="52" t="s">
        <v>91</v>
      </c>
      <c r="F34" s="52" t="s">
        <v>3</v>
      </c>
      <c r="G34" s="53" t="s">
        <v>67</v>
      </c>
      <c r="H34" s="63">
        <v>1</v>
      </c>
      <c r="I34" s="37">
        <f>ROUND(0,2)</f>
        <v>0</v>
      </c>
      <c r="J34" s="64">
        <f>ROUND(I34*H34,2)</f>
        <v>0</v>
      </c>
      <c r="K34" s="65">
        <v>0.20999999999999999</v>
      </c>
      <c r="L34" s="66">
        <f>IF(ISNUMBER(K34),ROUND(J34*(K34+1),2),0)</f>
        <v>0</v>
      </c>
      <c r="M34" s="12"/>
      <c r="N34" s="2"/>
      <c r="O34" s="2"/>
      <c r="P34" s="2"/>
      <c r="Q34" s="43">
        <f>IF(ISNUMBER(K34),IF(H34&gt;0,IF(I34&gt;0,J34,0),0),0)</f>
        <v>0</v>
      </c>
      <c r="R34" s="27">
        <f>IF(ISNUMBER(K34)=FALSE,J34,0)</f>
        <v>0</v>
      </c>
    </row>
    <row r="35">
      <c r="A35" s="9"/>
      <c r="B35" s="58" t="s">
        <v>68</v>
      </c>
      <c r="C35" s="1"/>
      <c r="D35" s="1"/>
      <c r="E35" s="59" t="s">
        <v>968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>
      <c r="A36" s="9"/>
      <c r="B36" s="58" t="s">
        <v>70</v>
      </c>
      <c r="C36" s="1"/>
      <c r="D36" s="1"/>
      <c r="E36" s="59" t="s">
        <v>71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>
      <c r="A37" s="9"/>
      <c r="B37" s="58" t="s">
        <v>72</v>
      </c>
      <c r="C37" s="1"/>
      <c r="D37" s="1"/>
      <c r="E37" s="59" t="s">
        <v>93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 thickBot="1">
      <c r="A38" s="9"/>
      <c r="B38" s="60" t="s">
        <v>74</v>
      </c>
      <c r="C38" s="31"/>
      <c r="D38" s="31"/>
      <c r="E38" s="61" t="s">
        <v>75</v>
      </c>
      <c r="F38" s="31"/>
      <c r="G38" s="31"/>
      <c r="H38" s="62"/>
      <c r="I38" s="31"/>
      <c r="J38" s="62"/>
      <c r="K38" s="31"/>
      <c r="L38" s="31"/>
      <c r="M38" s="12"/>
      <c r="N38" s="2"/>
      <c r="O38" s="2"/>
      <c r="P38" s="2"/>
      <c r="Q38" s="2"/>
    </row>
    <row r="39" thickTop="1">
      <c r="A39" s="9"/>
      <c r="B39" s="51">
        <v>3</v>
      </c>
      <c r="C39" s="52" t="s">
        <v>969</v>
      </c>
      <c r="D39" s="52" t="s">
        <v>3</v>
      </c>
      <c r="E39" s="52" t="s">
        <v>970</v>
      </c>
      <c r="F39" s="52" t="s">
        <v>3</v>
      </c>
      <c r="G39" s="53" t="s">
        <v>67</v>
      </c>
      <c r="H39" s="63">
        <v>1</v>
      </c>
      <c r="I39" s="37">
        <f>ROUND(0,2)</f>
        <v>0</v>
      </c>
      <c r="J39" s="64">
        <f>ROUND(I39*H39,2)</f>
        <v>0</v>
      </c>
      <c r="K39" s="65">
        <v>0.20999999999999999</v>
      </c>
      <c r="L39" s="66">
        <f>IF(ISNUMBER(K39),ROUND(J39*(K39+1),2),0)</f>
        <v>0</v>
      </c>
      <c r="M39" s="12"/>
      <c r="N39" s="2"/>
      <c r="O39" s="2"/>
      <c r="P39" s="2"/>
      <c r="Q39" s="43">
        <f>IF(ISNUMBER(K39),IF(H39&gt;0,IF(I39&gt;0,J39,0),0),0)</f>
        <v>0</v>
      </c>
      <c r="R39" s="27">
        <f>IF(ISNUMBER(K39)=FALSE,J39,0)</f>
        <v>0</v>
      </c>
    </row>
    <row r="40">
      <c r="A40" s="9"/>
      <c r="B40" s="58" t="s">
        <v>68</v>
      </c>
      <c r="C40" s="1"/>
      <c r="D40" s="1"/>
      <c r="E40" s="59" t="s">
        <v>971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>
      <c r="A41" s="9"/>
      <c r="B41" s="58" t="s">
        <v>70</v>
      </c>
      <c r="C41" s="1"/>
      <c r="D41" s="1"/>
      <c r="E41" s="59" t="s">
        <v>71</v>
      </c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>
      <c r="A42" s="9"/>
      <c r="B42" s="58" t="s">
        <v>72</v>
      </c>
      <c r="C42" s="1"/>
      <c r="D42" s="1"/>
      <c r="E42" s="59" t="s">
        <v>89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 thickBot="1">
      <c r="A43" s="9"/>
      <c r="B43" s="60" t="s">
        <v>74</v>
      </c>
      <c r="C43" s="31"/>
      <c r="D43" s="31"/>
      <c r="E43" s="61" t="s">
        <v>75</v>
      </c>
      <c r="F43" s="31"/>
      <c r="G43" s="31"/>
      <c r="H43" s="62"/>
      <c r="I43" s="31"/>
      <c r="J43" s="62"/>
      <c r="K43" s="31"/>
      <c r="L43" s="31"/>
      <c r="M43" s="12"/>
      <c r="N43" s="2"/>
      <c r="O43" s="2"/>
      <c r="P43" s="2"/>
      <c r="Q43" s="2"/>
    </row>
    <row r="44" thickTop="1">
      <c r="A44" s="9"/>
      <c r="B44" s="51">
        <v>4</v>
      </c>
      <c r="C44" s="52" t="s">
        <v>100</v>
      </c>
      <c r="D44" s="52" t="s">
        <v>3</v>
      </c>
      <c r="E44" s="52" t="s">
        <v>101</v>
      </c>
      <c r="F44" s="52" t="s">
        <v>3</v>
      </c>
      <c r="G44" s="53" t="s">
        <v>67</v>
      </c>
      <c r="H44" s="63">
        <v>1</v>
      </c>
      <c r="I44" s="37">
        <f>ROUND(0,2)</f>
        <v>0</v>
      </c>
      <c r="J44" s="64">
        <f>ROUND(I44*H44,2)</f>
        <v>0</v>
      </c>
      <c r="K44" s="65">
        <v>0.20999999999999999</v>
      </c>
      <c r="L44" s="66">
        <f>IF(ISNUMBER(K44),ROUND(J44*(K44+1),2),0)</f>
        <v>0</v>
      </c>
      <c r="M44" s="12"/>
      <c r="N44" s="2"/>
      <c r="O44" s="2"/>
      <c r="P44" s="2"/>
      <c r="Q44" s="43">
        <f>IF(ISNUMBER(K44),IF(H44&gt;0,IF(I44&gt;0,J44,0),0),0)</f>
        <v>0</v>
      </c>
      <c r="R44" s="27">
        <f>IF(ISNUMBER(K44)=FALSE,J44,0)</f>
        <v>0</v>
      </c>
    </row>
    <row r="45">
      <c r="A45" s="9"/>
      <c r="B45" s="58" t="s">
        <v>68</v>
      </c>
      <c r="C45" s="1"/>
      <c r="D45" s="1"/>
      <c r="E45" s="59" t="s">
        <v>972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70</v>
      </c>
      <c r="C46" s="1"/>
      <c r="D46" s="1"/>
      <c r="E46" s="59" t="s">
        <v>71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72</v>
      </c>
      <c r="C47" s="1"/>
      <c r="D47" s="1"/>
      <c r="E47" s="59" t="s">
        <v>89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 thickBot="1">
      <c r="A48" s="9"/>
      <c r="B48" s="60" t="s">
        <v>74</v>
      </c>
      <c r="C48" s="31"/>
      <c r="D48" s="31"/>
      <c r="E48" s="61" t="s">
        <v>75</v>
      </c>
      <c r="F48" s="31"/>
      <c r="G48" s="31"/>
      <c r="H48" s="62"/>
      <c r="I48" s="31"/>
      <c r="J48" s="62"/>
      <c r="K48" s="31"/>
      <c r="L48" s="31"/>
      <c r="M48" s="12"/>
      <c r="N48" s="2"/>
      <c r="O48" s="2"/>
      <c r="P48" s="2"/>
      <c r="Q48" s="2"/>
    </row>
    <row r="49" thickTop="1" thickBot="1" ht="25" customHeight="1">
      <c r="A49" s="9"/>
      <c r="B49" s="1"/>
      <c r="C49" s="67">
        <v>0</v>
      </c>
      <c r="D49" s="1"/>
      <c r="E49" s="67" t="s">
        <v>55</v>
      </c>
      <c r="F49" s="1"/>
      <c r="G49" s="68" t="s">
        <v>115</v>
      </c>
      <c r="H49" s="69">
        <f>J29+J34+J39+J44</f>
        <v>0</v>
      </c>
      <c r="I49" s="68" t="s">
        <v>116</v>
      </c>
      <c r="J49" s="70">
        <f>(L49-H49)</f>
        <v>0</v>
      </c>
      <c r="K49" s="68" t="s">
        <v>117</v>
      </c>
      <c r="L49" s="71">
        <f>L29+L34+L39+L44</f>
        <v>0</v>
      </c>
      <c r="M49" s="12"/>
      <c r="N49" s="2"/>
      <c r="O49" s="2"/>
      <c r="P49" s="2"/>
      <c r="Q49" s="43">
        <f>0+Q29+Q34+Q39+Q44</f>
        <v>0</v>
      </c>
      <c r="R49" s="27">
        <f>0+R29+R34+R39+R44</f>
        <v>0</v>
      </c>
      <c r="S49" s="72">
        <f>Q49*(1+J49)+R49</f>
        <v>0</v>
      </c>
    </row>
    <row r="50" thickTop="1" thickBot="1" ht="25" customHeight="1">
      <c r="A50" s="9"/>
      <c r="B50" s="73"/>
      <c r="C50" s="73"/>
      <c r="D50" s="73"/>
      <c r="E50" s="73"/>
      <c r="F50" s="73"/>
      <c r="G50" s="74" t="s">
        <v>118</v>
      </c>
      <c r="H50" s="75">
        <f>J29+J34+J39+J44</f>
        <v>0</v>
      </c>
      <c r="I50" s="74" t="s">
        <v>119</v>
      </c>
      <c r="J50" s="76">
        <f>0+J49</f>
        <v>0</v>
      </c>
      <c r="K50" s="74" t="s">
        <v>120</v>
      </c>
      <c r="L50" s="77">
        <f>L29+L34+L39+L44</f>
        <v>0</v>
      </c>
      <c r="M50" s="12"/>
      <c r="N50" s="2"/>
      <c r="O50" s="2"/>
      <c r="P50" s="2"/>
      <c r="Q50" s="2"/>
    </row>
    <row r="51" ht="40" customHeight="1">
      <c r="A51" s="9"/>
      <c r="B51" s="82" t="s">
        <v>138</v>
      </c>
      <c r="C51" s="1"/>
      <c r="D51" s="1"/>
      <c r="E51" s="1"/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1">
        <v>5</v>
      </c>
      <c r="C52" s="52" t="s">
        <v>973</v>
      </c>
      <c r="D52" s="52" t="s">
        <v>3</v>
      </c>
      <c r="E52" s="52" t="s">
        <v>974</v>
      </c>
      <c r="F52" s="52" t="s">
        <v>3</v>
      </c>
      <c r="G52" s="53" t="s">
        <v>141</v>
      </c>
      <c r="H52" s="54">
        <v>0.504</v>
      </c>
      <c r="I52" s="25">
        <f>ROUND(0,2)</f>
        <v>0</v>
      </c>
      <c r="J52" s="55">
        <f>ROUND(I52*H52,2)</f>
        <v>0</v>
      </c>
      <c r="K52" s="56">
        <v>0.20999999999999999</v>
      </c>
      <c r="L52" s="57">
        <f>IF(ISNUMBER(K52),ROUND(J52*(K52+1),2),0)</f>
        <v>0</v>
      </c>
      <c r="M52" s="12"/>
      <c r="N52" s="2"/>
      <c r="O52" s="2"/>
      <c r="P52" s="2"/>
      <c r="Q52" s="43">
        <f>IF(ISNUMBER(K52),IF(H52&gt;0,IF(I52&gt;0,J52,0),0),0)</f>
        <v>0</v>
      </c>
      <c r="R52" s="27">
        <f>IF(ISNUMBER(K52)=FALSE,J52,0)</f>
        <v>0</v>
      </c>
    </row>
    <row r="53">
      <c r="A53" s="9"/>
      <c r="B53" s="58" t="s">
        <v>68</v>
      </c>
      <c r="C53" s="1"/>
      <c r="D53" s="1"/>
      <c r="E53" s="59" t="s">
        <v>975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>
      <c r="A54" s="9"/>
      <c r="B54" s="58" t="s">
        <v>70</v>
      </c>
      <c r="C54" s="1"/>
      <c r="D54" s="1"/>
      <c r="E54" s="59" t="s">
        <v>976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72</v>
      </c>
      <c r="C55" s="1"/>
      <c r="D55" s="1"/>
      <c r="E55" s="59" t="s">
        <v>701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 thickBot="1">
      <c r="A56" s="9"/>
      <c r="B56" s="60" t="s">
        <v>74</v>
      </c>
      <c r="C56" s="31"/>
      <c r="D56" s="31"/>
      <c r="E56" s="61" t="s">
        <v>75</v>
      </c>
      <c r="F56" s="31"/>
      <c r="G56" s="31"/>
      <c r="H56" s="62"/>
      <c r="I56" s="31"/>
      <c r="J56" s="62"/>
      <c r="K56" s="31"/>
      <c r="L56" s="31"/>
      <c r="M56" s="12"/>
      <c r="N56" s="2"/>
      <c r="O56" s="2"/>
      <c r="P56" s="2"/>
      <c r="Q56" s="2"/>
    </row>
    <row r="57" thickTop="1">
      <c r="A57" s="9"/>
      <c r="B57" s="51">
        <v>6</v>
      </c>
      <c r="C57" s="52" t="s">
        <v>697</v>
      </c>
      <c r="D57" s="52" t="s">
        <v>3</v>
      </c>
      <c r="E57" s="52" t="s">
        <v>698</v>
      </c>
      <c r="F57" s="52" t="s">
        <v>3</v>
      </c>
      <c r="G57" s="53" t="s">
        <v>141</v>
      </c>
      <c r="H57" s="63">
        <v>3.6400000000000001</v>
      </c>
      <c r="I57" s="37">
        <f>ROUND(0,2)</f>
        <v>0</v>
      </c>
      <c r="J57" s="64">
        <f>ROUND(I57*H57,2)</f>
        <v>0</v>
      </c>
      <c r="K57" s="65">
        <v>0.20999999999999999</v>
      </c>
      <c r="L57" s="66">
        <f>IF(ISNUMBER(K57),ROUND(J57*(K57+1),2),0)</f>
        <v>0</v>
      </c>
      <c r="M57" s="12"/>
      <c r="N57" s="2"/>
      <c r="O57" s="2"/>
      <c r="P57" s="2"/>
      <c r="Q57" s="43">
        <f>IF(ISNUMBER(K57),IF(H57&gt;0,IF(I57&gt;0,J57,0),0),0)</f>
        <v>0</v>
      </c>
      <c r="R57" s="27">
        <f>IF(ISNUMBER(K57)=FALSE,J57,0)</f>
        <v>0</v>
      </c>
    </row>
    <row r="58">
      <c r="A58" s="9"/>
      <c r="B58" s="58" t="s">
        <v>68</v>
      </c>
      <c r="C58" s="1"/>
      <c r="D58" s="1"/>
      <c r="E58" s="59" t="s">
        <v>977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>
      <c r="A59" s="9"/>
      <c r="B59" s="58" t="s">
        <v>70</v>
      </c>
      <c r="C59" s="1"/>
      <c r="D59" s="1"/>
      <c r="E59" s="59" t="s">
        <v>978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>
      <c r="A60" s="9"/>
      <c r="B60" s="58" t="s">
        <v>72</v>
      </c>
      <c r="C60" s="1"/>
      <c r="D60" s="1"/>
      <c r="E60" s="59" t="s">
        <v>701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 thickBot="1">
      <c r="A61" s="9"/>
      <c r="B61" s="60" t="s">
        <v>74</v>
      </c>
      <c r="C61" s="31"/>
      <c r="D61" s="31"/>
      <c r="E61" s="61" t="s">
        <v>75</v>
      </c>
      <c r="F61" s="31"/>
      <c r="G61" s="31"/>
      <c r="H61" s="62"/>
      <c r="I61" s="31"/>
      <c r="J61" s="62"/>
      <c r="K61" s="31"/>
      <c r="L61" s="31"/>
      <c r="M61" s="12"/>
      <c r="N61" s="2"/>
      <c r="O61" s="2"/>
      <c r="P61" s="2"/>
      <c r="Q61" s="2"/>
    </row>
    <row r="62" thickTop="1">
      <c r="A62" s="9"/>
      <c r="B62" s="51">
        <v>7</v>
      </c>
      <c r="C62" s="52" t="s">
        <v>702</v>
      </c>
      <c r="D62" s="52" t="s">
        <v>3</v>
      </c>
      <c r="E62" s="52" t="s">
        <v>703</v>
      </c>
      <c r="F62" s="52" t="s">
        <v>3</v>
      </c>
      <c r="G62" s="53" t="s">
        <v>141</v>
      </c>
      <c r="H62" s="63">
        <v>0.56000000000000005</v>
      </c>
      <c r="I62" s="37">
        <f>ROUND(0,2)</f>
        <v>0</v>
      </c>
      <c r="J62" s="64">
        <f>ROUND(I62*H62,2)</f>
        <v>0</v>
      </c>
      <c r="K62" s="65">
        <v>0.20999999999999999</v>
      </c>
      <c r="L62" s="66">
        <f>IF(ISNUMBER(K62),ROUND(J62*(K62+1),2),0)</f>
        <v>0</v>
      </c>
      <c r="M62" s="12"/>
      <c r="N62" s="2"/>
      <c r="O62" s="2"/>
      <c r="P62" s="2"/>
      <c r="Q62" s="43">
        <f>IF(ISNUMBER(K62),IF(H62&gt;0,IF(I62&gt;0,J62,0),0),0)</f>
        <v>0</v>
      </c>
      <c r="R62" s="27">
        <f>IF(ISNUMBER(K62)=FALSE,J62,0)</f>
        <v>0</v>
      </c>
    </row>
    <row r="63">
      <c r="A63" s="9"/>
      <c r="B63" s="58" t="s">
        <v>68</v>
      </c>
      <c r="C63" s="1"/>
      <c r="D63" s="1"/>
      <c r="E63" s="59" t="s">
        <v>979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>
      <c r="A64" s="9"/>
      <c r="B64" s="58" t="s">
        <v>70</v>
      </c>
      <c r="C64" s="1"/>
      <c r="D64" s="1"/>
      <c r="E64" s="59" t="s">
        <v>980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>
      <c r="A65" s="9"/>
      <c r="B65" s="58" t="s">
        <v>72</v>
      </c>
      <c r="C65" s="1"/>
      <c r="D65" s="1"/>
      <c r="E65" s="59" t="s">
        <v>701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 thickBot="1">
      <c r="A66" s="9"/>
      <c r="B66" s="60" t="s">
        <v>74</v>
      </c>
      <c r="C66" s="31"/>
      <c r="D66" s="31"/>
      <c r="E66" s="61" t="s">
        <v>75</v>
      </c>
      <c r="F66" s="31"/>
      <c r="G66" s="31"/>
      <c r="H66" s="62"/>
      <c r="I66" s="31"/>
      <c r="J66" s="62"/>
      <c r="K66" s="31"/>
      <c r="L66" s="31"/>
      <c r="M66" s="12"/>
      <c r="N66" s="2"/>
      <c r="O66" s="2"/>
      <c r="P66" s="2"/>
      <c r="Q66" s="2"/>
    </row>
    <row r="67" thickTop="1">
      <c r="A67" s="9"/>
      <c r="B67" s="51">
        <v>8</v>
      </c>
      <c r="C67" s="52" t="s">
        <v>150</v>
      </c>
      <c r="D67" s="52" t="s">
        <v>3</v>
      </c>
      <c r="E67" s="52" t="s">
        <v>151</v>
      </c>
      <c r="F67" s="52" t="s">
        <v>3</v>
      </c>
      <c r="G67" s="53" t="s">
        <v>141</v>
      </c>
      <c r="H67" s="63">
        <v>4.1440000000000001</v>
      </c>
      <c r="I67" s="37">
        <f>ROUND(0,2)</f>
        <v>0</v>
      </c>
      <c r="J67" s="64">
        <f>ROUND(I67*H67,2)</f>
        <v>0</v>
      </c>
      <c r="K67" s="65">
        <v>0.20999999999999999</v>
      </c>
      <c r="L67" s="66">
        <f>IF(ISNUMBER(K67),ROUND(J67*(K67+1),2),0)</f>
        <v>0</v>
      </c>
      <c r="M67" s="12"/>
      <c r="N67" s="2"/>
      <c r="O67" s="2"/>
      <c r="P67" s="2"/>
      <c r="Q67" s="43">
        <f>IF(ISNUMBER(K67),IF(H67&gt;0,IF(I67&gt;0,J67,0),0),0)</f>
        <v>0</v>
      </c>
      <c r="R67" s="27">
        <f>IF(ISNUMBER(K67)=FALSE,J67,0)</f>
        <v>0</v>
      </c>
    </row>
    <row r="68">
      <c r="A68" s="9"/>
      <c r="B68" s="58" t="s">
        <v>68</v>
      </c>
      <c r="C68" s="1"/>
      <c r="D68" s="1"/>
      <c r="E68" s="59" t="s">
        <v>981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>
      <c r="A69" s="9"/>
      <c r="B69" s="58" t="s">
        <v>70</v>
      </c>
      <c r="C69" s="1"/>
      <c r="D69" s="1"/>
      <c r="E69" s="59" t="s">
        <v>982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>
      <c r="A70" s="9"/>
      <c r="B70" s="58" t="s">
        <v>72</v>
      </c>
      <c r="C70" s="1"/>
      <c r="D70" s="1"/>
      <c r="E70" s="59" t="s">
        <v>153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 thickBot="1">
      <c r="A71" s="9"/>
      <c r="B71" s="60" t="s">
        <v>74</v>
      </c>
      <c r="C71" s="31"/>
      <c r="D71" s="31"/>
      <c r="E71" s="61" t="s">
        <v>75</v>
      </c>
      <c r="F71" s="31"/>
      <c r="G71" s="31"/>
      <c r="H71" s="62"/>
      <c r="I71" s="31"/>
      <c r="J71" s="62"/>
      <c r="K71" s="31"/>
      <c r="L71" s="31"/>
      <c r="M71" s="12"/>
      <c r="N71" s="2"/>
      <c r="O71" s="2"/>
      <c r="P71" s="2"/>
      <c r="Q71" s="2"/>
    </row>
    <row r="72" thickTop="1">
      <c r="A72" s="9"/>
      <c r="B72" s="51">
        <v>9</v>
      </c>
      <c r="C72" s="52" t="s">
        <v>714</v>
      </c>
      <c r="D72" s="52" t="s">
        <v>3</v>
      </c>
      <c r="E72" s="52" t="s">
        <v>715</v>
      </c>
      <c r="F72" s="52" t="s">
        <v>3</v>
      </c>
      <c r="G72" s="53" t="s">
        <v>141</v>
      </c>
      <c r="H72" s="63">
        <v>0.56000000000000005</v>
      </c>
      <c r="I72" s="37">
        <f>ROUND(0,2)</f>
        <v>0</v>
      </c>
      <c r="J72" s="64">
        <f>ROUND(I72*H72,2)</f>
        <v>0</v>
      </c>
      <c r="K72" s="65">
        <v>0.20999999999999999</v>
      </c>
      <c r="L72" s="66">
        <f>IF(ISNUMBER(K72),ROUND(J72*(K72+1),2),0)</f>
        <v>0</v>
      </c>
      <c r="M72" s="12"/>
      <c r="N72" s="2"/>
      <c r="O72" s="2"/>
      <c r="P72" s="2"/>
      <c r="Q72" s="43">
        <f>IF(ISNUMBER(K72),IF(H72&gt;0,IF(I72&gt;0,J72,0),0),0)</f>
        <v>0</v>
      </c>
      <c r="R72" s="27">
        <f>IF(ISNUMBER(K72)=FALSE,J72,0)</f>
        <v>0</v>
      </c>
    </row>
    <row r="73">
      <c r="A73" s="9"/>
      <c r="B73" s="58" t="s">
        <v>68</v>
      </c>
      <c r="C73" s="1"/>
      <c r="D73" s="1"/>
      <c r="E73" s="59" t="s">
        <v>983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>
      <c r="A74" s="9"/>
      <c r="B74" s="58" t="s">
        <v>70</v>
      </c>
      <c r="C74" s="1"/>
      <c r="D74" s="1"/>
      <c r="E74" s="59" t="s">
        <v>984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>
      <c r="A75" s="9"/>
      <c r="B75" s="58" t="s">
        <v>72</v>
      </c>
      <c r="C75" s="1"/>
      <c r="D75" s="1"/>
      <c r="E75" s="59" t="s">
        <v>718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 thickBot="1">
      <c r="A76" s="9"/>
      <c r="B76" s="60" t="s">
        <v>74</v>
      </c>
      <c r="C76" s="31"/>
      <c r="D76" s="31"/>
      <c r="E76" s="61" t="s">
        <v>75</v>
      </c>
      <c r="F76" s="31"/>
      <c r="G76" s="31"/>
      <c r="H76" s="62"/>
      <c r="I76" s="31"/>
      <c r="J76" s="62"/>
      <c r="K76" s="31"/>
      <c r="L76" s="31"/>
      <c r="M76" s="12"/>
      <c r="N76" s="2"/>
      <c r="O76" s="2"/>
      <c r="P76" s="2"/>
      <c r="Q76" s="2"/>
    </row>
    <row r="77" thickTop="1" thickBot="1" ht="25" customHeight="1">
      <c r="A77" s="9"/>
      <c r="B77" s="1"/>
      <c r="C77" s="67">
        <v>1</v>
      </c>
      <c r="D77" s="1"/>
      <c r="E77" s="67" t="s">
        <v>122</v>
      </c>
      <c r="F77" s="1"/>
      <c r="G77" s="68" t="s">
        <v>115</v>
      </c>
      <c r="H77" s="69">
        <f>J52+J57+J62+J67+J72</f>
        <v>0</v>
      </c>
      <c r="I77" s="68" t="s">
        <v>116</v>
      </c>
      <c r="J77" s="70">
        <f>(L77-H77)</f>
        <v>0</v>
      </c>
      <c r="K77" s="68" t="s">
        <v>117</v>
      </c>
      <c r="L77" s="71">
        <f>L52+L57+L62+L67+L72</f>
        <v>0</v>
      </c>
      <c r="M77" s="12"/>
      <c r="N77" s="2"/>
      <c r="O77" s="2"/>
      <c r="P77" s="2"/>
      <c r="Q77" s="43">
        <f>0+Q52+Q57+Q62+Q67+Q72</f>
        <v>0</v>
      </c>
      <c r="R77" s="27">
        <f>0+R52+R57+R62+R67+R72</f>
        <v>0</v>
      </c>
      <c r="S77" s="72">
        <f>Q77*(1+J77)+R77</f>
        <v>0</v>
      </c>
    </row>
    <row r="78" thickTop="1" thickBot="1" ht="25" customHeight="1">
      <c r="A78" s="9"/>
      <c r="B78" s="73"/>
      <c r="C78" s="73"/>
      <c r="D78" s="73"/>
      <c r="E78" s="73"/>
      <c r="F78" s="73"/>
      <c r="G78" s="74" t="s">
        <v>118</v>
      </c>
      <c r="H78" s="75">
        <f>J52+J57+J62+J67+J72</f>
        <v>0</v>
      </c>
      <c r="I78" s="74" t="s">
        <v>119</v>
      </c>
      <c r="J78" s="76">
        <f>0+J77</f>
        <v>0</v>
      </c>
      <c r="K78" s="74" t="s">
        <v>120</v>
      </c>
      <c r="L78" s="77">
        <f>L52+L57+L62+L67+L72</f>
        <v>0</v>
      </c>
      <c r="M78" s="12"/>
      <c r="N78" s="2"/>
      <c r="O78" s="2"/>
      <c r="P78" s="2"/>
      <c r="Q78" s="2"/>
    </row>
    <row r="79" ht="40" customHeight="1">
      <c r="A79" s="9"/>
      <c r="B79" s="82" t="s">
        <v>164</v>
      </c>
      <c r="C79" s="1"/>
      <c r="D79" s="1"/>
      <c r="E79" s="1"/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>
      <c r="A80" s="9"/>
      <c r="B80" s="51">
        <v>10</v>
      </c>
      <c r="C80" s="52" t="s">
        <v>985</v>
      </c>
      <c r="D80" s="52" t="s">
        <v>3</v>
      </c>
      <c r="E80" s="52" t="s">
        <v>986</v>
      </c>
      <c r="F80" s="52" t="s">
        <v>3</v>
      </c>
      <c r="G80" s="53" t="s">
        <v>156</v>
      </c>
      <c r="H80" s="54">
        <v>0.95999999999999996</v>
      </c>
      <c r="I80" s="25">
        <f>ROUND(0,2)</f>
        <v>0</v>
      </c>
      <c r="J80" s="55">
        <f>ROUND(I80*H80,2)</f>
        <v>0</v>
      </c>
      <c r="K80" s="56">
        <v>0.20999999999999999</v>
      </c>
      <c r="L80" s="57">
        <f>IF(ISNUMBER(K80),ROUND(J80*(K80+1),2),0)</f>
        <v>0</v>
      </c>
      <c r="M80" s="12"/>
      <c r="N80" s="2"/>
      <c r="O80" s="2"/>
      <c r="P80" s="2"/>
      <c r="Q80" s="43">
        <f>IF(ISNUMBER(K80),IF(H80&gt;0,IF(I80&gt;0,J80,0),0),0)</f>
        <v>0</v>
      </c>
      <c r="R80" s="27">
        <f>IF(ISNUMBER(K80)=FALSE,J80,0)</f>
        <v>0</v>
      </c>
    </row>
    <row r="81">
      <c r="A81" s="9"/>
      <c r="B81" s="58" t="s">
        <v>68</v>
      </c>
      <c r="C81" s="1"/>
      <c r="D81" s="1"/>
      <c r="E81" s="59" t="s">
        <v>987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70</v>
      </c>
      <c r="C82" s="1"/>
      <c r="D82" s="1"/>
      <c r="E82" s="59" t="s">
        <v>988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>
      <c r="A83" s="9"/>
      <c r="B83" s="58" t="s">
        <v>72</v>
      </c>
      <c r="C83" s="1"/>
      <c r="D83" s="1"/>
      <c r="E83" s="59" t="s">
        <v>989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 thickBot="1">
      <c r="A84" s="9"/>
      <c r="B84" s="60" t="s">
        <v>74</v>
      </c>
      <c r="C84" s="31"/>
      <c r="D84" s="31"/>
      <c r="E84" s="61" t="s">
        <v>75</v>
      </c>
      <c r="F84" s="31"/>
      <c r="G84" s="31"/>
      <c r="H84" s="62"/>
      <c r="I84" s="31"/>
      <c r="J84" s="62"/>
      <c r="K84" s="31"/>
      <c r="L84" s="31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7">
        <v>4</v>
      </c>
      <c r="D85" s="1"/>
      <c r="E85" s="67" t="s">
        <v>123</v>
      </c>
      <c r="F85" s="1"/>
      <c r="G85" s="68" t="s">
        <v>115</v>
      </c>
      <c r="H85" s="69">
        <f>0+J80</f>
        <v>0</v>
      </c>
      <c r="I85" s="68" t="s">
        <v>116</v>
      </c>
      <c r="J85" s="70">
        <f>(L85-H85)</f>
        <v>0</v>
      </c>
      <c r="K85" s="68" t="s">
        <v>117</v>
      </c>
      <c r="L85" s="71">
        <f>0+L80</f>
        <v>0</v>
      </c>
      <c r="M85" s="12"/>
      <c r="N85" s="2"/>
      <c r="O85" s="2"/>
      <c r="P85" s="2"/>
      <c r="Q85" s="43">
        <f>0+Q80</f>
        <v>0</v>
      </c>
      <c r="R85" s="27">
        <f>0+R80</f>
        <v>0</v>
      </c>
      <c r="S85" s="72">
        <f>Q85*(1+J85)+R85</f>
        <v>0</v>
      </c>
    </row>
    <row r="86" thickTop="1" thickBot="1" ht="25" customHeight="1">
      <c r="A86" s="9"/>
      <c r="B86" s="73"/>
      <c r="C86" s="73"/>
      <c r="D86" s="73"/>
      <c r="E86" s="73"/>
      <c r="F86" s="73"/>
      <c r="G86" s="74" t="s">
        <v>118</v>
      </c>
      <c r="H86" s="75">
        <f>0+J80</f>
        <v>0</v>
      </c>
      <c r="I86" s="74" t="s">
        <v>119</v>
      </c>
      <c r="J86" s="76">
        <f>0+J85</f>
        <v>0</v>
      </c>
      <c r="K86" s="74" t="s">
        <v>120</v>
      </c>
      <c r="L86" s="77">
        <f>0+L80</f>
        <v>0</v>
      </c>
      <c r="M86" s="12"/>
      <c r="N86" s="2"/>
      <c r="O86" s="2"/>
      <c r="P86" s="2"/>
      <c r="Q86" s="2"/>
    </row>
    <row r="87" ht="40" customHeight="1">
      <c r="A87" s="9"/>
      <c r="B87" s="82" t="s">
        <v>170</v>
      </c>
      <c r="C87" s="1"/>
      <c r="D87" s="1"/>
      <c r="E87" s="1"/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>
      <c r="A88" s="9"/>
      <c r="B88" s="51">
        <v>11</v>
      </c>
      <c r="C88" s="52" t="s">
        <v>990</v>
      </c>
      <c r="D88" s="52" t="s">
        <v>3</v>
      </c>
      <c r="E88" s="52" t="s">
        <v>991</v>
      </c>
      <c r="F88" s="52" t="s">
        <v>3</v>
      </c>
      <c r="G88" s="53" t="s">
        <v>173</v>
      </c>
      <c r="H88" s="54">
        <v>8</v>
      </c>
      <c r="I88" s="25">
        <f>ROUND(0,2)</f>
        <v>0</v>
      </c>
      <c r="J88" s="55">
        <f>ROUND(I88*H88,2)</f>
        <v>0</v>
      </c>
      <c r="K88" s="56">
        <v>0.20999999999999999</v>
      </c>
      <c r="L88" s="57">
        <f>IF(ISNUMBER(K88),ROUND(J88*(K88+1),2),0)</f>
        <v>0</v>
      </c>
      <c r="M88" s="12"/>
      <c r="N88" s="2"/>
      <c r="O88" s="2"/>
      <c r="P88" s="2"/>
      <c r="Q88" s="43">
        <f>IF(ISNUMBER(K88),IF(H88&gt;0,IF(I88&gt;0,J88,0),0),0)</f>
        <v>0</v>
      </c>
      <c r="R88" s="27">
        <f>IF(ISNUMBER(K88)=FALSE,J88,0)</f>
        <v>0</v>
      </c>
    </row>
    <row r="89">
      <c r="A89" s="9"/>
      <c r="B89" s="58" t="s">
        <v>68</v>
      </c>
      <c r="C89" s="1"/>
      <c r="D89" s="1"/>
      <c r="E89" s="59" t="s">
        <v>992</v>
      </c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>
      <c r="A90" s="9"/>
      <c r="B90" s="58" t="s">
        <v>70</v>
      </c>
      <c r="C90" s="1"/>
      <c r="D90" s="1"/>
      <c r="E90" s="59" t="s">
        <v>993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72</v>
      </c>
      <c r="C91" s="1"/>
      <c r="D91" s="1"/>
      <c r="E91" s="59" t="s">
        <v>994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 thickBot="1">
      <c r="A92" s="9"/>
      <c r="B92" s="60" t="s">
        <v>74</v>
      </c>
      <c r="C92" s="31"/>
      <c r="D92" s="31"/>
      <c r="E92" s="61" t="s">
        <v>75</v>
      </c>
      <c r="F92" s="31"/>
      <c r="G92" s="31"/>
      <c r="H92" s="62"/>
      <c r="I92" s="31"/>
      <c r="J92" s="62"/>
      <c r="K92" s="31"/>
      <c r="L92" s="31"/>
      <c r="M92" s="12"/>
      <c r="N92" s="2"/>
      <c r="O92" s="2"/>
      <c r="P92" s="2"/>
      <c r="Q92" s="2"/>
    </row>
    <row r="93" thickTop="1">
      <c r="A93" s="9"/>
      <c r="B93" s="51">
        <v>12</v>
      </c>
      <c r="C93" s="52" t="s">
        <v>995</v>
      </c>
      <c r="D93" s="52" t="s">
        <v>3</v>
      </c>
      <c r="E93" s="52" t="s">
        <v>996</v>
      </c>
      <c r="F93" s="52" t="s">
        <v>3</v>
      </c>
      <c r="G93" s="53" t="s">
        <v>173</v>
      </c>
      <c r="H93" s="63">
        <v>10</v>
      </c>
      <c r="I93" s="37">
        <f>ROUND(0,2)</f>
        <v>0</v>
      </c>
      <c r="J93" s="64">
        <f>ROUND(I93*H93,2)</f>
        <v>0</v>
      </c>
      <c r="K93" s="65">
        <v>0.20999999999999999</v>
      </c>
      <c r="L93" s="66">
        <f>IF(ISNUMBER(K93),ROUND(J93*(K93+1),2),0)</f>
        <v>0</v>
      </c>
      <c r="M93" s="12"/>
      <c r="N93" s="2"/>
      <c r="O93" s="2"/>
      <c r="P93" s="2"/>
      <c r="Q93" s="43">
        <f>IF(ISNUMBER(K93),IF(H93&gt;0,IF(I93&gt;0,J93,0),0),0)</f>
        <v>0</v>
      </c>
      <c r="R93" s="27">
        <f>IF(ISNUMBER(K93)=FALSE,J93,0)</f>
        <v>0</v>
      </c>
    </row>
    <row r="94">
      <c r="A94" s="9"/>
      <c r="B94" s="58" t="s">
        <v>68</v>
      </c>
      <c r="C94" s="1"/>
      <c r="D94" s="1"/>
      <c r="E94" s="59" t="s">
        <v>997</v>
      </c>
      <c r="F94" s="1"/>
      <c r="G94" s="1"/>
      <c r="H94" s="50"/>
      <c r="I94" s="1"/>
      <c r="J94" s="50"/>
      <c r="K94" s="1"/>
      <c r="L94" s="1"/>
      <c r="M94" s="12"/>
      <c r="N94" s="2"/>
      <c r="O94" s="2"/>
      <c r="P94" s="2"/>
      <c r="Q94" s="2"/>
    </row>
    <row r="95">
      <c r="A95" s="9"/>
      <c r="B95" s="58" t="s">
        <v>70</v>
      </c>
      <c r="C95" s="1"/>
      <c r="D95" s="1"/>
      <c r="E95" s="59" t="s">
        <v>231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72</v>
      </c>
      <c r="C96" s="1"/>
      <c r="D96" s="1"/>
      <c r="E96" s="59" t="s">
        <v>998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 thickBot="1">
      <c r="A97" s="9"/>
      <c r="B97" s="60" t="s">
        <v>74</v>
      </c>
      <c r="C97" s="31"/>
      <c r="D97" s="31"/>
      <c r="E97" s="61" t="s">
        <v>75</v>
      </c>
      <c r="F97" s="31"/>
      <c r="G97" s="31"/>
      <c r="H97" s="62"/>
      <c r="I97" s="31"/>
      <c r="J97" s="62"/>
      <c r="K97" s="31"/>
      <c r="L97" s="31"/>
      <c r="M97" s="12"/>
      <c r="N97" s="2"/>
      <c r="O97" s="2"/>
      <c r="P97" s="2"/>
      <c r="Q97" s="2"/>
    </row>
    <row r="98" thickTop="1">
      <c r="A98" s="9"/>
      <c r="B98" s="51">
        <v>13</v>
      </c>
      <c r="C98" s="52" t="s">
        <v>999</v>
      </c>
      <c r="D98" s="52" t="s">
        <v>108</v>
      </c>
      <c r="E98" s="52" t="s">
        <v>1000</v>
      </c>
      <c r="F98" s="52" t="s">
        <v>3</v>
      </c>
      <c r="G98" s="53" t="s">
        <v>173</v>
      </c>
      <c r="H98" s="63">
        <v>10</v>
      </c>
      <c r="I98" s="37">
        <f>ROUND(0,2)</f>
        <v>0</v>
      </c>
      <c r="J98" s="64">
        <f>ROUND(I98*H98,2)</f>
        <v>0</v>
      </c>
      <c r="K98" s="65">
        <v>0.20999999999999999</v>
      </c>
      <c r="L98" s="66">
        <f>IF(ISNUMBER(K98),ROUND(J98*(K98+1),2),0)</f>
        <v>0</v>
      </c>
      <c r="M98" s="12"/>
      <c r="N98" s="2"/>
      <c r="O98" s="2"/>
      <c r="P98" s="2"/>
      <c r="Q98" s="43">
        <f>IF(ISNUMBER(K98),IF(H98&gt;0,IF(I98&gt;0,J98,0),0),0)</f>
        <v>0</v>
      </c>
      <c r="R98" s="27">
        <f>IF(ISNUMBER(K98)=FALSE,J98,0)</f>
        <v>0</v>
      </c>
    </row>
    <row r="99">
      <c r="A99" s="9"/>
      <c r="B99" s="58" t="s">
        <v>68</v>
      </c>
      <c r="C99" s="1"/>
      <c r="D99" s="1"/>
      <c r="E99" s="59" t="s">
        <v>1001</v>
      </c>
      <c r="F99" s="1"/>
      <c r="G99" s="1"/>
      <c r="H99" s="50"/>
      <c r="I99" s="1"/>
      <c r="J99" s="50"/>
      <c r="K99" s="1"/>
      <c r="L99" s="1"/>
      <c r="M99" s="12"/>
      <c r="N99" s="2"/>
      <c r="O99" s="2"/>
      <c r="P99" s="2"/>
      <c r="Q99" s="2"/>
    </row>
    <row r="100">
      <c r="A100" s="9"/>
      <c r="B100" s="58" t="s">
        <v>70</v>
      </c>
      <c r="C100" s="1"/>
      <c r="D100" s="1"/>
      <c r="E100" s="59" t="s">
        <v>231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>
      <c r="A101" s="9"/>
      <c r="B101" s="58" t="s">
        <v>72</v>
      </c>
      <c r="C101" s="1"/>
      <c r="D101" s="1"/>
      <c r="E101" s="59" t="s">
        <v>998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 thickBot="1">
      <c r="A102" s="9"/>
      <c r="B102" s="60" t="s">
        <v>74</v>
      </c>
      <c r="C102" s="31"/>
      <c r="D102" s="31"/>
      <c r="E102" s="61" t="s">
        <v>75</v>
      </c>
      <c r="F102" s="31"/>
      <c r="G102" s="31"/>
      <c r="H102" s="62"/>
      <c r="I102" s="31"/>
      <c r="J102" s="62"/>
      <c r="K102" s="31"/>
      <c r="L102" s="31"/>
      <c r="M102" s="12"/>
      <c r="N102" s="2"/>
      <c r="O102" s="2"/>
      <c r="P102" s="2"/>
      <c r="Q102" s="2"/>
    </row>
    <row r="103" thickTop="1">
      <c r="A103" s="9"/>
      <c r="B103" s="51">
        <v>14</v>
      </c>
      <c r="C103" s="52" t="s">
        <v>999</v>
      </c>
      <c r="D103" s="52" t="s">
        <v>113</v>
      </c>
      <c r="E103" s="52" t="s">
        <v>1000</v>
      </c>
      <c r="F103" s="52" t="s">
        <v>3</v>
      </c>
      <c r="G103" s="53" t="s">
        <v>173</v>
      </c>
      <c r="H103" s="63">
        <v>3</v>
      </c>
      <c r="I103" s="37">
        <f>ROUND(0,2)</f>
        <v>0</v>
      </c>
      <c r="J103" s="64">
        <f>ROUND(I103*H103,2)</f>
        <v>0</v>
      </c>
      <c r="K103" s="65">
        <v>0.20999999999999999</v>
      </c>
      <c r="L103" s="66">
        <f>IF(ISNUMBER(K103),ROUND(J103*(K103+1),2),0)</f>
        <v>0</v>
      </c>
      <c r="M103" s="12"/>
      <c r="N103" s="2"/>
      <c r="O103" s="2"/>
      <c r="P103" s="2"/>
      <c r="Q103" s="4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58" t="s">
        <v>68</v>
      </c>
      <c r="C104" s="1"/>
      <c r="D104" s="1"/>
      <c r="E104" s="59" t="s">
        <v>1002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>
      <c r="A105" s="9"/>
      <c r="B105" s="58" t="s">
        <v>70</v>
      </c>
      <c r="C105" s="1"/>
      <c r="D105" s="1"/>
      <c r="E105" s="59" t="s">
        <v>761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>
      <c r="A106" s="9"/>
      <c r="B106" s="58" t="s">
        <v>72</v>
      </c>
      <c r="C106" s="1"/>
      <c r="D106" s="1"/>
      <c r="E106" s="59" t="s">
        <v>998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 thickBot="1">
      <c r="A107" s="9"/>
      <c r="B107" s="60" t="s">
        <v>74</v>
      </c>
      <c r="C107" s="31"/>
      <c r="D107" s="31"/>
      <c r="E107" s="61" t="s">
        <v>75</v>
      </c>
      <c r="F107" s="31"/>
      <c r="G107" s="31"/>
      <c r="H107" s="62"/>
      <c r="I107" s="31"/>
      <c r="J107" s="62"/>
      <c r="K107" s="31"/>
      <c r="L107" s="31"/>
      <c r="M107" s="12"/>
      <c r="N107" s="2"/>
      <c r="O107" s="2"/>
      <c r="P107" s="2"/>
      <c r="Q107" s="2"/>
    </row>
    <row r="108" thickTop="1">
      <c r="A108" s="9"/>
      <c r="B108" s="51">
        <v>15</v>
      </c>
      <c r="C108" s="52" t="s">
        <v>1003</v>
      </c>
      <c r="D108" s="52" t="s">
        <v>3</v>
      </c>
      <c r="E108" s="52" t="s">
        <v>1004</v>
      </c>
      <c r="F108" s="52" t="s">
        <v>3</v>
      </c>
      <c r="G108" s="53" t="s">
        <v>110</v>
      </c>
      <c r="H108" s="63">
        <v>1</v>
      </c>
      <c r="I108" s="37">
        <f>ROUND(0,2)</f>
        <v>0</v>
      </c>
      <c r="J108" s="64">
        <f>ROUND(I108*H108,2)</f>
        <v>0</v>
      </c>
      <c r="K108" s="65">
        <v>0.20999999999999999</v>
      </c>
      <c r="L108" s="66">
        <f>IF(ISNUMBER(K108),ROUND(J108*(K108+1),2),0)</f>
        <v>0</v>
      </c>
      <c r="M108" s="12"/>
      <c r="N108" s="2"/>
      <c r="O108" s="2"/>
      <c r="P108" s="2"/>
      <c r="Q108" s="43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58" t="s">
        <v>68</v>
      </c>
      <c r="C109" s="1"/>
      <c r="D109" s="1"/>
      <c r="E109" s="59" t="s">
        <v>1005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8" t="s">
        <v>70</v>
      </c>
      <c r="C110" s="1"/>
      <c r="D110" s="1"/>
      <c r="E110" s="59" t="s">
        <v>71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>
      <c r="A111" s="9"/>
      <c r="B111" s="58" t="s">
        <v>72</v>
      </c>
      <c r="C111" s="1"/>
      <c r="D111" s="1"/>
      <c r="E111" s="59" t="s">
        <v>1006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 thickBot="1">
      <c r="A112" s="9"/>
      <c r="B112" s="60" t="s">
        <v>74</v>
      </c>
      <c r="C112" s="31"/>
      <c r="D112" s="31"/>
      <c r="E112" s="61" t="s">
        <v>75</v>
      </c>
      <c r="F112" s="31"/>
      <c r="G112" s="31"/>
      <c r="H112" s="62"/>
      <c r="I112" s="31"/>
      <c r="J112" s="62"/>
      <c r="K112" s="31"/>
      <c r="L112" s="31"/>
      <c r="M112" s="12"/>
      <c r="N112" s="2"/>
      <c r="O112" s="2"/>
      <c r="P112" s="2"/>
      <c r="Q112" s="2"/>
    </row>
    <row r="113" thickTop="1">
      <c r="A113" s="9"/>
      <c r="B113" s="51">
        <v>16</v>
      </c>
      <c r="C113" s="52" t="s">
        <v>1007</v>
      </c>
      <c r="D113" s="52" t="s">
        <v>3</v>
      </c>
      <c r="E113" s="52" t="s">
        <v>1008</v>
      </c>
      <c r="F113" s="52" t="s">
        <v>3</v>
      </c>
      <c r="G113" s="53" t="s">
        <v>110</v>
      </c>
      <c r="H113" s="63">
        <v>3</v>
      </c>
      <c r="I113" s="37">
        <f>ROUND(0,2)</f>
        <v>0</v>
      </c>
      <c r="J113" s="64">
        <f>ROUND(I113*H113,2)</f>
        <v>0</v>
      </c>
      <c r="K113" s="65">
        <v>0.20999999999999999</v>
      </c>
      <c r="L113" s="66">
        <f>IF(ISNUMBER(K113),ROUND(J113*(K113+1),2),0)</f>
        <v>0</v>
      </c>
      <c r="M113" s="12"/>
      <c r="N113" s="2"/>
      <c r="O113" s="2"/>
      <c r="P113" s="2"/>
      <c r="Q113" s="4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8" t="s">
        <v>68</v>
      </c>
      <c r="C114" s="1"/>
      <c r="D114" s="1"/>
      <c r="E114" s="59" t="s">
        <v>578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>
      <c r="A115" s="9"/>
      <c r="B115" s="58" t="s">
        <v>70</v>
      </c>
      <c r="C115" s="1"/>
      <c r="D115" s="1"/>
      <c r="E115" s="59" t="s">
        <v>1009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8" t="s">
        <v>72</v>
      </c>
      <c r="C116" s="1"/>
      <c r="D116" s="1"/>
      <c r="E116" s="59" t="s">
        <v>1006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 thickBot="1">
      <c r="A117" s="9"/>
      <c r="B117" s="60" t="s">
        <v>74</v>
      </c>
      <c r="C117" s="31"/>
      <c r="D117" s="31"/>
      <c r="E117" s="61" t="s">
        <v>75</v>
      </c>
      <c r="F117" s="31"/>
      <c r="G117" s="31"/>
      <c r="H117" s="62"/>
      <c r="I117" s="31"/>
      <c r="J117" s="62"/>
      <c r="K117" s="31"/>
      <c r="L117" s="31"/>
      <c r="M117" s="12"/>
      <c r="N117" s="2"/>
      <c r="O117" s="2"/>
      <c r="P117" s="2"/>
      <c r="Q117" s="2"/>
    </row>
    <row r="118" thickTop="1">
      <c r="A118" s="9"/>
      <c r="B118" s="51">
        <v>17</v>
      </c>
      <c r="C118" s="52" t="s">
        <v>1010</v>
      </c>
      <c r="D118" s="52" t="s">
        <v>3</v>
      </c>
      <c r="E118" s="52" t="s">
        <v>1011</v>
      </c>
      <c r="F118" s="52" t="s">
        <v>3</v>
      </c>
      <c r="G118" s="53" t="s">
        <v>110</v>
      </c>
      <c r="H118" s="63">
        <v>1</v>
      </c>
      <c r="I118" s="37">
        <f>ROUND(0,2)</f>
        <v>0</v>
      </c>
      <c r="J118" s="64">
        <f>ROUND(I118*H118,2)</f>
        <v>0</v>
      </c>
      <c r="K118" s="65">
        <v>0.20999999999999999</v>
      </c>
      <c r="L118" s="66">
        <f>IF(ISNUMBER(K118),ROUND(J118*(K118+1),2),0)</f>
        <v>0</v>
      </c>
      <c r="M118" s="12"/>
      <c r="N118" s="2"/>
      <c r="O118" s="2"/>
      <c r="P118" s="2"/>
      <c r="Q118" s="4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58" t="s">
        <v>68</v>
      </c>
      <c r="C119" s="1"/>
      <c r="D119" s="1"/>
      <c r="E119" s="59" t="s">
        <v>1012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>
      <c r="A120" s="9"/>
      <c r="B120" s="58" t="s">
        <v>70</v>
      </c>
      <c r="C120" s="1"/>
      <c r="D120" s="1"/>
      <c r="E120" s="59" t="s">
        <v>1013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>
      <c r="A121" s="9"/>
      <c r="B121" s="58" t="s">
        <v>72</v>
      </c>
      <c r="C121" s="1"/>
      <c r="D121" s="1"/>
      <c r="E121" s="59" t="s">
        <v>1014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 thickBot="1">
      <c r="A122" s="9"/>
      <c r="B122" s="60" t="s">
        <v>74</v>
      </c>
      <c r="C122" s="31"/>
      <c r="D122" s="31"/>
      <c r="E122" s="61" t="s">
        <v>75</v>
      </c>
      <c r="F122" s="31"/>
      <c r="G122" s="31"/>
      <c r="H122" s="62"/>
      <c r="I122" s="31"/>
      <c r="J122" s="62"/>
      <c r="K122" s="31"/>
      <c r="L122" s="31"/>
      <c r="M122" s="12"/>
      <c r="N122" s="2"/>
      <c r="O122" s="2"/>
      <c r="P122" s="2"/>
      <c r="Q122" s="2"/>
    </row>
    <row r="123" thickTop="1">
      <c r="A123" s="9"/>
      <c r="B123" s="51">
        <v>18</v>
      </c>
      <c r="C123" s="52" t="s">
        <v>1015</v>
      </c>
      <c r="D123" s="52" t="s">
        <v>3</v>
      </c>
      <c r="E123" s="52" t="s">
        <v>1016</v>
      </c>
      <c r="F123" s="52" t="s">
        <v>3</v>
      </c>
      <c r="G123" s="53" t="s">
        <v>110</v>
      </c>
      <c r="H123" s="63">
        <v>3</v>
      </c>
      <c r="I123" s="37">
        <f>ROUND(0,2)</f>
        <v>0</v>
      </c>
      <c r="J123" s="64">
        <f>ROUND(I123*H123,2)</f>
        <v>0</v>
      </c>
      <c r="K123" s="65">
        <v>0.20999999999999999</v>
      </c>
      <c r="L123" s="66">
        <f>IF(ISNUMBER(K123),ROUND(J123*(K123+1),2),0)</f>
        <v>0</v>
      </c>
      <c r="M123" s="12"/>
      <c r="N123" s="2"/>
      <c r="O123" s="2"/>
      <c r="P123" s="2"/>
      <c r="Q123" s="4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58" t="s">
        <v>68</v>
      </c>
      <c r="C124" s="1"/>
      <c r="D124" s="1"/>
      <c r="E124" s="59" t="s">
        <v>1017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>
      <c r="A125" s="9"/>
      <c r="B125" s="58" t="s">
        <v>70</v>
      </c>
      <c r="C125" s="1"/>
      <c r="D125" s="1"/>
      <c r="E125" s="59" t="s">
        <v>761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8" t="s">
        <v>72</v>
      </c>
      <c r="C126" s="1"/>
      <c r="D126" s="1"/>
      <c r="E126" s="59" t="s">
        <v>1018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 thickBot="1">
      <c r="A127" s="9"/>
      <c r="B127" s="60" t="s">
        <v>74</v>
      </c>
      <c r="C127" s="31"/>
      <c r="D127" s="31"/>
      <c r="E127" s="61" t="s">
        <v>75</v>
      </c>
      <c r="F127" s="31"/>
      <c r="G127" s="31"/>
      <c r="H127" s="62"/>
      <c r="I127" s="31"/>
      <c r="J127" s="62"/>
      <c r="K127" s="31"/>
      <c r="L127" s="31"/>
      <c r="M127" s="12"/>
      <c r="N127" s="2"/>
      <c r="O127" s="2"/>
      <c r="P127" s="2"/>
      <c r="Q127" s="2"/>
    </row>
    <row r="128" thickTop="1">
      <c r="A128" s="9"/>
      <c r="B128" s="51">
        <v>19</v>
      </c>
      <c r="C128" s="52" t="s">
        <v>1019</v>
      </c>
      <c r="D128" s="52" t="s">
        <v>3</v>
      </c>
      <c r="E128" s="52" t="s">
        <v>1020</v>
      </c>
      <c r="F128" s="52" t="s">
        <v>3</v>
      </c>
      <c r="G128" s="53" t="s">
        <v>110</v>
      </c>
      <c r="H128" s="63">
        <v>2</v>
      </c>
      <c r="I128" s="37">
        <f>ROUND(0,2)</f>
        <v>0</v>
      </c>
      <c r="J128" s="64">
        <f>ROUND(I128*H128,2)</f>
        <v>0</v>
      </c>
      <c r="K128" s="65">
        <v>0.20999999999999999</v>
      </c>
      <c r="L128" s="66">
        <f>IF(ISNUMBER(K128),ROUND(J128*(K128+1),2),0)</f>
        <v>0</v>
      </c>
      <c r="M128" s="12"/>
      <c r="N128" s="2"/>
      <c r="O128" s="2"/>
      <c r="P128" s="2"/>
      <c r="Q128" s="4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58" t="s">
        <v>68</v>
      </c>
      <c r="C129" s="1"/>
      <c r="D129" s="1"/>
      <c r="E129" s="59" t="s">
        <v>1021</v>
      </c>
      <c r="F129" s="1"/>
      <c r="G129" s="1"/>
      <c r="H129" s="50"/>
      <c r="I129" s="1"/>
      <c r="J129" s="50"/>
      <c r="K129" s="1"/>
      <c r="L129" s="1"/>
      <c r="M129" s="12"/>
      <c r="N129" s="2"/>
      <c r="O129" s="2"/>
      <c r="P129" s="2"/>
      <c r="Q129" s="2"/>
    </row>
    <row r="130">
      <c r="A130" s="9"/>
      <c r="B130" s="58" t="s">
        <v>70</v>
      </c>
      <c r="C130" s="1"/>
      <c r="D130" s="1"/>
      <c r="E130" s="59" t="s">
        <v>198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>
      <c r="A131" s="9"/>
      <c r="B131" s="58" t="s">
        <v>72</v>
      </c>
      <c r="C131" s="1"/>
      <c r="D131" s="1"/>
      <c r="E131" s="59" t="s">
        <v>1022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 thickBot="1">
      <c r="A132" s="9"/>
      <c r="B132" s="60" t="s">
        <v>74</v>
      </c>
      <c r="C132" s="31"/>
      <c r="D132" s="31"/>
      <c r="E132" s="61" t="s">
        <v>75</v>
      </c>
      <c r="F132" s="31"/>
      <c r="G132" s="31"/>
      <c r="H132" s="62"/>
      <c r="I132" s="31"/>
      <c r="J132" s="62"/>
      <c r="K132" s="31"/>
      <c r="L132" s="31"/>
      <c r="M132" s="12"/>
      <c r="N132" s="2"/>
      <c r="O132" s="2"/>
      <c r="P132" s="2"/>
      <c r="Q132" s="2"/>
    </row>
    <row r="133" thickTop="1">
      <c r="A133" s="9"/>
      <c r="B133" s="51">
        <v>20</v>
      </c>
      <c r="C133" s="52" t="s">
        <v>1023</v>
      </c>
      <c r="D133" s="52" t="s">
        <v>3</v>
      </c>
      <c r="E133" s="52" t="s">
        <v>1024</v>
      </c>
      <c r="F133" s="52" t="s">
        <v>3</v>
      </c>
      <c r="G133" s="53" t="s">
        <v>110</v>
      </c>
      <c r="H133" s="63">
        <v>4</v>
      </c>
      <c r="I133" s="37">
        <f>ROUND(0,2)</f>
        <v>0</v>
      </c>
      <c r="J133" s="64">
        <f>ROUND(I133*H133,2)</f>
        <v>0</v>
      </c>
      <c r="K133" s="65">
        <v>0.20999999999999999</v>
      </c>
      <c r="L133" s="66">
        <f>IF(ISNUMBER(K133),ROUND(J133*(K133+1),2),0)</f>
        <v>0</v>
      </c>
      <c r="M133" s="12"/>
      <c r="N133" s="2"/>
      <c r="O133" s="2"/>
      <c r="P133" s="2"/>
      <c r="Q133" s="4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58" t="s">
        <v>68</v>
      </c>
      <c r="C134" s="1"/>
      <c r="D134" s="1"/>
      <c r="E134" s="59" t="s">
        <v>1025</v>
      </c>
      <c r="F134" s="1"/>
      <c r="G134" s="1"/>
      <c r="H134" s="50"/>
      <c r="I134" s="1"/>
      <c r="J134" s="50"/>
      <c r="K134" s="1"/>
      <c r="L134" s="1"/>
      <c r="M134" s="12"/>
      <c r="N134" s="2"/>
      <c r="O134" s="2"/>
      <c r="P134" s="2"/>
      <c r="Q134" s="2"/>
    </row>
    <row r="135">
      <c r="A135" s="9"/>
      <c r="B135" s="58" t="s">
        <v>70</v>
      </c>
      <c r="C135" s="1"/>
      <c r="D135" s="1"/>
      <c r="E135" s="59" t="s">
        <v>1026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>
      <c r="A136" s="9"/>
      <c r="B136" s="58" t="s">
        <v>72</v>
      </c>
      <c r="C136" s="1"/>
      <c r="D136" s="1"/>
      <c r="E136" s="59" t="s">
        <v>1022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 thickBot="1">
      <c r="A137" s="9"/>
      <c r="B137" s="60" t="s">
        <v>74</v>
      </c>
      <c r="C137" s="31"/>
      <c r="D137" s="31"/>
      <c r="E137" s="61" t="s">
        <v>75</v>
      </c>
      <c r="F137" s="31"/>
      <c r="G137" s="31"/>
      <c r="H137" s="62"/>
      <c r="I137" s="31"/>
      <c r="J137" s="62"/>
      <c r="K137" s="31"/>
      <c r="L137" s="31"/>
      <c r="M137" s="12"/>
      <c r="N137" s="2"/>
      <c r="O137" s="2"/>
      <c r="P137" s="2"/>
      <c r="Q137" s="2"/>
    </row>
    <row r="138" thickTop="1">
      <c r="A138" s="9"/>
      <c r="B138" s="51">
        <v>21</v>
      </c>
      <c r="C138" s="52" t="s">
        <v>1027</v>
      </c>
      <c r="D138" s="52" t="s">
        <v>3</v>
      </c>
      <c r="E138" s="52" t="s">
        <v>1028</v>
      </c>
      <c r="F138" s="52" t="s">
        <v>3</v>
      </c>
      <c r="G138" s="53" t="s">
        <v>110</v>
      </c>
      <c r="H138" s="63">
        <v>1</v>
      </c>
      <c r="I138" s="37">
        <f>ROUND(0,2)</f>
        <v>0</v>
      </c>
      <c r="J138" s="64">
        <f>ROUND(I138*H138,2)</f>
        <v>0</v>
      </c>
      <c r="K138" s="65">
        <v>0.20999999999999999</v>
      </c>
      <c r="L138" s="66">
        <f>IF(ISNUMBER(K138),ROUND(J138*(K138+1),2),0)</f>
        <v>0</v>
      </c>
      <c r="M138" s="12"/>
      <c r="N138" s="2"/>
      <c r="O138" s="2"/>
      <c r="P138" s="2"/>
      <c r="Q138" s="4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58" t="s">
        <v>68</v>
      </c>
      <c r="C139" s="1"/>
      <c r="D139" s="1"/>
      <c r="E139" s="59" t="s">
        <v>578</v>
      </c>
      <c r="F139" s="1"/>
      <c r="G139" s="1"/>
      <c r="H139" s="50"/>
      <c r="I139" s="1"/>
      <c r="J139" s="50"/>
      <c r="K139" s="1"/>
      <c r="L139" s="1"/>
      <c r="M139" s="12"/>
      <c r="N139" s="2"/>
      <c r="O139" s="2"/>
      <c r="P139" s="2"/>
      <c r="Q139" s="2"/>
    </row>
    <row r="140">
      <c r="A140" s="9"/>
      <c r="B140" s="58" t="s">
        <v>70</v>
      </c>
      <c r="C140" s="1"/>
      <c r="D140" s="1"/>
      <c r="E140" s="59" t="s">
        <v>71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>
      <c r="A141" s="9"/>
      <c r="B141" s="58" t="s">
        <v>72</v>
      </c>
      <c r="C141" s="1"/>
      <c r="D141" s="1"/>
      <c r="E141" s="59" t="s">
        <v>1029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 thickBot="1">
      <c r="A142" s="9"/>
      <c r="B142" s="60" t="s">
        <v>74</v>
      </c>
      <c r="C142" s="31"/>
      <c r="D142" s="31"/>
      <c r="E142" s="61" t="s">
        <v>75</v>
      </c>
      <c r="F142" s="31"/>
      <c r="G142" s="31"/>
      <c r="H142" s="62"/>
      <c r="I142" s="31"/>
      <c r="J142" s="62"/>
      <c r="K142" s="31"/>
      <c r="L142" s="31"/>
      <c r="M142" s="12"/>
      <c r="N142" s="2"/>
      <c r="O142" s="2"/>
      <c r="P142" s="2"/>
      <c r="Q142" s="2"/>
    </row>
    <row r="143" thickTop="1" thickBot="1" ht="25" customHeight="1">
      <c r="A143" s="9"/>
      <c r="B143" s="1"/>
      <c r="C143" s="67">
        <v>7</v>
      </c>
      <c r="D143" s="1"/>
      <c r="E143" s="67" t="s">
        <v>124</v>
      </c>
      <c r="F143" s="1"/>
      <c r="G143" s="68" t="s">
        <v>115</v>
      </c>
      <c r="H143" s="69">
        <f>J88+J93+J98+J103+J108+J113+J118+J123+J128+J133+J138</f>
        <v>0</v>
      </c>
      <c r="I143" s="68" t="s">
        <v>116</v>
      </c>
      <c r="J143" s="70">
        <f>(L143-H143)</f>
        <v>0</v>
      </c>
      <c r="K143" s="68" t="s">
        <v>117</v>
      </c>
      <c r="L143" s="71">
        <f>L88+L93+L98+L103+L108+L113+L118+L123+L128+L133+L138</f>
        <v>0</v>
      </c>
      <c r="M143" s="12"/>
      <c r="N143" s="2"/>
      <c r="O143" s="2"/>
      <c r="P143" s="2"/>
      <c r="Q143" s="43">
        <f>0+Q88+Q93+Q98+Q103+Q108+Q113+Q118+Q123+Q128+Q133+Q138</f>
        <v>0</v>
      </c>
      <c r="R143" s="27">
        <f>0+R88+R93+R98+R103+R108+R113+R118+R123+R128+R133+R138</f>
        <v>0</v>
      </c>
      <c r="S143" s="72">
        <f>Q143*(1+J143)+R143</f>
        <v>0</v>
      </c>
    </row>
    <row r="144" thickTop="1" thickBot="1" ht="25" customHeight="1">
      <c r="A144" s="9"/>
      <c r="B144" s="73"/>
      <c r="C144" s="73"/>
      <c r="D144" s="73"/>
      <c r="E144" s="73"/>
      <c r="F144" s="73"/>
      <c r="G144" s="74" t="s">
        <v>118</v>
      </c>
      <c r="H144" s="75">
        <f>J88+J93+J98+J103+J108+J113+J118+J123+J128+J133+J138</f>
        <v>0</v>
      </c>
      <c r="I144" s="74" t="s">
        <v>119</v>
      </c>
      <c r="J144" s="76">
        <f>0+J143</f>
        <v>0</v>
      </c>
      <c r="K144" s="74" t="s">
        <v>120</v>
      </c>
      <c r="L144" s="77">
        <f>L88+L93+L98+L103+L108+L113+L118+L123+L128+L133+L138</f>
        <v>0</v>
      </c>
      <c r="M144" s="12"/>
      <c r="N144" s="2"/>
      <c r="O144" s="2"/>
      <c r="P144" s="2"/>
      <c r="Q144" s="2"/>
    </row>
    <row r="145">
      <c r="A145" s="13"/>
      <c r="B145" s="4"/>
      <c r="C145" s="4"/>
      <c r="D145" s="4"/>
      <c r="E145" s="4"/>
      <c r="F145" s="4"/>
      <c r="G145" s="4"/>
      <c r="H145" s="78"/>
      <c r="I145" s="4"/>
      <c r="J145" s="78"/>
      <c r="K145" s="4"/>
      <c r="L145" s="4"/>
      <c r="M145" s="14"/>
      <c r="N145" s="2"/>
      <c r="O145" s="2"/>
      <c r="P145" s="2"/>
      <c r="Q145" s="2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"/>
      <c r="O146" s="2"/>
      <c r="P146" s="2"/>
      <c r="Q146" s="2"/>
    </row>
  </sheetData>
  <mergeCells count="105">
    <mergeCell ref="B40:D40"/>
    <mergeCell ref="B41:D41"/>
    <mergeCell ref="B42:D42"/>
    <mergeCell ref="B43:D43"/>
    <mergeCell ref="B45:D45"/>
    <mergeCell ref="B46:D46"/>
    <mergeCell ref="B47:D47"/>
    <mergeCell ref="B48:D48"/>
    <mergeCell ref="B51:L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68:D68"/>
    <mergeCell ref="B69:D69"/>
    <mergeCell ref="B70:D70"/>
    <mergeCell ref="B71:D71"/>
    <mergeCell ref="B73:D73"/>
    <mergeCell ref="B74:D74"/>
    <mergeCell ref="B75:D75"/>
    <mergeCell ref="B76:D76"/>
    <mergeCell ref="B79:L7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21:D21"/>
    <mergeCell ref="B22:D22"/>
    <mergeCell ref="B23:D23"/>
    <mergeCell ref="B81:D81"/>
    <mergeCell ref="B82:D82"/>
    <mergeCell ref="B83:D83"/>
    <mergeCell ref="B84:D84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87:L87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H51+H84+H97+H105+H248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1030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L51+L84+L97+L105+L248</f>
        <v>0</v>
      </c>
      <c r="K11" s="1"/>
      <c r="L11" s="1"/>
      <c r="M11" s="12"/>
      <c r="N11" s="2"/>
      <c r="O11" s="2"/>
      <c r="P11" s="2"/>
      <c r="Q11" s="43">
        <f>IF(SUM(K20:K24)&gt;0,ROUND(SUM(S20:S24)/SUM(K20:K24)-1,8),0)</f>
        <v>0</v>
      </c>
      <c r="R11" s="27">
        <f>AVERAGE(J50,J83,J96,J104,J247)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H51</f>
        <v>0</v>
      </c>
      <c r="L20" s="48">
        <f>L51</f>
        <v>0</v>
      </c>
      <c r="M20" s="12"/>
      <c r="N20" s="2"/>
      <c r="O20" s="2"/>
      <c r="P20" s="2"/>
      <c r="Q20" s="2"/>
      <c r="S20" s="27">
        <f>S50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H84</f>
        <v>0</v>
      </c>
      <c r="L21" s="48">
        <f>L84</f>
        <v>0</v>
      </c>
      <c r="M21" s="12"/>
      <c r="N21" s="2"/>
      <c r="O21" s="2"/>
      <c r="P21" s="2"/>
      <c r="Q21" s="2"/>
      <c r="S21" s="27">
        <f>S83</f>
        <v>0</v>
      </c>
    </row>
    <row r="22">
      <c r="A22" s="9"/>
      <c r="B22" s="46">
        <v>2</v>
      </c>
      <c r="C22" s="1"/>
      <c r="D22" s="1"/>
      <c r="E22" s="47" t="s">
        <v>254</v>
      </c>
      <c r="F22" s="1"/>
      <c r="G22" s="1"/>
      <c r="H22" s="1"/>
      <c r="I22" s="1"/>
      <c r="J22" s="1"/>
      <c r="K22" s="48">
        <f>H97</f>
        <v>0</v>
      </c>
      <c r="L22" s="48">
        <f>L97</f>
        <v>0</v>
      </c>
      <c r="M22" s="12"/>
      <c r="N22" s="2"/>
      <c r="O22" s="2"/>
      <c r="P22" s="2"/>
      <c r="Q22" s="2"/>
      <c r="S22" s="27">
        <f>S96</f>
        <v>0</v>
      </c>
    </row>
    <row r="23">
      <c r="A23" s="9"/>
      <c r="B23" s="46">
        <v>4</v>
      </c>
      <c r="C23" s="1"/>
      <c r="D23" s="1"/>
      <c r="E23" s="47" t="s">
        <v>123</v>
      </c>
      <c r="F23" s="1"/>
      <c r="G23" s="1"/>
      <c r="H23" s="1"/>
      <c r="I23" s="1"/>
      <c r="J23" s="1"/>
      <c r="K23" s="48">
        <f>H105</f>
        <v>0</v>
      </c>
      <c r="L23" s="48">
        <f>L105</f>
        <v>0</v>
      </c>
      <c r="M23" s="12"/>
      <c r="N23" s="2"/>
      <c r="O23" s="2"/>
      <c r="P23" s="2"/>
      <c r="Q23" s="2"/>
      <c r="S23" s="27">
        <f>S104</f>
        <v>0</v>
      </c>
    </row>
    <row r="24">
      <c r="A24" s="9"/>
      <c r="B24" s="46">
        <v>7</v>
      </c>
      <c r="C24" s="1"/>
      <c r="D24" s="1"/>
      <c r="E24" s="47" t="s">
        <v>124</v>
      </c>
      <c r="F24" s="1"/>
      <c r="G24" s="1"/>
      <c r="H24" s="1"/>
      <c r="I24" s="1"/>
      <c r="J24" s="1"/>
      <c r="K24" s="48">
        <f>H248</f>
        <v>0</v>
      </c>
      <c r="L24" s="48">
        <f>L248</f>
        <v>0</v>
      </c>
      <c r="M24" s="12"/>
      <c r="N24" s="2"/>
      <c r="O24" s="2"/>
      <c r="P24" s="2"/>
      <c r="Q24" s="2"/>
      <c r="S24" s="27">
        <f>S247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9"/>
      <c r="N25" s="2"/>
      <c r="O25" s="2"/>
      <c r="P25" s="2"/>
      <c r="Q25" s="2"/>
    </row>
    <row r="26" ht="14" customHeight="1">
      <c r="A26" s="4"/>
      <c r="B26" s="38" t="s">
        <v>56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0"/>
      <c r="N27" s="2"/>
      <c r="O27" s="2"/>
      <c r="P27" s="2"/>
      <c r="Q27" s="2"/>
    </row>
    <row r="28" ht="18" customHeight="1">
      <c r="A28" s="9"/>
      <c r="B28" s="44" t="s">
        <v>57</v>
      </c>
      <c r="C28" s="44" t="s">
        <v>53</v>
      </c>
      <c r="D28" s="44" t="s">
        <v>58</v>
      </c>
      <c r="E28" s="44" t="s">
        <v>54</v>
      </c>
      <c r="F28" s="44" t="s">
        <v>59</v>
      </c>
      <c r="G28" s="45" t="s">
        <v>60</v>
      </c>
      <c r="H28" s="22" t="s">
        <v>61</v>
      </c>
      <c r="I28" s="22" t="s">
        <v>62</v>
      </c>
      <c r="J28" s="22" t="s">
        <v>16</v>
      </c>
      <c r="K28" s="45" t="s">
        <v>63</v>
      </c>
      <c r="L28" s="22" t="s">
        <v>17</v>
      </c>
      <c r="M28" s="81"/>
      <c r="N28" s="2"/>
      <c r="O28" s="2"/>
      <c r="P28" s="2"/>
      <c r="Q28" s="2"/>
    </row>
    <row r="29" ht="40" customHeight="1">
      <c r="A29" s="9"/>
      <c r="B29" s="49" t="s">
        <v>64</v>
      </c>
      <c r="C29" s="1"/>
      <c r="D29" s="1"/>
      <c r="E29" s="1"/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1">
        <v>1</v>
      </c>
      <c r="C30" s="52" t="s">
        <v>963</v>
      </c>
      <c r="D30" s="52" t="s">
        <v>3</v>
      </c>
      <c r="E30" s="52" t="s">
        <v>964</v>
      </c>
      <c r="F30" s="52" t="s">
        <v>3</v>
      </c>
      <c r="G30" s="53" t="s">
        <v>128</v>
      </c>
      <c r="H30" s="54">
        <v>25.039999999999999</v>
      </c>
      <c r="I30" s="25">
        <f>ROUND(0,2)</f>
        <v>0</v>
      </c>
      <c r="J30" s="55">
        <f>ROUND(I30*H30,2)</f>
        <v>0</v>
      </c>
      <c r="K30" s="56">
        <v>0.20999999999999999</v>
      </c>
      <c r="L30" s="57">
        <f>IF(ISNUMBER(K30),ROUND(J30*(K30+1),2),0)</f>
        <v>0</v>
      </c>
      <c r="M30" s="12"/>
      <c r="N30" s="2"/>
      <c r="O30" s="2"/>
      <c r="P30" s="2"/>
      <c r="Q30" s="43">
        <f>IF(ISNUMBER(K30),IF(H30&gt;0,IF(I30&gt;0,J30,0),0),0)</f>
        <v>0</v>
      </c>
      <c r="R30" s="27">
        <f>IF(ISNUMBER(K30)=FALSE,J30,0)</f>
        <v>0</v>
      </c>
    </row>
    <row r="31">
      <c r="A31" s="9"/>
      <c r="B31" s="58" t="s">
        <v>68</v>
      </c>
      <c r="C31" s="1"/>
      <c r="D31" s="1"/>
      <c r="E31" s="59" t="s">
        <v>965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70</v>
      </c>
      <c r="C32" s="1"/>
      <c r="D32" s="1"/>
      <c r="E32" s="59" t="s">
        <v>1031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72</v>
      </c>
      <c r="C33" s="1"/>
      <c r="D33" s="1"/>
      <c r="E33" s="59" t="s">
        <v>967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thickBot="1">
      <c r="A34" s="9"/>
      <c r="B34" s="60" t="s">
        <v>74</v>
      </c>
      <c r="C34" s="31"/>
      <c r="D34" s="31"/>
      <c r="E34" s="61" t="s">
        <v>75</v>
      </c>
      <c r="F34" s="31"/>
      <c r="G34" s="31"/>
      <c r="H34" s="62"/>
      <c r="I34" s="31"/>
      <c r="J34" s="62"/>
      <c r="K34" s="31"/>
      <c r="L34" s="31"/>
      <c r="M34" s="12"/>
      <c r="N34" s="2"/>
      <c r="O34" s="2"/>
      <c r="P34" s="2"/>
      <c r="Q34" s="2"/>
    </row>
    <row r="35" thickTop="1">
      <c r="A35" s="9"/>
      <c r="B35" s="51">
        <v>2</v>
      </c>
      <c r="C35" s="52" t="s">
        <v>90</v>
      </c>
      <c r="D35" s="52" t="s">
        <v>108</v>
      </c>
      <c r="E35" s="52" t="s">
        <v>91</v>
      </c>
      <c r="F35" s="52" t="s">
        <v>3</v>
      </c>
      <c r="G35" s="53" t="s">
        <v>67</v>
      </c>
      <c r="H35" s="63">
        <v>1</v>
      </c>
      <c r="I35" s="37">
        <f>ROUND(0,2)</f>
        <v>0</v>
      </c>
      <c r="J35" s="64">
        <f>ROUND(I35*H35,2)</f>
        <v>0</v>
      </c>
      <c r="K35" s="65">
        <v>0.20999999999999999</v>
      </c>
      <c r="L35" s="66">
        <f>IF(ISNUMBER(K35),ROUND(J35*(K35+1),2),0)</f>
        <v>0</v>
      </c>
      <c r="M35" s="12"/>
      <c r="N35" s="2"/>
      <c r="O35" s="2"/>
      <c r="P35" s="2"/>
      <c r="Q35" s="43">
        <f>IF(ISNUMBER(K35),IF(H35&gt;0,IF(I35&gt;0,J35,0),0),0)</f>
        <v>0</v>
      </c>
      <c r="R35" s="27">
        <f>IF(ISNUMBER(K35)=FALSE,J35,0)</f>
        <v>0</v>
      </c>
    </row>
    <row r="36">
      <c r="A36" s="9"/>
      <c r="B36" s="58" t="s">
        <v>68</v>
      </c>
      <c r="C36" s="1"/>
      <c r="D36" s="1"/>
      <c r="E36" s="59" t="s">
        <v>968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>
      <c r="A37" s="9"/>
      <c r="B37" s="58" t="s">
        <v>70</v>
      </c>
      <c r="C37" s="1"/>
      <c r="D37" s="1"/>
      <c r="E37" s="59" t="s">
        <v>71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72</v>
      </c>
      <c r="C38" s="1"/>
      <c r="D38" s="1"/>
      <c r="E38" s="59" t="s">
        <v>93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thickBot="1">
      <c r="A39" s="9"/>
      <c r="B39" s="60" t="s">
        <v>74</v>
      </c>
      <c r="C39" s="31"/>
      <c r="D39" s="31"/>
      <c r="E39" s="61" t="s">
        <v>75</v>
      </c>
      <c r="F39" s="31"/>
      <c r="G39" s="31"/>
      <c r="H39" s="62"/>
      <c r="I39" s="31"/>
      <c r="J39" s="62"/>
      <c r="K39" s="31"/>
      <c r="L39" s="31"/>
      <c r="M39" s="12"/>
      <c r="N39" s="2"/>
      <c r="O39" s="2"/>
      <c r="P39" s="2"/>
      <c r="Q39" s="2"/>
    </row>
    <row r="40" thickTop="1">
      <c r="A40" s="9"/>
      <c r="B40" s="51">
        <v>3</v>
      </c>
      <c r="C40" s="52" t="s">
        <v>969</v>
      </c>
      <c r="D40" s="52" t="s">
        <v>3</v>
      </c>
      <c r="E40" s="52" t="s">
        <v>970</v>
      </c>
      <c r="F40" s="52" t="s">
        <v>3</v>
      </c>
      <c r="G40" s="53" t="s">
        <v>67</v>
      </c>
      <c r="H40" s="63">
        <v>1</v>
      </c>
      <c r="I40" s="37">
        <f>ROUND(0,2)</f>
        <v>0</v>
      </c>
      <c r="J40" s="64">
        <f>ROUND(I40*H40,2)</f>
        <v>0</v>
      </c>
      <c r="K40" s="65">
        <v>0.20999999999999999</v>
      </c>
      <c r="L40" s="66">
        <f>IF(ISNUMBER(K40),ROUND(J40*(K40+1),2),0)</f>
        <v>0</v>
      </c>
      <c r="M40" s="12"/>
      <c r="N40" s="2"/>
      <c r="O40" s="2"/>
      <c r="P40" s="2"/>
      <c r="Q40" s="43">
        <f>IF(ISNUMBER(K40),IF(H40&gt;0,IF(I40&gt;0,J40,0),0),0)</f>
        <v>0</v>
      </c>
      <c r="R40" s="27">
        <f>IF(ISNUMBER(K40)=FALSE,J40,0)</f>
        <v>0</v>
      </c>
    </row>
    <row r="41">
      <c r="A41" s="9"/>
      <c r="B41" s="58" t="s">
        <v>68</v>
      </c>
      <c r="C41" s="1"/>
      <c r="D41" s="1"/>
      <c r="E41" s="59" t="s">
        <v>971</v>
      </c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>
      <c r="A42" s="9"/>
      <c r="B42" s="58" t="s">
        <v>70</v>
      </c>
      <c r="C42" s="1"/>
      <c r="D42" s="1"/>
      <c r="E42" s="59" t="s">
        <v>71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8" t="s">
        <v>72</v>
      </c>
      <c r="C43" s="1"/>
      <c r="D43" s="1"/>
      <c r="E43" s="59" t="s">
        <v>89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 thickBot="1">
      <c r="A44" s="9"/>
      <c r="B44" s="60" t="s">
        <v>74</v>
      </c>
      <c r="C44" s="31"/>
      <c r="D44" s="31"/>
      <c r="E44" s="61" t="s">
        <v>75</v>
      </c>
      <c r="F44" s="31"/>
      <c r="G44" s="31"/>
      <c r="H44" s="62"/>
      <c r="I44" s="31"/>
      <c r="J44" s="62"/>
      <c r="K44" s="31"/>
      <c r="L44" s="31"/>
      <c r="M44" s="12"/>
      <c r="N44" s="2"/>
      <c r="O44" s="2"/>
      <c r="P44" s="2"/>
      <c r="Q44" s="2"/>
    </row>
    <row r="45" thickTop="1">
      <c r="A45" s="9"/>
      <c r="B45" s="51">
        <v>4</v>
      </c>
      <c r="C45" s="52" t="s">
        <v>100</v>
      </c>
      <c r="D45" s="52" t="s">
        <v>3</v>
      </c>
      <c r="E45" s="52" t="s">
        <v>101</v>
      </c>
      <c r="F45" s="52" t="s">
        <v>3</v>
      </c>
      <c r="G45" s="53" t="s">
        <v>67</v>
      </c>
      <c r="H45" s="63">
        <v>1</v>
      </c>
      <c r="I45" s="37">
        <f>ROUND(0,2)</f>
        <v>0</v>
      </c>
      <c r="J45" s="64">
        <f>ROUND(I45*H45,2)</f>
        <v>0</v>
      </c>
      <c r="K45" s="65">
        <v>0.20999999999999999</v>
      </c>
      <c r="L45" s="66">
        <f>IF(ISNUMBER(K45),ROUND(J45*(K45+1),2),0)</f>
        <v>0</v>
      </c>
      <c r="M45" s="12"/>
      <c r="N45" s="2"/>
      <c r="O45" s="2"/>
      <c r="P45" s="2"/>
      <c r="Q45" s="43">
        <f>IF(ISNUMBER(K45),IF(H45&gt;0,IF(I45&gt;0,J45,0),0),0)</f>
        <v>0</v>
      </c>
      <c r="R45" s="27">
        <f>IF(ISNUMBER(K45)=FALSE,J45,0)</f>
        <v>0</v>
      </c>
    </row>
    <row r="46">
      <c r="A46" s="9"/>
      <c r="B46" s="58" t="s">
        <v>68</v>
      </c>
      <c r="C46" s="1"/>
      <c r="D46" s="1"/>
      <c r="E46" s="59" t="s">
        <v>578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70</v>
      </c>
      <c r="C47" s="1"/>
      <c r="D47" s="1"/>
      <c r="E47" s="59" t="s">
        <v>71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8" t="s">
        <v>72</v>
      </c>
      <c r="C48" s="1"/>
      <c r="D48" s="1"/>
      <c r="E48" s="59" t="s">
        <v>89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 thickBot="1">
      <c r="A49" s="9"/>
      <c r="B49" s="60" t="s">
        <v>74</v>
      </c>
      <c r="C49" s="31"/>
      <c r="D49" s="31"/>
      <c r="E49" s="61" t="s">
        <v>75</v>
      </c>
      <c r="F49" s="31"/>
      <c r="G49" s="31"/>
      <c r="H49" s="62"/>
      <c r="I49" s="31"/>
      <c r="J49" s="62"/>
      <c r="K49" s="31"/>
      <c r="L49" s="31"/>
      <c r="M49" s="12"/>
      <c r="N49" s="2"/>
      <c r="O49" s="2"/>
      <c r="P49" s="2"/>
      <c r="Q49" s="2"/>
    </row>
    <row r="50" thickTop="1" thickBot="1" ht="25" customHeight="1">
      <c r="A50" s="9"/>
      <c r="B50" s="1"/>
      <c r="C50" s="67">
        <v>0</v>
      </c>
      <c r="D50" s="1"/>
      <c r="E50" s="67" t="s">
        <v>55</v>
      </c>
      <c r="F50" s="1"/>
      <c r="G50" s="68" t="s">
        <v>115</v>
      </c>
      <c r="H50" s="69">
        <f>J30+J35+J40+J45</f>
        <v>0</v>
      </c>
      <c r="I50" s="68" t="s">
        <v>116</v>
      </c>
      <c r="J50" s="70">
        <f>(L50-H50)</f>
        <v>0</v>
      </c>
      <c r="K50" s="68" t="s">
        <v>117</v>
      </c>
      <c r="L50" s="71">
        <f>L30+L35+L40+L45</f>
        <v>0</v>
      </c>
      <c r="M50" s="12"/>
      <c r="N50" s="2"/>
      <c r="O50" s="2"/>
      <c r="P50" s="2"/>
      <c r="Q50" s="43">
        <f>0+Q30+Q35+Q40+Q45</f>
        <v>0</v>
      </c>
      <c r="R50" s="27">
        <f>0+R30+R35+R40+R45</f>
        <v>0</v>
      </c>
      <c r="S50" s="72">
        <f>Q50*(1+J50)+R50</f>
        <v>0</v>
      </c>
    </row>
    <row r="51" thickTop="1" thickBot="1" ht="25" customHeight="1">
      <c r="A51" s="9"/>
      <c r="B51" s="73"/>
      <c r="C51" s="73"/>
      <c r="D51" s="73"/>
      <c r="E51" s="73"/>
      <c r="F51" s="73"/>
      <c r="G51" s="74" t="s">
        <v>118</v>
      </c>
      <c r="H51" s="75">
        <f>J30+J35+J40+J45</f>
        <v>0</v>
      </c>
      <c r="I51" s="74" t="s">
        <v>119</v>
      </c>
      <c r="J51" s="76">
        <f>0+J50</f>
        <v>0</v>
      </c>
      <c r="K51" s="74" t="s">
        <v>120</v>
      </c>
      <c r="L51" s="77">
        <f>L30+L35+L40+L45</f>
        <v>0</v>
      </c>
      <c r="M51" s="12"/>
      <c r="N51" s="2"/>
      <c r="O51" s="2"/>
      <c r="P51" s="2"/>
      <c r="Q51" s="2"/>
    </row>
    <row r="52" ht="40" customHeight="1">
      <c r="A52" s="9"/>
      <c r="B52" s="82" t="s">
        <v>138</v>
      </c>
      <c r="C52" s="1"/>
      <c r="D52" s="1"/>
      <c r="E52" s="1"/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>
      <c r="A53" s="9"/>
      <c r="B53" s="51">
        <v>5</v>
      </c>
      <c r="C53" s="52" t="s">
        <v>973</v>
      </c>
      <c r="D53" s="52" t="s">
        <v>3</v>
      </c>
      <c r="E53" s="52" t="s">
        <v>974</v>
      </c>
      <c r="F53" s="52" t="s">
        <v>3</v>
      </c>
      <c r="G53" s="53" t="s">
        <v>141</v>
      </c>
      <c r="H53" s="54">
        <v>1.7709999999999999</v>
      </c>
      <c r="I53" s="25">
        <f>ROUND(0,2)</f>
        <v>0</v>
      </c>
      <c r="J53" s="55">
        <f>ROUND(I53*H53,2)</f>
        <v>0</v>
      </c>
      <c r="K53" s="56">
        <v>0.20999999999999999</v>
      </c>
      <c r="L53" s="57">
        <f>IF(ISNUMBER(K53),ROUND(J53*(K53+1),2),0)</f>
        <v>0</v>
      </c>
      <c r="M53" s="12"/>
      <c r="N53" s="2"/>
      <c r="O53" s="2"/>
      <c r="P53" s="2"/>
      <c r="Q53" s="43">
        <f>IF(ISNUMBER(K53),IF(H53&gt;0,IF(I53&gt;0,J53,0),0),0)</f>
        <v>0</v>
      </c>
      <c r="R53" s="27">
        <f>IF(ISNUMBER(K53)=FALSE,J53,0)</f>
        <v>0</v>
      </c>
    </row>
    <row r="54">
      <c r="A54" s="9"/>
      <c r="B54" s="58" t="s">
        <v>68</v>
      </c>
      <c r="C54" s="1"/>
      <c r="D54" s="1"/>
      <c r="E54" s="59" t="s">
        <v>1032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70</v>
      </c>
      <c r="C55" s="1"/>
      <c r="D55" s="1"/>
      <c r="E55" s="59" t="s">
        <v>1033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72</v>
      </c>
      <c r="C56" s="1"/>
      <c r="D56" s="1"/>
      <c r="E56" s="59" t="s">
        <v>701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 thickBot="1">
      <c r="A57" s="9"/>
      <c r="B57" s="60" t="s">
        <v>74</v>
      </c>
      <c r="C57" s="31"/>
      <c r="D57" s="31"/>
      <c r="E57" s="61" t="s">
        <v>75</v>
      </c>
      <c r="F57" s="31"/>
      <c r="G57" s="31"/>
      <c r="H57" s="62"/>
      <c r="I57" s="31"/>
      <c r="J57" s="62"/>
      <c r="K57" s="31"/>
      <c r="L57" s="31"/>
      <c r="M57" s="12"/>
      <c r="N57" s="2"/>
      <c r="O57" s="2"/>
      <c r="P57" s="2"/>
      <c r="Q57" s="2"/>
    </row>
    <row r="58" thickTop="1">
      <c r="A58" s="9"/>
      <c r="B58" s="51">
        <v>6</v>
      </c>
      <c r="C58" s="52" t="s">
        <v>943</v>
      </c>
      <c r="D58" s="52" t="s">
        <v>3</v>
      </c>
      <c r="E58" s="52" t="s">
        <v>944</v>
      </c>
      <c r="F58" s="52" t="s">
        <v>3</v>
      </c>
      <c r="G58" s="53" t="s">
        <v>141</v>
      </c>
      <c r="H58" s="63">
        <v>1.6639999999999999</v>
      </c>
      <c r="I58" s="37">
        <f>ROUND(0,2)</f>
        <v>0</v>
      </c>
      <c r="J58" s="64">
        <f>ROUND(I58*H58,2)</f>
        <v>0</v>
      </c>
      <c r="K58" s="65">
        <v>0.20999999999999999</v>
      </c>
      <c r="L58" s="66">
        <f>IF(ISNUMBER(K58),ROUND(J58*(K58+1),2),0)</f>
        <v>0</v>
      </c>
      <c r="M58" s="12"/>
      <c r="N58" s="2"/>
      <c r="O58" s="2"/>
      <c r="P58" s="2"/>
      <c r="Q58" s="43">
        <f>IF(ISNUMBER(K58),IF(H58&gt;0,IF(I58&gt;0,J58,0),0),0)</f>
        <v>0</v>
      </c>
      <c r="R58" s="27">
        <f>IF(ISNUMBER(K58)=FALSE,J58,0)</f>
        <v>0</v>
      </c>
    </row>
    <row r="59">
      <c r="A59" s="9"/>
      <c r="B59" s="58" t="s">
        <v>68</v>
      </c>
      <c r="C59" s="1"/>
      <c r="D59" s="1"/>
      <c r="E59" s="59" t="s">
        <v>1034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>
      <c r="A60" s="9"/>
      <c r="B60" s="58" t="s">
        <v>70</v>
      </c>
      <c r="C60" s="1"/>
      <c r="D60" s="1"/>
      <c r="E60" s="59" t="s">
        <v>1035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72</v>
      </c>
      <c r="C61" s="1"/>
      <c r="D61" s="1"/>
      <c r="E61" s="59" t="s">
        <v>701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 thickBot="1">
      <c r="A62" s="9"/>
      <c r="B62" s="60" t="s">
        <v>74</v>
      </c>
      <c r="C62" s="31"/>
      <c r="D62" s="31"/>
      <c r="E62" s="61" t="s">
        <v>75</v>
      </c>
      <c r="F62" s="31"/>
      <c r="G62" s="31"/>
      <c r="H62" s="62"/>
      <c r="I62" s="31"/>
      <c r="J62" s="62"/>
      <c r="K62" s="31"/>
      <c r="L62" s="31"/>
      <c r="M62" s="12"/>
      <c r="N62" s="2"/>
      <c r="O62" s="2"/>
      <c r="P62" s="2"/>
      <c r="Q62" s="2"/>
    </row>
    <row r="63" thickTop="1">
      <c r="A63" s="9"/>
      <c r="B63" s="51">
        <v>7</v>
      </c>
      <c r="C63" s="52" t="s">
        <v>697</v>
      </c>
      <c r="D63" s="52" t="s">
        <v>3</v>
      </c>
      <c r="E63" s="52" t="s">
        <v>698</v>
      </c>
      <c r="F63" s="52" t="s">
        <v>3</v>
      </c>
      <c r="G63" s="53" t="s">
        <v>141</v>
      </c>
      <c r="H63" s="63">
        <v>24.504000000000001</v>
      </c>
      <c r="I63" s="37">
        <f>ROUND(0,2)</f>
        <v>0</v>
      </c>
      <c r="J63" s="64">
        <f>ROUND(I63*H63,2)</f>
        <v>0</v>
      </c>
      <c r="K63" s="65">
        <v>0.20999999999999999</v>
      </c>
      <c r="L63" s="66">
        <f>IF(ISNUMBER(K63),ROUND(J63*(K63+1),2),0)</f>
        <v>0</v>
      </c>
      <c r="M63" s="12"/>
      <c r="N63" s="2"/>
      <c r="O63" s="2"/>
      <c r="P63" s="2"/>
      <c r="Q63" s="43">
        <f>IF(ISNUMBER(K63),IF(H63&gt;0,IF(I63&gt;0,J63,0),0),0)</f>
        <v>0</v>
      </c>
      <c r="R63" s="27">
        <f>IF(ISNUMBER(K63)=FALSE,J63,0)</f>
        <v>0</v>
      </c>
    </row>
    <row r="64">
      <c r="A64" s="9"/>
      <c r="B64" s="58" t="s">
        <v>68</v>
      </c>
      <c r="C64" s="1"/>
      <c r="D64" s="1"/>
      <c r="E64" s="59" t="s">
        <v>977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>
      <c r="A65" s="9"/>
      <c r="B65" s="58" t="s">
        <v>70</v>
      </c>
      <c r="C65" s="1"/>
      <c r="D65" s="1"/>
      <c r="E65" s="59" t="s">
        <v>1036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72</v>
      </c>
      <c r="C66" s="1"/>
      <c r="D66" s="1"/>
      <c r="E66" s="59" t="s">
        <v>701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 thickBot="1">
      <c r="A67" s="9"/>
      <c r="B67" s="60" t="s">
        <v>74</v>
      </c>
      <c r="C67" s="31"/>
      <c r="D67" s="31"/>
      <c r="E67" s="61" t="s">
        <v>75</v>
      </c>
      <c r="F67" s="31"/>
      <c r="G67" s="31"/>
      <c r="H67" s="62"/>
      <c r="I67" s="31"/>
      <c r="J67" s="62"/>
      <c r="K67" s="31"/>
      <c r="L67" s="31"/>
      <c r="M67" s="12"/>
      <c r="N67" s="2"/>
      <c r="O67" s="2"/>
      <c r="P67" s="2"/>
      <c r="Q67" s="2"/>
    </row>
    <row r="68" thickTop="1">
      <c r="A68" s="9"/>
      <c r="B68" s="51">
        <v>8</v>
      </c>
      <c r="C68" s="52" t="s">
        <v>702</v>
      </c>
      <c r="D68" s="52" t="s">
        <v>3</v>
      </c>
      <c r="E68" s="52" t="s">
        <v>703</v>
      </c>
      <c r="F68" s="52" t="s">
        <v>3</v>
      </c>
      <c r="G68" s="53" t="s">
        <v>141</v>
      </c>
      <c r="H68" s="63">
        <v>12.247</v>
      </c>
      <c r="I68" s="37">
        <f>ROUND(0,2)</f>
        <v>0</v>
      </c>
      <c r="J68" s="64">
        <f>ROUND(I68*H68,2)</f>
        <v>0</v>
      </c>
      <c r="K68" s="65">
        <v>0.20999999999999999</v>
      </c>
      <c r="L68" s="66">
        <f>IF(ISNUMBER(K68),ROUND(J68*(K68+1),2),0)</f>
        <v>0</v>
      </c>
      <c r="M68" s="12"/>
      <c r="N68" s="2"/>
      <c r="O68" s="2"/>
      <c r="P68" s="2"/>
      <c r="Q68" s="43">
        <f>IF(ISNUMBER(K68),IF(H68&gt;0,IF(I68&gt;0,J68,0),0),0)</f>
        <v>0</v>
      </c>
      <c r="R68" s="27">
        <f>IF(ISNUMBER(K68)=FALSE,J68,0)</f>
        <v>0</v>
      </c>
    </row>
    <row r="69">
      <c r="A69" s="9"/>
      <c r="B69" s="58" t="s">
        <v>68</v>
      </c>
      <c r="C69" s="1"/>
      <c r="D69" s="1"/>
      <c r="E69" s="59" t="s">
        <v>1037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>
      <c r="A70" s="9"/>
      <c r="B70" s="58" t="s">
        <v>70</v>
      </c>
      <c r="C70" s="1"/>
      <c r="D70" s="1"/>
      <c r="E70" s="59" t="s">
        <v>1038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72</v>
      </c>
      <c r="C71" s="1"/>
      <c r="D71" s="1"/>
      <c r="E71" s="59" t="s">
        <v>701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 thickBot="1">
      <c r="A72" s="9"/>
      <c r="B72" s="60" t="s">
        <v>74</v>
      </c>
      <c r="C72" s="31"/>
      <c r="D72" s="31"/>
      <c r="E72" s="61" t="s">
        <v>75</v>
      </c>
      <c r="F72" s="31"/>
      <c r="G72" s="31"/>
      <c r="H72" s="62"/>
      <c r="I72" s="31"/>
      <c r="J72" s="62"/>
      <c r="K72" s="31"/>
      <c r="L72" s="31"/>
      <c r="M72" s="12"/>
      <c r="N72" s="2"/>
      <c r="O72" s="2"/>
      <c r="P72" s="2"/>
      <c r="Q72" s="2"/>
    </row>
    <row r="73" thickTop="1">
      <c r="A73" s="9"/>
      <c r="B73" s="51">
        <v>9</v>
      </c>
      <c r="C73" s="52" t="s">
        <v>150</v>
      </c>
      <c r="D73" s="52" t="s">
        <v>3</v>
      </c>
      <c r="E73" s="52" t="s">
        <v>151</v>
      </c>
      <c r="F73" s="52" t="s">
        <v>3</v>
      </c>
      <c r="G73" s="53" t="s">
        <v>141</v>
      </c>
      <c r="H73" s="63">
        <v>26.274999999999999</v>
      </c>
      <c r="I73" s="37">
        <f>ROUND(0,2)</f>
        <v>0</v>
      </c>
      <c r="J73" s="64">
        <f>ROUND(I73*H73,2)</f>
        <v>0</v>
      </c>
      <c r="K73" s="65">
        <v>0.20999999999999999</v>
      </c>
      <c r="L73" s="66">
        <f>IF(ISNUMBER(K73),ROUND(J73*(K73+1),2),0)</f>
        <v>0</v>
      </c>
      <c r="M73" s="12"/>
      <c r="N73" s="2"/>
      <c r="O73" s="2"/>
      <c r="P73" s="2"/>
      <c r="Q73" s="43">
        <f>IF(ISNUMBER(K73),IF(H73&gt;0,IF(I73&gt;0,J73,0),0),0)</f>
        <v>0</v>
      </c>
      <c r="R73" s="27">
        <f>IF(ISNUMBER(K73)=FALSE,J73,0)</f>
        <v>0</v>
      </c>
    </row>
    <row r="74">
      <c r="A74" s="9"/>
      <c r="B74" s="58" t="s">
        <v>68</v>
      </c>
      <c r="C74" s="1"/>
      <c r="D74" s="1"/>
      <c r="E74" s="59" t="s">
        <v>981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>
      <c r="A75" s="9"/>
      <c r="B75" s="58" t="s">
        <v>70</v>
      </c>
      <c r="C75" s="1"/>
      <c r="D75" s="1"/>
      <c r="E75" s="59" t="s">
        <v>1039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72</v>
      </c>
      <c r="C76" s="1"/>
      <c r="D76" s="1"/>
      <c r="E76" s="59" t="s">
        <v>153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 thickBot="1">
      <c r="A77" s="9"/>
      <c r="B77" s="60" t="s">
        <v>74</v>
      </c>
      <c r="C77" s="31"/>
      <c r="D77" s="31"/>
      <c r="E77" s="61" t="s">
        <v>75</v>
      </c>
      <c r="F77" s="31"/>
      <c r="G77" s="31"/>
      <c r="H77" s="62"/>
      <c r="I77" s="31"/>
      <c r="J77" s="62"/>
      <c r="K77" s="31"/>
      <c r="L77" s="31"/>
      <c r="M77" s="12"/>
      <c r="N77" s="2"/>
      <c r="O77" s="2"/>
      <c r="P77" s="2"/>
      <c r="Q77" s="2"/>
    </row>
    <row r="78" thickTop="1">
      <c r="A78" s="9"/>
      <c r="B78" s="51">
        <v>10</v>
      </c>
      <c r="C78" s="52" t="s">
        <v>714</v>
      </c>
      <c r="D78" s="52" t="s">
        <v>3</v>
      </c>
      <c r="E78" s="52" t="s">
        <v>715</v>
      </c>
      <c r="F78" s="52" t="s">
        <v>3</v>
      </c>
      <c r="G78" s="53" t="s">
        <v>141</v>
      </c>
      <c r="H78" s="63">
        <v>11.27</v>
      </c>
      <c r="I78" s="37">
        <f>ROUND(0,2)</f>
        <v>0</v>
      </c>
      <c r="J78" s="64">
        <f>ROUND(I78*H78,2)</f>
        <v>0</v>
      </c>
      <c r="K78" s="65">
        <v>0.20999999999999999</v>
      </c>
      <c r="L78" s="66">
        <f>IF(ISNUMBER(K78),ROUND(J78*(K78+1),2),0)</f>
        <v>0</v>
      </c>
      <c r="M78" s="12"/>
      <c r="N78" s="2"/>
      <c r="O78" s="2"/>
      <c r="P78" s="2"/>
      <c r="Q78" s="43">
        <f>IF(ISNUMBER(K78),IF(H78&gt;0,IF(I78&gt;0,J78,0),0),0)</f>
        <v>0</v>
      </c>
      <c r="R78" s="27">
        <f>IF(ISNUMBER(K78)=FALSE,J78,0)</f>
        <v>0</v>
      </c>
    </row>
    <row r="79">
      <c r="A79" s="9"/>
      <c r="B79" s="58" t="s">
        <v>68</v>
      </c>
      <c r="C79" s="1"/>
      <c r="D79" s="1"/>
      <c r="E79" s="59" t="s">
        <v>983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>
      <c r="A80" s="9"/>
      <c r="B80" s="58" t="s">
        <v>70</v>
      </c>
      <c r="C80" s="1"/>
      <c r="D80" s="1"/>
      <c r="E80" s="59" t="s">
        <v>1040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72</v>
      </c>
      <c r="C81" s="1"/>
      <c r="D81" s="1"/>
      <c r="E81" s="59" t="s">
        <v>718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 thickBot="1">
      <c r="A82" s="9"/>
      <c r="B82" s="60" t="s">
        <v>74</v>
      </c>
      <c r="C82" s="31"/>
      <c r="D82" s="31"/>
      <c r="E82" s="61" t="s">
        <v>75</v>
      </c>
      <c r="F82" s="31"/>
      <c r="G82" s="31"/>
      <c r="H82" s="62"/>
      <c r="I82" s="31"/>
      <c r="J82" s="62"/>
      <c r="K82" s="31"/>
      <c r="L82" s="31"/>
      <c r="M82" s="12"/>
      <c r="N82" s="2"/>
      <c r="O82" s="2"/>
      <c r="P82" s="2"/>
      <c r="Q82" s="2"/>
    </row>
    <row r="83" thickTop="1" thickBot="1" ht="25" customHeight="1">
      <c r="A83" s="9"/>
      <c r="B83" s="1"/>
      <c r="C83" s="67">
        <v>1</v>
      </c>
      <c r="D83" s="1"/>
      <c r="E83" s="67" t="s">
        <v>122</v>
      </c>
      <c r="F83" s="1"/>
      <c r="G83" s="68" t="s">
        <v>115</v>
      </c>
      <c r="H83" s="69">
        <f>J53+J58+J63+J68+J73+J78</f>
        <v>0</v>
      </c>
      <c r="I83" s="68" t="s">
        <v>116</v>
      </c>
      <c r="J83" s="70">
        <f>(L83-H83)</f>
        <v>0</v>
      </c>
      <c r="K83" s="68" t="s">
        <v>117</v>
      </c>
      <c r="L83" s="71">
        <f>L53+L58+L63+L68+L73+L78</f>
        <v>0</v>
      </c>
      <c r="M83" s="12"/>
      <c r="N83" s="2"/>
      <c r="O83" s="2"/>
      <c r="P83" s="2"/>
      <c r="Q83" s="43">
        <f>0+Q53+Q58+Q63+Q68+Q73+Q78</f>
        <v>0</v>
      </c>
      <c r="R83" s="27">
        <f>0+R53+R58+R63+R68+R73+R78</f>
        <v>0</v>
      </c>
      <c r="S83" s="72">
        <f>Q83*(1+J83)+R83</f>
        <v>0</v>
      </c>
    </row>
    <row r="84" thickTop="1" thickBot="1" ht="25" customHeight="1">
      <c r="A84" s="9"/>
      <c r="B84" s="73"/>
      <c r="C84" s="73"/>
      <c r="D84" s="73"/>
      <c r="E84" s="73"/>
      <c r="F84" s="73"/>
      <c r="G84" s="74" t="s">
        <v>118</v>
      </c>
      <c r="H84" s="75">
        <f>J53+J58+J63+J68+J73+J78</f>
        <v>0</v>
      </c>
      <c r="I84" s="74" t="s">
        <v>119</v>
      </c>
      <c r="J84" s="76">
        <f>0+J83</f>
        <v>0</v>
      </c>
      <c r="K84" s="74" t="s">
        <v>120</v>
      </c>
      <c r="L84" s="77">
        <f>L53+L58+L63+L68+L73+L78</f>
        <v>0</v>
      </c>
      <c r="M84" s="12"/>
      <c r="N84" s="2"/>
      <c r="O84" s="2"/>
      <c r="P84" s="2"/>
      <c r="Q84" s="2"/>
    </row>
    <row r="85" ht="40" customHeight="1">
      <c r="A85" s="9"/>
      <c r="B85" s="82" t="s">
        <v>305</v>
      </c>
      <c r="C85" s="1"/>
      <c r="D85" s="1"/>
      <c r="E85" s="1"/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1">
        <v>11</v>
      </c>
      <c r="C86" s="52" t="s">
        <v>1041</v>
      </c>
      <c r="D86" s="52" t="s">
        <v>3</v>
      </c>
      <c r="E86" s="52" t="s">
        <v>1042</v>
      </c>
      <c r="F86" s="52" t="s">
        <v>3</v>
      </c>
      <c r="G86" s="53" t="s">
        <v>141</v>
      </c>
      <c r="H86" s="54">
        <v>1.6639999999999999</v>
      </c>
      <c r="I86" s="25">
        <f>ROUND(0,2)</f>
        <v>0</v>
      </c>
      <c r="J86" s="55">
        <f>ROUND(I86*H86,2)</f>
        <v>0</v>
      </c>
      <c r="K86" s="56">
        <v>0.20999999999999999</v>
      </c>
      <c r="L86" s="57">
        <f>IF(ISNUMBER(K86),ROUND(J86*(K86+1),2),0)</f>
        <v>0</v>
      </c>
      <c r="M86" s="12"/>
      <c r="N86" s="2"/>
      <c r="O86" s="2"/>
      <c r="P86" s="2"/>
      <c r="Q86" s="43">
        <f>IF(ISNUMBER(K86),IF(H86&gt;0,IF(I86&gt;0,J86,0),0),0)</f>
        <v>0</v>
      </c>
      <c r="R86" s="27">
        <f>IF(ISNUMBER(K86)=FALSE,J86,0)</f>
        <v>0</v>
      </c>
    </row>
    <row r="87">
      <c r="A87" s="9"/>
      <c r="B87" s="58" t="s">
        <v>68</v>
      </c>
      <c r="C87" s="1"/>
      <c r="D87" s="1"/>
      <c r="E87" s="59" t="s">
        <v>1043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>
      <c r="A88" s="9"/>
      <c r="B88" s="58" t="s">
        <v>70</v>
      </c>
      <c r="C88" s="1"/>
      <c r="D88" s="1"/>
      <c r="E88" s="59" t="s">
        <v>1035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>
      <c r="A89" s="9"/>
      <c r="B89" s="58" t="s">
        <v>72</v>
      </c>
      <c r="C89" s="1"/>
      <c r="D89" s="1"/>
      <c r="E89" s="59" t="s">
        <v>1044</v>
      </c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 thickBot="1">
      <c r="A90" s="9"/>
      <c r="B90" s="60" t="s">
        <v>74</v>
      </c>
      <c r="C90" s="31"/>
      <c r="D90" s="31"/>
      <c r="E90" s="61" t="s">
        <v>75</v>
      </c>
      <c r="F90" s="31"/>
      <c r="G90" s="31"/>
      <c r="H90" s="62"/>
      <c r="I90" s="31"/>
      <c r="J90" s="62"/>
      <c r="K90" s="31"/>
      <c r="L90" s="31"/>
      <c r="M90" s="12"/>
      <c r="N90" s="2"/>
      <c r="O90" s="2"/>
      <c r="P90" s="2"/>
      <c r="Q90" s="2"/>
    </row>
    <row r="91" thickTop="1">
      <c r="A91" s="9"/>
      <c r="B91" s="51">
        <v>12</v>
      </c>
      <c r="C91" s="52" t="s">
        <v>1045</v>
      </c>
      <c r="D91" s="52" t="s">
        <v>3</v>
      </c>
      <c r="E91" s="52" t="s">
        <v>1046</v>
      </c>
      <c r="F91" s="52" t="s">
        <v>3</v>
      </c>
      <c r="G91" s="53" t="s">
        <v>141</v>
      </c>
      <c r="H91" s="63">
        <v>0.128</v>
      </c>
      <c r="I91" s="37">
        <f>ROUND(0,2)</f>
        <v>0</v>
      </c>
      <c r="J91" s="64">
        <f>ROUND(I91*H91,2)</f>
        <v>0</v>
      </c>
      <c r="K91" s="65">
        <v>0.20999999999999999</v>
      </c>
      <c r="L91" s="66">
        <f>IF(ISNUMBER(K91),ROUND(J91*(K91+1),2),0)</f>
        <v>0</v>
      </c>
      <c r="M91" s="12"/>
      <c r="N91" s="2"/>
      <c r="O91" s="2"/>
      <c r="P91" s="2"/>
      <c r="Q91" s="43">
        <f>IF(ISNUMBER(K91),IF(H91&gt;0,IF(I91&gt;0,J91,0),0),0)</f>
        <v>0</v>
      </c>
      <c r="R91" s="27">
        <f>IF(ISNUMBER(K91)=FALSE,J91,0)</f>
        <v>0</v>
      </c>
    </row>
    <row r="92">
      <c r="A92" s="9"/>
      <c r="B92" s="58" t="s">
        <v>68</v>
      </c>
      <c r="C92" s="1"/>
      <c r="D92" s="1"/>
      <c r="E92" s="59" t="s">
        <v>1047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>
      <c r="A93" s="9"/>
      <c r="B93" s="58" t="s">
        <v>70</v>
      </c>
      <c r="C93" s="1"/>
      <c r="D93" s="1"/>
      <c r="E93" s="59" t="s">
        <v>1048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>
      <c r="A94" s="9"/>
      <c r="B94" s="58" t="s">
        <v>72</v>
      </c>
      <c r="C94" s="1"/>
      <c r="D94" s="1"/>
      <c r="E94" s="59" t="s">
        <v>1044</v>
      </c>
      <c r="F94" s="1"/>
      <c r="G94" s="1"/>
      <c r="H94" s="50"/>
      <c r="I94" s="1"/>
      <c r="J94" s="50"/>
      <c r="K94" s="1"/>
      <c r="L94" s="1"/>
      <c r="M94" s="12"/>
      <c r="N94" s="2"/>
      <c r="O94" s="2"/>
      <c r="P94" s="2"/>
      <c r="Q94" s="2"/>
    </row>
    <row r="95" thickBot="1">
      <c r="A95" s="9"/>
      <c r="B95" s="60" t="s">
        <v>74</v>
      </c>
      <c r="C95" s="31"/>
      <c r="D95" s="31"/>
      <c r="E95" s="61" t="s">
        <v>75</v>
      </c>
      <c r="F95" s="31"/>
      <c r="G95" s="31"/>
      <c r="H95" s="62"/>
      <c r="I95" s="31"/>
      <c r="J95" s="62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7">
        <v>2</v>
      </c>
      <c r="D96" s="1"/>
      <c r="E96" s="67" t="s">
        <v>254</v>
      </c>
      <c r="F96" s="1"/>
      <c r="G96" s="68" t="s">
        <v>115</v>
      </c>
      <c r="H96" s="69">
        <f>J86+J91</f>
        <v>0</v>
      </c>
      <c r="I96" s="68" t="s">
        <v>116</v>
      </c>
      <c r="J96" s="70">
        <f>(L96-H96)</f>
        <v>0</v>
      </c>
      <c r="K96" s="68" t="s">
        <v>117</v>
      </c>
      <c r="L96" s="71">
        <f>L86+L91</f>
        <v>0</v>
      </c>
      <c r="M96" s="12"/>
      <c r="N96" s="2"/>
      <c r="O96" s="2"/>
      <c r="P96" s="2"/>
      <c r="Q96" s="43">
        <f>0+Q86+Q91</f>
        <v>0</v>
      </c>
      <c r="R96" s="27">
        <f>0+R86+R91</f>
        <v>0</v>
      </c>
      <c r="S96" s="72">
        <f>Q96*(1+J96)+R96</f>
        <v>0</v>
      </c>
    </row>
    <row r="97" thickTop="1" thickBot="1" ht="25" customHeight="1">
      <c r="A97" s="9"/>
      <c r="B97" s="73"/>
      <c r="C97" s="73"/>
      <c r="D97" s="73"/>
      <c r="E97" s="73"/>
      <c r="F97" s="73"/>
      <c r="G97" s="74" t="s">
        <v>118</v>
      </c>
      <c r="H97" s="75">
        <f>J86+J91</f>
        <v>0</v>
      </c>
      <c r="I97" s="74" t="s">
        <v>119</v>
      </c>
      <c r="J97" s="76">
        <f>0+J96</f>
        <v>0</v>
      </c>
      <c r="K97" s="74" t="s">
        <v>120</v>
      </c>
      <c r="L97" s="77">
        <f>L86+L91</f>
        <v>0</v>
      </c>
      <c r="M97" s="12"/>
      <c r="N97" s="2"/>
      <c r="O97" s="2"/>
      <c r="P97" s="2"/>
      <c r="Q97" s="2"/>
    </row>
    <row r="98" ht="40" customHeight="1">
      <c r="A98" s="9"/>
      <c r="B98" s="82" t="s">
        <v>164</v>
      </c>
      <c r="C98" s="1"/>
      <c r="D98" s="1"/>
      <c r="E98" s="1"/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>
      <c r="A99" s="9"/>
      <c r="B99" s="51">
        <v>13</v>
      </c>
      <c r="C99" s="52" t="s">
        <v>985</v>
      </c>
      <c r="D99" s="52" t="s">
        <v>3</v>
      </c>
      <c r="E99" s="52" t="s">
        <v>986</v>
      </c>
      <c r="F99" s="52" t="s">
        <v>3</v>
      </c>
      <c r="G99" s="53" t="s">
        <v>156</v>
      </c>
      <c r="H99" s="54">
        <v>2.5600000000000001</v>
      </c>
      <c r="I99" s="25">
        <f>ROUND(0,2)</f>
        <v>0</v>
      </c>
      <c r="J99" s="55">
        <f>ROUND(I99*H99,2)</f>
        <v>0</v>
      </c>
      <c r="K99" s="56">
        <v>0.20999999999999999</v>
      </c>
      <c r="L99" s="57">
        <f>IF(ISNUMBER(K99),ROUND(J99*(K99+1),2),0)</f>
        <v>0</v>
      </c>
      <c r="M99" s="12"/>
      <c r="N99" s="2"/>
      <c r="O99" s="2"/>
      <c r="P99" s="2"/>
      <c r="Q99" s="43">
        <f>IF(ISNUMBER(K99),IF(H99&gt;0,IF(I99&gt;0,J99,0),0),0)</f>
        <v>0</v>
      </c>
      <c r="R99" s="27">
        <f>IF(ISNUMBER(K99)=FALSE,J99,0)</f>
        <v>0</v>
      </c>
    </row>
    <row r="100">
      <c r="A100" s="9"/>
      <c r="B100" s="58" t="s">
        <v>68</v>
      </c>
      <c r="C100" s="1"/>
      <c r="D100" s="1"/>
      <c r="E100" s="59" t="s">
        <v>1049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>
      <c r="A101" s="9"/>
      <c r="B101" s="58" t="s">
        <v>70</v>
      </c>
      <c r="C101" s="1"/>
      <c r="D101" s="1"/>
      <c r="E101" s="59" t="s">
        <v>1050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8" t="s">
        <v>72</v>
      </c>
      <c r="C102" s="1"/>
      <c r="D102" s="1"/>
      <c r="E102" s="59" t="s">
        <v>989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 thickBot="1">
      <c r="A103" s="9"/>
      <c r="B103" s="60" t="s">
        <v>74</v>
      </c>
      <c r="C103" s="31"/>
      <c r="D103" s="31"/>
      <c r="E103" s="61" t="s">
        <v>75</v>
      </c>
      <c r="F103" s="31"/>
      <c r="G103" s="31"/>
      <c r="H103" s="62"/>
      <c r="I103" s="31"/>
      <c r="J103" s="62"/>
      <c r="K103" s="31"/>
      <c r="L103" s="31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67">
        <v>4</v>
      </c>
      <c r="D104" s="1"/>
      <c r="E104" s="67" t="s">
        <v>123</v>
      </c>
      <c r="F104" s="1"/>
      <c r="G104" s="68" t="s">
        <v>115</v>
      </c>
      <c r="H104" s="69">
        <f>0+J99</f>
        <v>0</v>
      </c>
      <c r="I104" s="68" t="s">
        <v>116</v>
      </c>
      <c r="J104" s="70">
        <f>(L104-H104)</f>
        <v>0</v>
      </c>
      <c r="K104" s="68" t="s">
        <v>117</v>
      </c>
      <c r="L104" s="71">
        <f>0+L99</f>
        <v>0</v>
      </c>
      <c r="M104" s="12"/>
      <c r="N104" s="2"/>
      <c r="O104" s="2"/>
      <c r="P104" s="2"/>
      <c r="Q104" s="43">
        <f>0+Q99</f>
        <v>0</v>
      </c>
      <c r="R104" s="27">
        <f>0+R99</f>
        <v>0</v>
      </c>
      <c r="S104" s="72">
        <f>Q104*(1+J104)+R104</f>
        <v>0</v>
      </c>
    </row>
    <row r="105" thickTop="1" thickBot="1" ht="25" customHeight="1">
      <c r="A105" s="9"/>
      <c r="B105" s="73"/>
      <c r="C105" s="73"/>
      <c r="D105" s="73"/>
      <c r="E105" s="73"/>
      <c r="F105" s="73"/>
      <c r="G105" s="74" t="s">
        <v>118</v>
      </c>
      <c r="H105" s="75">
        <f>0+J99</f>
        <v>0</v>
      </c>
      <c r="I105" s="74" t="s">
        <v>119</v>
      </c>
      <c r="J105" s="76">
        <f>0+J104</f>
        <v>0</v>
      </c>
      <c r="K105" s="74" t="s">
        <v>120</v>
      </c>
      <c r="L105" s="77">
        <f>0+L99</f>
        <v>0</v>
      </c>
      <c r="M105" s="12"/>
      <c r="N105" s="2"/>
      <c r="O105" s="2"/>
      <c r="P105" s="2"/>
      <c r="Q105" s="2"/>
    </row>
    <row r="106" ht="40" customHeight="1">
      <c r="A106" s="9"/>
      <c r="B106" s="82" t="s">
        <v>170</v>
      </c>
      <c r="C106" s="1"/>
      <c r="D106" s="1"/>
      <c r="E106" s="1"/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>
      <c r="A107" s="9"/>
      <c r="B107" s="51">
        <v>14</v>
      </c>
      <c r="C107" s="52" t="s">
        <v>990</v>
      </c>
      <c r="D107" s="52" t="s">
        <v>3</v>
      </c>
      <c r="E107" s="52" t="s">
        <v>991</v>
      </c>
      <c r="F107" s="52" t="s">
        <v>3</v>
      </c>
      <c r="G107" s="53" t="s">
        <v>173</v>
      </c>
      <c r="H107" s="54">
        <v>161</v>
      </c>
      <c r="I107" s="25">
        <f>ROUND(0,2)</f>
        <v>0</v>
      </c>
      <c r="J107" s="55">
        <f>ROUND(I107*H107,2)</f>
        <v>0</v>
      </c>
      <c r="K107" s="56">
        <v>0.20999999999999999</v>
      </c>
      <c r="L107" s="57">
        <f>IF(ISNUMBER(K107),ROUND(J107*(K107+1),2),0)</f>
        <v>0</v>
      </c>
      <c r="M107" s="12"/>
      <c r="N107" s="2"/>
      <c r="O107" s="2"/>
      <c r="P107" s="2"/>
      <c r="Q107" s="4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58" t="s">
        <v>68</v>
      </c>
      <c r="C108" s="1"/>
      <c r="D108" s="1"/>
      <c r="E108" s="59" t="s">
        <v>992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>
      <c r="A109" s="9"/>
      <c r="B109" s="58" t="s">
        <v>70</v>
      </c>
      <c r="C109" s="1"/>
      <c r="D109" s="1"/>
      <c r="E109" s="59" t="s">
        <v>1051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8" t="s">
        <v>72</v>
      </c>
      <c r="C110" s="1"/>
      <c r="D110" s="1"/>
      <c r="E110" s="59" t="s">
        <v>994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 thickBot="1">
      <c r="A111" s="9"/>
      <c r="B111" s="60" t="s">
        <v>74</v>
      </c>
      <c r="C111" s="31"/>
      <c r="D111" s="31"/>
      <c r="E111" s="61" t="s">
        <v>75</v>
      </c>
      <c r="F111" s="31"/>
      <c r="G111" s="31"/>
      <c r="H111" s="62"/>
      <c r="I111" s="31"/>
      <c r="J111" s="62"/>
      <c r="K111" s="31"/>
      <c r="L111" s="31"/>
      <c r="M111" s="12"/>
      <c r="N111" s="2"/>
      <c r="O111" s="2"/>
      <c r="P111" s="2"/>
      <c r="Q111" s="2"/>
    </row>
    <row r="112" thickTop="1">
      <c r="A112" s="9"/>
      <c r="B112" s="51">
        <v>15</v>
      </c>
      <c r="C112" s="52" t="s">
        <v>1052</v>
      </c>
      <c r="D112" s="52" t="s">
        <v>3</v>
      </c>
      <c r="E112" s="52" t="s">
        <v>1053</v>
      </c>
      <c r="F112" s="52" t="s">
        <v>3</v>
      </c>
      <c r="G112" s="53" t="s">
        <v>173</v>
      </c>
      <c r="H112" s="63">
        <v>80</v>
      </c>
      <c r="I112" s="37">
        <f>ROUND(0,2)</f>
        <v>0</v>
      </c>
      <c r="J112" s="64">
        <f>ROUND(I112*H112,2)</f>
        <v>0</v>
      </c>
      <c r="K112" s="65">
        <v>0.20999999999999999</v>
      </c>
      <c r="L112" s="66">
        <f>IF(ISNUMBER(K112),ROUND(J112*(K112+1),2),0)</f>
        <v>0</v>
      </c>
      <c r="M112" s="12"/>
      <c r="N112" s="2"/>
      <c r="O112" s="2"/>
      <c r="P112" s="2"/>
      <c r="Q112" s="4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8" t="s">
        <v>68</v>
      </c>
      <c r="C113" s="1"/>
      <c r="D113" s="1"/>
      <c r="E113" s="59" t="s">
        <v>1054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>
      <c r="A114" s="9"/>
      <c r="B114" s="58" t="s">
        <v>70</v>
      </c>
      <c r="C114" s="1"/>
      <c r="D114" s="1"/>
      <c r="E114" s="59" t="s">
        <v>1055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>
      <c r="A115" s="9"/>
      <c r="B115" s="58" t="s">
        <v>72</v>
      </c>
      <c r="C115" s="1"/>
      <c r="D115" s="1"/>
      <c r="E115" s="59" t="s">
        <v>1056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 thickBot="1">
      <c r="A116" s="9"/>
      <c r="B116" s="60" t="s">
        <v>74</v>
      </c>
      <c r="C116" s="31"/>
      <c r="D116" s="31"/>
      <c r="E116" s="61" t="s">
        <v>75</v>
      </c>
      <c r="F116" s="31"/>
      <c r="G116" s="31"/>
      <c r="H116" s="62"/>
      <c r="I116" s="31"/>
      <c r="J116" s="62"/>
      <c r="K116" s="31"/>
      <c r="L116" s="31"/>
      <c r="M116" s="12"/>
      <c r="N116" s="2"/>
      <c r="O116" s="2"/>
      <c r="P116" s="2"/>
      <c r="Q116" s="2"/>
    </row>
    <row r="117" thickTop="1">
      <c r="A117" s="9"/>
      <c r="B117" s="51">
        <v>16</v>
      </c>
      <c r="C117" s="52" t="s">
        <v>995</v>
      </c>
      <c r="D117" s="52" t="s">
        <v>108</v>
      </c>
      <c r="E117" s="52" t="s">
        <v>996</v>
      </c>
      <c r="F117" s="52" t="s">
        <v>3</v>
      </c>
      <c r="G117" s="53" t="s">
        <v>173</v>
      </c>
      <c r="H117" s="63">
        <v>10</v>
      </c>
      <c r="I117" s="37">
        <f>ROUND(0,2)</f>
        <v>0</v>
      </c>
      <c r="J117" s="64">
        <f>ROUND(I117*H117,2)</f>
        <v>0</v>
      </c>
      <c r="K117" s="65">
        <v>0.20999999999999999</v>
      </c>
      <c r="L117" s="66">
        <f>IF(ISNUMBER(K117),ROUND(J117*(K117+1),2),0)</f>
        <v>0</v>
      </c>
      <c r="M117" s="12"/>
      <c r="N117" s="2"/>
      <c r="O117" s="2"/>
      <c r="P117" s="2"/>
      <c r="Q117" s="4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58" t="s">
        <v>68</v>
      </c>
      <c r="C118" s="1"/>
      <c r="D118" s="1"/>
      <c r="E118" s="59" t="s">
        <v>997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>
      <c r="A119" s="9"/>
      <c r="B119" s="58" t="s">
        <v>70</v>
      </c>
      <c r="C119" s="1"/>
      <c r="D119" s="1"/>
      <c r="E119" s="59" t="s">
        <v>231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>
      <c r="A120" s="9"/>
      <c r="B120" s="58" t="s">
        <v>72</v>
      </c>
      <c r="C120" s="1"/>
      <c r="D120" s="1"/>
      <c r="E120" s="59" t="s">
        <v>998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 thickBot="1">
      <c r="A121" s="9"/>
      <c r="B121" s="60" t="s">
        <v>74</v>
      </c>
      <c r="C121" s="31"/>
      <c r="D121" s="31"/>
      <c r="E121" s="61" t="s">
        <v>75</v>
      </c>
      <c r="F121" s="31"/>
      <c r="G121" s="31"/>
      <c r="H121" s="62"/>
      <c r="I121" s="31"/>
      <c r="J121" s="62"/>
      <c r="K121" s="31"/>
      <c r="L121" s="31"/>
      <c r="M121" s="12"/>
      <c r="N121" s="2"/>
      <c r="O121" s="2"/>
      <c r="P121" s="2"/>
      <c r="Q121" s="2"/>
    </row>
    <row r="122" thickTop="1">
      <c r="A122" s="9"/>
      <c r="B122" s="51">
        <v>17</v>
      </c>
      <c r="C122" s="52" t="s">
        <v>995</v>
      </c>
      <c r="D122" s="52" t="s">
        <v>113</v>
      </c>
      <c r="E122" s="52" t="s">
        <v>996</v>
      </c>
      <c r="F122" s="52" t="s">
        <v>3</v>
      </c>
      <c r="G122" s="53" t="s">
        <v>173</v>
      </c>
      <c r="H122" s="63">
        <v>37</v>
      </c>
      <c r="I122" s="37">
        <f>ROUND(0,2)</f>
        <v>0</v>
      </c>
      <c r="J122" s="64">
        <f>ROUND(I122*H122,2)</f>
        <v>0</v>
      </c>
      <c r="K122" s="65">
        <v>0.20999999999999999</v>
      </c>
      <c r="L122" s="66">
        <f>IF(ISNUMBER(K122),ROUND(J122*(K122+1),2),0)</f>
        <v>0</v>
      </c>
      <c r="M122" s="12"/>
      <c r="N122" s="2"/>
      <c r="O122" s="2"/>
      <c r="P122" s="2"/>
      <c r="Q122" s="4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8" t="s">
        <v>68</v>
      </c>
      <c r="C123" s="1"/>
      <c r="D123" s="1"/>
      <c r="E123" s="59" t="s">
        <v>1057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>
      <c r="A124" s="9"/>
      <c r="B124" s="58" t="s">
        <v>70</v>
      </c>
      <c r="C124" s="1"/>
      <c r="D124" s="1"/>
      <c r="E124" s="59" t="s">
        <v>1058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>
      <c r="A125" s="9"/>
      <c r="B125" s="58" t="s">
        <v>72</v>
      </c>
      <c r="C125" s="1"/>
      <c r="D125" s="1"/>
      <c r="E125" s="59" t="s">
        <v>998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 thickBot="1">
      <c r="A126" s="9"/>
      <c r="B126" s="60" t="s">
        <v>74</v>
      </c>
      <c r="C126" s="31"/>
      <c r="D126" s="31"/>
      <c r="E126" s="61" t="s">
        <v>75</v>
      </c>
      <c r="F126" s="31"/>
      <c r="G126" s="31"/>
      <c r="H126" s="62"/>
      <c r="I126" s="31"/>
      <c r="J126" s="62"/>
      <c r="K126" s="31"/>
      <c r="L126" s="31"/>
      <c r="M126" s="12"/>
      <c r="N126" s="2"/>
      <c r="O126" s="2"/>
      <c r="P126" s="2"/>
      <c r="Q126" s="2"/>
    </row>
    <row r="127" thickTop="1">
      <c r="A127" s="9"/>
      <c r="B127" s="51">
        <v>18</v>
      </c>
      <c r="C127" s="52" t="s">
        <v>995</v>
      </c>
      <c r="D127" s="52" t="s">
        <v>439</v>
      </c>
      <c r="E127" s="52" t="s">
        <v>996</v>
      </c>
      <c r="F127" s="52" t="s">
        <v>3</v>
      </c>
      <c r="G127" s="53" t="s">
        <v>173</v>
      </c>
      <c r="H127" s="63">
        <v>24</v>
      </c>
      <c r="I127" s="37">
        <f>ROUND(0,2)</f>
        <v>0</v>
      </c>
      <c r="J127" s="64">
        <f>ROUND(I127*H127,2)</f>
        <v>0</v>
      </c>
      <c r="K127" s="65">
        <v>0.20999999999999999</v>
      </c>
      <c r="L127" s="66">
        <f>IF(ISNUMBER(K127),ROUND(J127*(K127+1),2),0)</f>
        <v>0</v>
      </c>
      <c r="M127" s="12"/>
      <c r="N127" s="2"/>
      <c r="O127" s="2"/>
      <c r="P127" s="2"/>
      <c r="Q127" s="4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8" t="s">
        <v>68</v>
      </c>
      <c r="C128" s="1"/>
      <c r="D128" s="1"/>
      <c r="E128" s="59" t="s">
        <v>1059</v>
      </c>
      <c r="F128" s="1"/>
      <c r="G128" s="1"/>
      <c r="H128" s="50"/>
      <c r="I128" s="1"/>
      <c r="J128" s="50"/>
      <c r="K128" s="1"/>
      <c r="L128" s="1"/>
      <c r="M128" s="12"/>
      <c r="N128" s="2"/>
      <c r="O128" s="2"/>
      <c r="P128" s="2"/>
      <c r="Q128" s="2"/>
    </row>
    <row r="129">
      <c r="A129" s="9"/>
      <c r="B129" s="58" t="s">
        <v>70</v>
      </c>
      <c r="C129" s="1"/>
      <c r="D129" s="1"/>
      <c r="E129" s="59" t="s">
        <v>671</v>
      </c>
      <c r="F129" s="1"/>
      <c r="G129" s="1"/>
      <c r="H129" s="50"/>
      <c r="I129" s="1"/>
      <c r="J129" s="50"/>
      <c r="K129" s="1"/>
      <c r="L129" s="1"/>
      <c r="M129" s="12"/>
      <c r="N129" s="2"/>
      <c r="O129" s="2"/>
      <c r="P129" s="2"/>
      <c r="Q129" s="2"/>
    </row>
    <row r="130">
      <c r="A130" s="9"/>
      <c r="B130" s="58" t="s">
        <v>72</v>
      </c>
      <c r="C130" s="1"/>
      <c r="D130" s="1"/>
      <c r="E130" s="59" t="s">
        <v>998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 thickBot="1">
      <c r="A131" s="9"/>
      <c r="B131" s="60" t="s">
        <v>74</v>
      </c>
      <c r="C131" s="31"/>
      <c r="D131" s="31"/>
      <c r="E131" s="61" t="s">
        <v>75</v>
      </c>
      <c r="F131" s="31"/>
      <c r="G131" s="31"/>
      <c r="H131" s="62"/>
      <c r="I131" s="31"/>
      <c r="J131" s="62"/>
      <c r="K131" s="31"/>
      <c r="L131" s="31"/>
      <c r="M131" s="12"/>
      <c r="N131" s="2"/>
      <c r="O131" s="2"/>
      <c r="P131" s="2"/>
      <c r="Q131" s="2"/>
    </row>
    <row r="132" thickTop="1">
      <c r="A132" s="9"/>
      <c r="B132" s="51">
        <v>19</v>
      </c>
      <c r="C132" s="52" t="s">
        <v>1060</v>
      </c>
      <c r="D132" s="52" t="s">
        <v>108</v>
      </c>
      <c r="E132" s="52" t="s">
        <v>1061</v>
      </c>
      <c r="F132" s="52" t="s">
        <v>3</v>
      </c>
      <c r="G132" s="53" t="s">
        <v>173</v>
      </c>
      <c r="H132" s="63">
        <v>9</v>
      </c>
      <c r="I132" s="37">
        <f>ROUND(0,2)</f>
        <v>0</v>
      </c>
      <c r="J132" s="64">
        <f>ROUND(I132*H132,2)</f>
        <v>0</v>
      </c>
      <c r="K132" s="65">
        <v>0.20999999999999999</v>
      </c>
      <c r="L132" s="66">
        <f>IF(ISNUMBER(K132),ROUND(J132*(K132+1),2),0)</f>
        <v>0</v>
      </c>
      <c r="M132" s="12"/>
      <c r="N132" s="2"/>
      <c r="O132" s="2"/>
      <c r="P132" s="2"/>
      <c r="Q132" s="4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8" t="s">
        <v>68</v>
      </c>
      <c r="C133" s="1"/>
      <c r="D133" s="1"/>
      <c r="E133" s="59" t="s">
        <v>1062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>
      <c r="A134" s="9"/>
      <c r="B134" s="58" t="s">
        <v>70</v>
      </c>
      <c r="C134" s="1"/>
      <c r="D134" s="1"/>
      <c r="E134" s="59" t="s">
        <v>1063</v>
      </c>
      <c r="F134" s="1"/>
      <c r="G134" s="1"/>
      <c r="H134" s="50"/>
      <c r="I134" s="1"/>
      <c r="J134" s="50"/>
      <c r="K134" s="1"/>
      <c r="L134" s="1"/>
      <c r="M134" s="12"/>
      <c r="N134" s="2"/>
      <c r="O134" s="2"/>
      <c r="P134" s="2"/>
      <c r="Q134" s="2"/>
    </row>
    <row r="135">
      <c r="A135" s="9"/>
      <c r="B135" s="58" t="s">
        <v>72</v>
      </c>
      <c r="C135" s="1"/>
      <c r="D135" s="1"/>
      <c r="E135" s="59" t="s">
        <v>998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 thickBot="1">
      <c r="A136" s="9"/>
      <c r="B136" s="60" t="s">
        <v>74</v>
      </c>
      <c r="C136" s="31"/>
      <c r="D136" s="31"/>
      <c r="E136" s="61" t="s">
        <v>75</v>
      </c>
      <c r="F136" s="31"/>
      <c r="G136" s="31"/>
      <c r="H136" s="62"/>
      <c r="I136" s="31"/>
      <c r="J136" s="62"/>
      <c r="K136" s="31"/>
      <c r="L136" s="31"/>
      <c r="M136" s="12"/>
      <c r="N136" s="2"/>
      <c r="O136" s="2"/>
      <c r="P136" s="2"/>
      <c r="Q136" s="2"/>
    </row>
    <row r="137" thickTop="1">
      <c r="A137" s="9"/>
      <c r="B137" s="51">
        <v>20</v>
      </c>
      <c r="C137" s="52" t="s">
        <v>1060</v>
      </c>
      <c r="D137" s="52" t="s">
        <v>113</v>
      </c>
      <c r="E137" s="52" t="s">
        <v>1061</v>
      </c>
      <c r="F137" s="52" t="s">
        <v>3</v>
      </c>
      <c r="G137" s="53" t="s">
        <v>173</v>
      </c>
      <c r="H137" s="63">
        <v>77</v>
      </c>
      <c r="I137" s="37">
        <f>ROUND(0,2)</f>
        <v>0</v>
      </c>
      <c r="J137" s="64">
        <f>ROUND(I137*H137,2)</f>
        <v>0</v>
      </c>
      <c r="K137" s="65">
        <v>0.20999999999999999</v>
      </c>
      <c r="L137" s="66">
        <f>IF(ISNUMBER(K137),ROUND(J137*(K137+1),2),0)</f>
        <v>0</v>
      </c>
      <c r="M137" s="12"/>
      <c r="N137" s="2"/>
      <c r="O137" s="2"/>
      <c r="P137" s="2"/>
      <c r="Q137" s="43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8" t="s">
        <v>68</v>
      </c>
      <c r="C138" s="1"/>
      <c r="D138" s="1"/>
      <c r="E138" s="59" t="s">
        <v>1064</v>
      </c>
      <c r="F138" s="1"/>
      <c r="G138" s="1"/>
      <c r="H138" s="50"/>
      <c r="I138" s="1"/>
      <c r="J138" s="50"/>
      <c r="K138" s="1"/>
      <c r="L138" s="1"/>
      <c r="M138" s="12"/>
      <c r="N138" s="2"/>
      <c r="O138" s="2"/>
      <c r="P138" s="2"/>
      <c r="Q138" s="2"/>
    </row>
    <row r="139">
      <c r="A139" s="9"/>
      <c r="B139" s="58" t="s">
        <v>70</v>
      </c>
      <c r="C139" s="1"/>
      <c r="D139" s="1"/>
      <c r="E139" s="59" t="s">
        <v>1065</v>
      </c>
      <c r="F139" s="1"/>
      <c r="G139" s="1"/>
      <c r="H139" s="50"/>
      <c r="I139" s="1"/>
      <c r="J139" s="50"/>
      <c r="K139" s="1"/>
      <c r="L139" s="1"/>
      <c r="M139" s="12"/>
      <c r="N139" s="2"/>
      <c r="O139" s="2"/>
      <c r="P139" s="2"/>
      <c r="Q139" s="2"/>
    </row>
    <row r="140">
      <c r="A140" s="9"/>
      <c r="B140" s="58" t="s">
        <v>72</v>
      </c>
      <c r="C140" s="1"/>
      <c r="D140" s="1"/>
      <c r="E140" s="59" t="s">
        <v>998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 thickBot="1">
      <c r="A141" s="9"/>
      <c r="B141" s="60" t="s">
        <v>74</v>
      </c>
      <c r="C141" s="31"/>
      <c r="D141" s="31"/>
      <c r="E141" s="61" t="s">
        <v>75</v>
      </c>
      <c r="F141" s="31"/>
      <c r="G141" s="31"/>
      <c r="H141" s="62"/>
      <c r="I141" s="31"/>
      <c r="J141" s="62"/>
      <c r="K141" s="31"/>
      <c r="L141" s="31"/>
      <c r="M141" s="12"/>
      <c r="N141" s="2"/>
      <c r="O141" s="2"/>
      <c r="P141" s="2"/>
      <c r="Q141" s="2"/>
    </row>
    <row r="142" thickTop="1">
      <c r="A142" s="9"/>
      <c r="B142" s="51">
        <v>21</v>
      </c>
      <c r="C142" s="52" t="s">
        <v>1066</v>
      </c>
      <c r="D142" s="52" t="s">
        <v>3</v>
      </c>
      <c r="E142" s="52" t="s">
        <v>1067</v>
      </c>
      <c r="F142" s="52" t="s">
        <v>3</v>
      </c>
      <c r="G142" s="53" t="s">
        <v>173</v>
      </c>
      <c r="H142" s="63">
        <v>82</v>
      </c>
      <c r="I142" s="37">
        <f>ROUND(0,2)</f>
        <v>0</v>
      </c>
      <c r="J142" s="64">
        <f>ROUND(I142*H142,2)</f>
        <v>0</v>
      </c>
      <c r="K142" s="65">
        <v>0.20999999999999999</v>
      </c>
      <c r="L142" s="66">
        <f>IF(ISNUMBER(K142),ROUND(J142*(K142+1),2),0)</f>
        <v>0</v>
      </c>
      <c r="M142" s="12"/>
      <c r="N142" s="2"/>
      <c r="O142" s="2"/>
      <c r="P142" s="2"/>
      <c r="Q142" s="43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8" t="s">
        <v>68</v>
      </c>
      <c r="C143" s="1"/>
      <c r="D143" s="1"/>
      <c r="E143" s="59" t="s">
        <v>1068</v>
      </c>
      <c r="F143" s="1"/>
      <c r="G143" s="1"/>
      <c r="H143" s="50"/>
      <c r="I143" s="1"/>
      <c r="J143" s="50"/>
      <c r="K143" s="1"/>
      <c r="L143" s="1"/>
      <c r="M143" s="12"/>
      <c r="N143" s="2"/>
      <c r="O143" s="2"/>
      <c r="P143" s="2"/>
      <c r="Q143" s="2"/>
    </row>
    <row r="144">
      <c r="A144" s="9"/>
      <c r="B144" s="58" t="s">
        <v>70</v>
      </c>
      <c r="C144" s="1"/>
      <c r="D144" s="1"/>
      <c r="E144" s="59" t="s">
        <v>1069</v>
      </c>
      <c r="F144" s="1"/>
      <c r="G144" s="1"/>
      <c r="H144" s="50"/>
      <c r="I144" s="1"/>
      <c r="J144" s="50"/>
      <c r="K144" s="1"/>
      <c r="L144" s="1"/>
      <c r="M144" s="12"/>
      <c r="N144" s="2"/>
      <c r="O144" s="2"/>
      <c r="P144" s="2"/>
      <c r="Q144" s="2"/>
    </row>
    <row r="145">
      <c r="A145" s="9"/>
      <c r="B145" s="58" t="s">
        <v>72</v>
      </c>
      <c r="C145" s="1"/>
      <c r="D145" s="1"/>
      <c r="E145" s="59" t="s">
        <v>998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 thickBot="1">
      <c r="A146" s="9"/>
      <c r="B146" s="60" t="s">
        <v>74</v>
      </c>
      <c r="C146" s="31"/>
      <c r="D146" s="31"/>
      <c r="E146" s="61" t="s">
        <v>75</v>
      </c>
      <c r="F146" s="31"/>
      <c r="G146" s="31"/>
      <c r="H146" s="62"/>
      <c r="I146" s="31"/>
      <c r="J146" s="62"/>
      <c r="K146" s="31"/>
      <c r="L146" s="31"/>
      <c r="M146" s="12"/>
      <c r="N146" s="2"/>
      <c r="O146" s="2"/>
      <c r="P146" s="2"/>
      <c r="Q146" s="2"/>
    </row>
    <row r="147" thickTop="1">
      <c r="A147" s="9"/>
      <c r="B147" s="51">
        <v>22</v>
      </c>
      <c r="C147" s="52" t="s">
        <v>1070</v>
      </c>
      <c r="D147" s="52" t="s">
        <v>108</v>
      </c>
      <c r="E147" s="52" t="s">
        <v>1071</v>
      </c>
      <c r="F147" s="52" t="s">
        <v>3</v>
      </c>
      <c r="G147" s="53" t="s">
        <v>173</v>
      </c>
      <c r="H147" s="63">
        <v>3</v>
      </c>
      <c r="I147" s="37">
        <f>ROUND(0,2)</f>
        <v>0</v>
      </c>
      <c r="J147" s="64">
        <f>ROUND(I147*H147,2)</f>
        <v>0</v>
      </c>
      <c r="K147" s="65">
        <v>0.20999999999999999</v>
      </c>
      <c r="L147" s="66">
        <f>IF(ISNUMBER(K147),ROUND(J147*(K147+1),2),0)</f>
        <v>0</v>
      </c>
      <c r="M147" s="12"/>
      <c r="N147" s="2"/>
      <c r="O147" s="2"/>
      <c r="P147" s="2"/>
      <c r="Q147" s="43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8" t="s">
        <v>68</v>
      </c>
      <c r="C148" s="1"/>
      <c r="D148" s="1"/>
      <c r="E148" s="59" t="s">
        <v>1072</v>
      </c>
      <c r="F148" s="1"/>
      <c r="G148" s="1"/>
      <c r="H148" s="50"/>
      <c r="I148" s="1"/>
      <c r="J148" s="50"/>
      <c r="K148" s="1"/>
      <c r="L148" s="1"/>
      <c r="M148" s="12"/>
      <c r="N148" s="2"/>
      <c r="O148" s="2"/>
      <c r="P148" s="2"/>
      <c r="Q148" s="2"/>
    </row>
    <row r="149">
      <c r="A149" s="9"/>
      <c r="B149" s="58" t="s">
        <v>70</v>
      </c>
      <c r="C149" s="1"/>
      <c r="D149" s="1"/>
      <c r="E149" s="59" t="s">
        <v>761</v>
      </c>
      <c r="F149" s="1"/>
      <c r="G149" s="1"/>
      <c r="H149" s="50"/>
      <c r="I149" s="1"/>
      <c r="J149" s="50"/>
      <c r="K149" s="1"/>
      <c r="L149" s="1"/>
      <c r="M149" s="12"/>
      <c r="N149" s="2"/>
      <c r="O149" s="2"/>
      <c r="P149" s="2"/>
      <c r="Q149" s="2"/>
    </row>
    <row r="150">
      <c r="A150" s="9"/>
      <c r="B150" s="58" t="s">
        <v>72</v>
      </c>
      <c r="C150" s="1"/>
      <c r="D150" s="1"/>
      <c r="E150" s="59" t="s">
        <v>998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 thickBot="1">
      <c r="A151" s="9"/>
      <c r="B151" s="60" t="s">
        <v>74</v>
      </c>
      <c r="C151" s="31"/>
      <c r="D151" s="31"/>
      <c r="E151" s="61" t="s">
        <v>75</v>
      </c>
      <c r="F151" s="31"/>
      <c r="G151" s="31"/>
      <c r="H151" s="62"/>
      <c r="I151" s="31"/>
      <c r="J151" s="62"/>
      <c r="K151" s="31"/>
      <c r="L151" s="31"/>
      <c r="M151" s="12"/>
      <c r="N151" s="2"/>
      <c r="O151" s="2"/>
      <c r="P151" s="2"/>
      <c r="Q151" s="2"/>
    </row>
    <row r="152" thickTop="1">
      <c r="A152" s="9"/>
      <c r="B152" s="51">
        <v>23</v>
      </c>
      <c r="C152" s="52" t="s">
        <v>1070</v>
      </c>
      <c r="D152" s="52" t="s">
        <v>113</v>
      </c>
      <c r="E152" s="52" t="s">
        <v>1071</v>
      </c>
      <c r="F152" s="52" t="s">
        <v>3</v>
      </c>
      <c r="G152" s="53" t="s">
        <v>173</v>
      </c>
      <c r="H152" s="63">
        <v>20</v>
      </c>
      <c r="I152" s="37">
        <f>ROUND(0,2)</f>
        <v>0</v>
      </c>
      <c r="J152" s="64">
        <f>ROUND(I152*H152,2)</f>
        <v>0</v>
      </c>
      <c r="K152" s="65">
        <v>0.20999999999999999</v>
      </c>
      <c r="L152" s="66">
        <f>IF(ISNUMBER(K152),ROUND(J152*(K152+1),2),0)</f>
        <v>0</v>
      </c>
      <c r="M152" s="12"/>
      <c r="N152" s="2"/>
      <c r="O152" s="2"/>
      <c r="P152" s="2"/>
      <c r="Q152" s="43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8" t="s">
        <v>68</v>
      </c>
      <c r="C153" s="1"/>
      <c r="D153" s="1"/>
      <c r="E153" s="59" t="s">
        <v>1073</v>
      </c>
      <c r="F153" s="1"/>
      <c r="G153" s="1"/>
      <c r="H153" s="50"/>
      <c r="I153" s="1"/>
      <c r="J153" s="50"/>
      <c r="K153" s="1"/>
      <c r="L153" s="1"/>
      <c r="M153" s="12"/>
      <c r="N153" s="2"/>
      <c r="O153" s="2"/>
      <c r="P153" s="2"/>
      <c r="Q153" s="2"/>
    </row>
    <row r="154">
      <c r="A154" s="9"/>
      <c r="B154" s="58" t="s">
        <v>70</v>
      </c>
      <c r="C154" s="1"/>
      <c r="D154" s="1"/>
      <c r="E154" s="59" t="s">
        <v>1074</v>
      </c>
      <c r="F154" s="1"/>
      <c r="G154" s="1"/>
      <c r="H154" s="50"/>
      <c r="I154" s="1"/>
      <c r="J154" s="50"/>
      <c r="K154" s="1"/>
      <c r="L154" s="1"/>
      <c r="M154" s="12"/>
      <c r="N154" s="2"/>
      <c r="O154" s="2"/>
      <c r="P154" s="2"/>
      <c r="Q154" s="2"/>
    </row>
    <row r="155">
      <c r="A155" s="9"/>
      <c r="B155" s="58" t="s">
        <v>72</v>
      </c>
      <c r="C155" s="1"/>
      <c r="D155" s="1"/>
      <c r="E155" s="59" t="s">
        <v>998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 thickBot="1">
      <c r="A156" s="9"/>
      <c r="B156" s="60" t="s">
        <v>74</v>
      </c>
      <c r="C156" s="31"/>
      <c r="D156" s="31"/>
      <c r="E156" s="61" t="s">
        <v>75</v>
      </c>
      <c r="F156" s="31"/>
      <c r="G156" s="31"/>
      <c r="H156" s="62"/>
      <c r="I156" s="31"/>
      <c r="J156" s="62"/>
      <c r="K156" s="31"/>
      <c r="L156" s="31"/>
      <c r="M156" s="12"/>
      <c r="N156" s="2"/>
      <c r="O156" s="2"/>
      <c r="P156" s="2"/>
      <c r="Q156" s="2"/>
    </row>
    <row r="157" thickTop="1">
      <c r="A157" s="9"/>
      <c r="B157" s="51">
        <v>24</v>
      </c>
      <c r="C157" s="52" t="s">
        <v>1075</v>
      </c>
      <c r="D157" s="52" t="s">
        <v>3</v>
      </c>
      <c r="E157" s="52" t="s">
        <v>1076</v>
      </c>
      <c r="F157" s="52" t="s">
        <v>3</v>
      </c>
      <c r="G157" s="53" t="s">
        <v>110</v>
      </c>
      <c r="H157" s="63">
        <v>1</v>
      </c>
      <c r="I157" s="37">
        <f>ROUND(0,2)</f>
        <v>0</v>
      </c>
      <c r="J157" s="64">
        <f>ROUND(I157*H157,2)</f>
        <v>0</v>
      </c>
      <c r="K157" s="65">
        <v>0.20999999999999999</v>
      </c>
      <c r="L157" s="66">
        <f>IF(ISNUMBER(K157),ROUND(J157*(K157+1),2),0)</f>
        <v>0</v>
      </c>
      <c r="M157" s="12"/>
      <c r="N157" s="2"/>
      <c r="O157" s="2"/>
      <c r="P157" s="2"/>
      <c r="Q157" s="43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8" t="s">
        <v>68</v>
      </c>
      <c r="C158" s="1"/>
      <c r="D158" s="1"/>
      <c r="E158" s="59" t="s">
        <v>578</v>
      </c>
      <c r="F158" s="1"/>
      <c r="G158" s="1"/>
      <c r="H158" s="50"/>
      <c r="I158" s="1"/>
      <c r="J158" s="50"/>
      <c r="K158" s="1"/>
      <c r="L158" s="1"/>
      <c r="M158" s="12"/>
      <c r="N158" s="2"/>
      <c r="O158" s="2"/>
      <c r="P158" s="2"/>
      <c r="Q158" s="2"/>
    </row>
    <row r="159">
      <c r="A159" s="9"/>
      <c r="B159" s="58" t="s">
        <v>70</v>
      </c>
      <c r="C159" s="1"/>
      <c r="D159" s="1"/>
      <c r="E159" s="59" t="s">
        <v>71</v>
      </c>
      <c r="F159" s="1"/>
      <c r="G159" s="1"/>
      <c r="H159" s="50"/>
      <c r="I159" s="1"/>
      <c r="J159" s="50"/>
      <c r="K159" s="1"/>
      <c r="L159" s="1"/>
      <c r="M159" s="12"/>
      <c r="N159" s="2"/>
      <c r="O159" s="2"/>
      <c r="P159" s="2"/>
      <c r="Q159" s="2"/>
    </row>
    <row r="160">
      <c r="A160" s="9"/>
      <c r="B160" s="58" t="s">
        <v>72</v>
      </c>
      <c r="C160" s="1"/>
      <c r="D160" s="1"/>
      <c r="E160" s="59" t="s">
        <v>1077</v>
      </c>
      <c r="F160" s="1"/>
      <c r="G160" s="1"/>
      <c r="H160" s="50"/>
      <c r="I160" s="1"/>
      <c r="J160" s="50"/>
      <c r="K160" s="1"/>
      <c r="L160" s="1"/>
      <c r="M160" s="12"/>
      <c r="N160" s="2"/>
      <c r="O160" s="2"/>
      <c r="P160" s="2"/>
      <c r="Q160" s="2"/>
    </row>
    <row r="161" thickBot="1">
      <c r="A161" s="9"/>
      <c r="B161" s="60" t="s">
        <v>74</v>
      </c>
      <c r="C161" s="31"/>
      <c r="D161" s="31"/>
      <c r="E161" s="61" t="s">
        <v>75</v>
      </c>
      <c r="F161" s="31"/>
      <c r="G161" s="31"/>
      <c r="H161" s="62"/>
      <c r="I161" s="31"/>
      <c r="J161" s="62"/>
      <c r="K161" s="31"/>
      <c r="L161" s="31"/>
      <c r="M161" s="12"/>
      <c r="N161" s="2"/>
      <c r="O161" s="2"/>
      <c r="P161" s="2"/>
      <c r="Q161" s="2"/>
    </row>
    <row r="162" thickTop="1">
      <c r="A162" s="9"/>
      <c r="B162" s="51">
        <v>25</v>
      </c>
      <c r="C162" s="52" t="s">
        <v>1003</v>
      </c>
      <c r="D162" s="52" t="s">
        <v>3</v>
      </c>
      <c r="E162" s="52" t="s">
        <v>1004</v>
      </c>
      <c r="F162" s="52" t="s">
        <v>3</v>
      </c>
      <c r="G162" s="53" t="s">
        <v>110</v>
      </c>
      <c r="H162" s="63">
        <v>6</v>
      </c>
      <c r="I162" s="37">
        <f>ROUND(0,2)</f>
        <v>0</v>
      </c>
      <c r="J162" s="64">
        <f>ROUND(I162*H162,2)</f>
        <v>0</v>
      </c>
      <c r="K162" s="65">
        <v>0.20999999999999999</v>
      </c>
      <c r="L162" s="66">
        <f>IF(ISNUMBER(K162),ROUND(J162*(K162+1),2),0)</f>
        <v>0</v>
      </c>
      <c r="M162" s="12"/>
      <c r="N162" s="2"/>
      <c r="O162" s="2"/>
      <c r="P162" s="2"/>
      <c r="Q162" s="43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8" t="s">
        <v>68</v>
      </c>
      <c r="C163" s="1"/>
      <c r="D163" s="1"/>
      <c r="E163" s="59" t="s">
        <v>1078</v>
      </c>
      <c r="F163" s="1"/>
      <c r="G163" s="1"/>
      <c r="H163" s="50"/>
      <c r="I163" s="1"/>
      <c r="J163" s="50"/>
      <c r="K163" s="1"/>
      <c r="L163" s="1"/>
      <c r="M163" s="12"/>
      <c r="N163" s="2"/>
      <c r="O163" s="2"/>
      <c r="P163" s="2"/>
      <c r="Q163" s="2"/>
    </row>
    <row r="164">
      <c r="A164" s="9"/>
      <c r="B164" s="58" t="s">
        <v>70</v>
      </c>
      <c r="C164" s="1"/>
      <c r="D164" s="1"/>
      <c r="E164" s="59" t="s">
        <v>1079</v>
      </c>
      <c r="F164" s="1"/>
      <c r="G164" s="1"/>
      <c r="H164" s="50"/>
      <c r="I164" s="1"/>
      <c r="J164" s="50"/>
      <c r="K164" s="1"/>
      <c r="L164" s="1"/>
      <c r="M164" s="12"/>
      <c r="N164" s="2"/>
      <c r="O164" s="2"/>
      <c r="P164" s="2"/>
      <c r="Q164" s="2"/>
    </row>
    <row r="165">
      <c r="A165" s="9"/>
      <c r="B165" s="58" t="s">
        <v>72</v>
      </c>
      <c r="C165" s="1"/>
      <c r="D165" s="1"/>
      <c r="E165" s="59" t="s">
        <v>1006</v>
      </c>
      <c r="F165" s="1"/>
      <c r="G165" s="1"/>
      <c r="H165" s="50"/>
      <c r="I165" s="1"/>
      <c r="J165" s="50"/>
      <c r="K165" s="1"/>
      <c r="L165" s="1"/>
      <c r="M165" s="12"/>
      <c r="N165" s="2"/>
      <c r="O165" s="2"/>
      <c r="P165" s="2"/>
      <c r="Q165" s="2"/>
    </row>
    <row r="166" thickBot="1">
      <c r="A166" s="9"/>
      <c r="B166" s="60" t="s">
        <v>74</v>
      </c>
      <c r="C166" s="31"/>
      <c r="D166" s="31"/>
      <c r="E166" s="61" t="s">
        <v>75</v>
      </c>
      <c r="F166" s="31"/>
      <c r="G166" s="31"/>
      <c r="H166" s="62"/>
      <c r="I166" s="31"/>
      <c r="J166" s="62"/>
      <c r="K166" s="31"/>
      <c r="L166" s="31"/>
      <c r="M166" s="12"/>
      <c r="N166" s="2"/>
      <c r="O166" s="2"/>
      <c r="P166" s="2"/>
      <c r="Q166" s="2"/>
    </row>
    <row r="167" thickTop="1">
      <c r="A167" s="9"/>
      <c r="B167" s="51">
        <v>26</v>
      </c>
      <c r="C167" s="52" t="s">
        <v>1007</v>
      </c>
      <c r="D167" s="52" t="s">
        <v>3</v>
      </c>
      <c r="E167" s="52" t="s">
        <v>1008</v>
      </c>
      <c r="F167" s="52" t="s">
        <v>3</v>
      </c>
      <c r="G167" s="53" t="s">
        <v>110</v>
      </c>
      <c r="H167" s="63">
        <v>3</v>
      </c>
      <c r="I167" s="37">
        <f>ROUND(0,2)</f>
        <v>0</v>
      </c>
      <c r="J167" s="64">
        <f>ROUND(I167*H167,2)</f>
        <v>0</v>
      </c>
      <c r="K167" s="65">
        <v>0.20999999999999999</v>
      </c>
      <c r="L167" s="66">
        <f>IF(ISNUMBER(K167),ROUND(J167*(K167+1),2),0)</f>
        <v>0</v>
      </c>
      <c r="M167" s="12"/>
      <c r="N167" s="2"/>
      <c r="O167" s="2"/>
      <c r="P167" s="2"/>
      <c r="Q167" s="43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58" t="s">
        <v>68</v>
      </c>
      <c r="C168" s="1"/>
      <c r="D168" s="1"/>
      <c r="E168" s="59" t="s">
        <v>578</v>
      </c>
      <c r="F168" s="1"/>
      <c r="G168" s="1"/>
      <c r="H168" s="50"/>
      <c r="I168" s="1"/>
      <c r="J168" s="50"/>
      <c r="K168" s="1"/>
      <c r="L168" s="1"/>
      <c r="M168" s="12"/>
      <c r="N168" s="2"/>
      <c r="O168" s="2"/>
      <c r="P168" s="2"/>
      <c r="Q168" s="2"/>
    </row>
    <row r="169">
      <c r="A169" s="9"/>
      <c r="B169" s="58" t="s">
        <v>70</v>
      </c>
      <c r="C169" s="1"/>
      <c r="D169" s="1"/>
      <c r="E169" s="59" t="s">
        <v>1009</v>
      </c>
      <c r="F169" s="1"/>
      <c r="G169" s="1"/>
      <c r="H169" s="50"/>
      <c r="I169" s="1"/>
      <c r="J169" s="50"/>
      <c r="K169" s="1"/>
      <c r="L169" s="1"/>
      <c r="M169" s="12"/>
      <c r="N169" s="2"/>
      <c r="O169" s="2"/>
      <c r="P169" s="2"/>
      <c r="Q169" s="2"/>
    </row>
    <row r="170">
      <c r="A170" s="9"/>
      <c r="B170" s="58" t="s">
        <v>72</v>
      </c>
      <c r="C170" s="1"/>
      <c r="D170" s="1"/>
      <c r="E170" s="59" t="s">
        <v>1006</v>
      </c>
      <c r="F170" s="1"/>
      <c r="G170" s="1"/>
      <c r="H170" s="50"/>
      <c r="I170" s="1"/>
      <c r="J170" s="50"/>
      <c r="K170" s="1"/>
      <c r="L170" s="1"/>
      <c r="M170" s="12"/>
      <c r="N170" s="2"/>
      <c r="O170" s="2"/>
      <c r="P170" s="2"/>
      <c r="Q170" s="2"/>
    </row>
    <row r="171" thickBot="1">
      <c r="A171" s="9"/>
      <c r="B171" s="60" t="s">
        <v>74</v>
      </c>
      <c r="C171" s="31"/>
      <c r="D171" s="31"/>
      <c r="E171" s="61" t="s">
        <v>75</v>
      </c>
      <c r="F171" s="31"/>
      <c r="G171" s="31"/>
      <c r="H171" s="62"/>
      <c r="I171" s="31"/>
      <c r="J171" s="62"/>
      <c r="K171" s="31"/>
      <c r="L171" s="31"/>
      <c r="M171" s="12"/>
      <c r="N171" s="2"/>
      <c r="O171" s="2"/>
      <c r="P171" s="2"/>
      <c r="Q171" s="2"/>
    </row>
    <row r="172" thickTop="1">
      <c r="A172" s="9"/>
      <c r="B172" s="51">
        <v>27</v>
      </c>
      <c r="C172" s="52" t="s">
        <v>1080</v>
      </c>
      <c r="D172" s="52" t="s">
        <v>3</v>
      </c>
      <c r="E172" s="52" t="s">
        <v>1081</v>
      </c>
      <c r="F172" s="52" t="s">
        <v>3</v>
      </c>
      <c r="G172" s="53" t="s">
        <v>110</v>
      </c>
      <c r="H172" s="63">
        <v>4</v>
      </c>
      <c r="I172" s="37">
        <f>ROUND(0,2)</f>
        <v>0</v>
      </c>
      <c r="J172" s="64">
        <f>ROUND(I172*H172,2)</f>
        <v>0</v>
      </c>
      <c r="K172" s="65">
        <v>0.20999999999999999</v>
      </c>
      <c r="L172" s="66">
        <f>IF(ISNUMBER(K172),ROUND(J172*(K172+1),2),0)</f>
        <v>0</v>
      </c>
      <c r="M172" s="12"/>
      <c r="N172" s="2"/>
      <c r="O172" s="2"/>
      <c r="P172" s="2"/>
      <c r="Q172" s="43">
        <f>IF(ISNUMBER(K172),IF(H172&gt;0,IF(I172&gt;0,J172,0),0),0)</f>
        <v>0</v>
      </c>
      <c r="R172" s="27">
        <f>IF(ISNUMBER(K172)=FALSE,J172,0)</f>
        <v>0</v>
      </c>
    </row>
    <row r="173">
      <c r="A173" s="9"/>
      <c r="B173" s="58" t="s">
        <v>68</v>
      </c>
      <c r="C173" s="1"/>
      <c r="D173" s="1"/>
      <c r="E173" s="59" t="s">
        <v>1072</v>
      </c>
      <c r="F173" s="1"/>
      <c r="G173" s="1"/>
      <c r="H173" s="50"/>
      <c r="I173" s="1"/>
      <c r="J173" s="50"/>
      <c r="K173" s="1"/>
      <c r="L173" s="1"/>
      <c r="M173" s="12"/>
      <c r="N173" s="2"/>
      <c r="O173" s="2"/>
      <c r="P173" s="2"/>
      <c r="Q173" s="2"/>
    </row>
    <row r="174">
      <c r="A174" s="9"/>
      <c r="B174" s="58" t="s">
        <v>70</v>
      </c>
      <c r="C174" s="1"/>
      <c r="D174" s="1"/>
      <c r="E174" s="59" t="s">
        <v>478</v>
      </c>
      <c r="F174" s="1"/>
      <c r="G174" s="1"/>
      <c r="H174" s="50"/>
      <c r="I174" s="1"/>
      <c r="J174" s="50"/>
      <c r="K174" s="1"/>
      <c r="L174" s="1"/>
      <c r="M174" s="12"/>
      <c r="N174" s="2"/>
      <c r="O174" s="2"/>
      <c r="P174" s="2"/>
      <c r="Q174" s="2"/>
    </row>
    <row r="175">
      <c r="A175" s="9"/>
      <c r="B175" s="58" t="s">
        <v>72</v>
      </c>
      <c r="C175" s="1"/>
      <c r="D175" s="1"/>
      <c r="E175" s="59" t="s">
        <v>1006</v>
      </c>
      <c r="F175" s="1"/>
      <c r="G175" s="1"/>
      <c r="H175" s="50"/>
      <c r="I175" s="1"/>
      <c r="J175" s="50"/>
      <c r="K175" s="1"/>
      <c r="L175" s="1"/>
      <c r="M175" s="12"/>
      <c r="N175" s="2"/>
      <c r="O175" s="2"/>
      <c r="P175" s="2"/>
      <c r="Q175" s="2"/>
    </row>
    <row r="176" thickBot="1">
      <c r="A176" s="9"/>
      <c r="B176" s="60" t="s">
        <v>74</v>
      </c>
      <c r="C176" s="31"/>
      <c r="D176" s="31"/>
      <c r="E176" s="61" t="s">
        <v>75</v>
      </c>
      <c r="F176" s="31"/>
      <c r="G176" s="31"/>
      <c r="H176" s="62"/>
      <c r="I176" s="31"/>
      <c r="J176" s="62"/>
      <c r="K176" s="31"/>
      <c r="L176" s="31"/>
      <c r="M176" s="12"/>
      <c r="N176" s="2"/>
      <c r="O176" s="2"/>
      <c r="P176" s="2"/>
      <c r="Q176" s="2"/>
    </row>
    <row r="177" thickTop="1">
      <c r="A177" s="9"/>
      <c r="B177" s="51">
        <v>28</v>
      </c>
      <c r="C177" s="52" t="s">
        <v>224</v>
      </c>
      <c r="D177" s="52" t="s">
        <v>3</v>
      </c>
      <c r="E177" s="52" t="s">
        <v>225</v>
      </c>
      <c r="F177" s="52" t="s">
        <v>3</v>
      </c>
      <c r="G177" s="53" t="s">
        <v>173</v>
      </c>
      <c r="H177" s="63">
        <v>21</v>
      </c>
      <c r="I177" s="37">
        <f>ROUND(0,2)</f>
        <v>0</v>
      </c>
      <c r="J177" s="64">
        <f>ROUND(I177*H177,2)</f>
        <v>0</v>
      </c>
      <c r="K177" s="65">
        <v>0.20999999999999999</v>
      </c>
      <c r="L177" s="66">
        <f>IF(ISNUMBER(K177),ROUND(J177*(K177+1),2),0)</f>
        <v>0</v>
      </c>
      <c r="M177" s="12"/>
      <c r="N177" s="2"/>
      <c r="O177" s="2"/>
      <c r="P177" s="2"/>
      <c r="Q177" s="43">
        <f>IF(ISNUMBER(K177),IF(H177&gt;0,IF(I177&gt;0,J177,0),0),0)</f>
        <v>0</v>
      </c>
      <c r="R177" s="27">
        <f>IF(ISNUMBER(K177)=FALSE,J177,0)</f>
        <v>0</v>
      </c>
    </row>
    <row r="178">
      <c r="A178" s="9"/>
      <c r="B178" s="58" t="s">
        <v>68</v>
      </c>
      <c r="C178" s="1"/>
      <c r="D178" s="1"/>
      <c r="E178" s="59" t="s">
        <v>578</v>
      </c>
      <c r="F178" s="1"/>
      <c r="G178" s="1"/>
      <c r="H178" s="50"/>
      <c r="I178" s="1"/>
      <c r="J178" s="50"/>
      <c r="K178" s="1"/>
      <c r="L178" s="1"/>
      <c r="M178" s="12"/>
      <c r="N178" s="2"/>
      <c r="O178" s="2"/>
      <c r="P178" s="2"/>
      <c r="Q178" s="2"/>
    </row>
    <row r="179">
      <c r="A179" s="9"/>
      <c r="B179" s="58" t="s">
        <v>70</v>
      </c>
      <c r="C179" s="1"/>
      <c r="D179" s="1"/>
      <c r="E179" s="59" t="s">
        <v>1082</v>
      </c>
      <c r="F179" s="1"/>
      <c r="G179" s="1"/>
      <c r="H179" s="50"/>
      <c r="I179" s="1"/>
      <c r="J179" s="50"/>
      <c r="K179" s="1"/>
      <c r="L179" s="1"/>
      <c r="M179" s="12"/>
      <c r="N179" s="2"/>
      <c r="O179" s="2"/>
      <c r="P179" s="2"/>
      <c r="Q179" s="2"/>
    </row>
    <row r="180">
      <c r="A180" s="9"/>
      <c r="B180" s="58" t="s">
        <v>72</v>
      </c>
      <c r="C180" s="1"/>
      <c r="D180" s="1"/>
      <c r="E180" s="59" t="s">
        <v>1083</v>
      </c>
      <c r="F180" s="1"/>
      <c r="G180" s="1"/>
      <c r="H180" s="50"/>
      <c r="I180" s="1"/>
      <c r="J180" s="50"/>
      <c r="K180" s="1"/>
      <c r="L180" s="1"/>
      <c r="M180" s="12"/>
      <c r="N180" s="2"/>
      <c r="O180" s="2"/>
      <c r="P180" s="2"/>
      <c r="Q180" s="2"/>
    </row>
    <row r="181" thickBot="1">
      <c r="A181" s="9"/>
      <c r="B181" s="60" t="s">
        <v>74</v>
      </c>
      <c r="C181" s="31"/>
      <c r="D181" s="31"/>
      <c r="E181" s="61" t="s">
        <v>75</v>
      </c>
      <c r="F181" s="31"/>
      <c r="G181" s="31"/>
      <c r="H181" s="62"/>
      <c r="I181" s="31"/>
      <c r="J181" s="62"/>
      <c r="K181" s="31"/>
      <c r="L181" s="31"/>
      <c r="M181" s="12"/>
      <c r="N181" s="2"/>
      <c r="O181" s="2"/>
      <c r="P181" s="2"/>
      <c r="Q181" s="2"/>
    </row>
    <row r="182" thickTop="1">
      <c r="A182" s="9"/>
      <c r="B182" s="51">
        <v>29</v>
      </c>
      <c r="C182" s="52" t="s">
        <v>1084</v>
      </c>
      <c r="D182" s="52" t="s">
        <v>3</v>
      </c>
      <c r="E182" s="52" t="s">
        <v>1085</v>
      </c>
      <c r="F182" s="52" t="s">
        <v>3</v>
      </c>
      <c r="G182" s="53" t="s">
        <v>110</v>
      </c>
      <c r="H182" s="63">
        <v>2</v>
      </c>
      <c r="I182" s="37">
        <f>ROUND(0,2)</f>
        <v>0</v>
      </c>
      <c r="J182" s="64">
        <f>ROUND(I182*H182,2)</f>
        <v>0</v>
      </c>
      <c r="K182" s="65">
        <v>0.20999999999999999</v>
      </c>
      <c r="L182" s="66">
        <f>IF(ISNUMBER(K182),ROUND(J182*(K182+1),2),0)</f>
        <v>0</v>
      </c>
      <c r="M182" s="12"/>
      <c r="N182" s="2"/>
      <c r="O182" s="2"/>
      <c r="P182" s="2"/>
      <c r="Q182" s="43">
        <f>IF(ISNUMBER(K182),IF(H182&gt;0,IF(I182&gt;0,J182,0),0),0)</f>
        <v>0</v>
      </c>
      <c r="R182" s="27">
        <f>IF(ISNUMBER(K182)=FALSE,J182,0)</f>
        <v>0</v>
      </c>
    </row>
    <row r="183">
      <c r="A183" s="9"/>
      <c r="B183" s="58" t="s">
        <v>68</v>
      </c>
      <c r="C183" s="1"/>
      <c r="D183" s="1"/>
      <c r="E183" s="59" t="s">
        <v>1086</v>
      </c>
      <c r="F183" s="1"/>
      <c r="G183" s="1"/>
      <c r="H183" s="50"/>
      <c r="I183" s="1"/>
      <c r="J183" s="50"/>
      <c r="K183" s="1"/>
      <c r="L183" s="1"/>
      <c r="M183" s="12"/>
      <c r="N183" s="2"/>
      <c r="O183" s="2"/>
      <c r="P183" s="2"/>
      <c r="Q183" s="2"/>
    </row>
    <row r="184">
      <c r="A184" s="9"/>
      <c r="B184" s="58" t="s">
        <v>70</v>
      </c>
      <c r="C184" s="1"/>
      <c r="D184" s="1"/>
      <c r="E184" s="59" t="s">
        <v>198</v>
      </c>
      <c r="F184" s="1"/>
      <c r="G184" s="1"/>
      <c r="H184" s="50"/>
      <c r="I184" s="1"/>
      <c r="J184" s="50"/>
      <c r="K184" s="1"/>
      <c r="L184" s="1"/>
      <c r="M184" s="12"/>
      <c r="N184" s="2"/>
      <c r="O184" s="2"/>
      <c r="P184" s="2"/>
      <c r="Q184" s="2"/>
    </row>
    <row r="185">
      <c r="A185" s="9"/>
      <c r="B185" s="58" t="s">
        <v>72</v>
      </c>
      <c r="C185" s="1"/>
      <c r="D185" s="1"/>
      <c r="E185" s="59" t="s">
        <v>1087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 thickBot="1">
      <c r="A186" s="9"/>
      <c r="B186" s="60" t="s">
        <v>74</v>
      </c>
      <c r="C186" s="31"/>
      <c r="D186" s="31"/>
      <c r="E186" s="61" t="s">
        <v>75</v>
      </c>
      <c r="F186" s="31"/>
      <c r="G186" s="31"/>
      <c r="H186" s="62"/>
      <c r="I186" s="31"/>
      <c r="J186" s="62"/>
      <c r="K186" s="31"/>
      <c r="L186" s="31"/>
      <c r="M186" s="12"/>
      <c r="N186" s="2"/>
      <c r="O186" s="2"/>
      <c r="P186" s="2"/>
      <c r="Q186" s="2"/>
    </row>
    <row r="187" thickTop="1">
      <c r="A187" s="9"/>
      <c r="B187" s="51">
        <v>30</v>
      </c>
      <c r="C187" s="52" t="s">
        <v>1088</v>
      </c>
      <c r="D187" s="52" t="s">
        <v>3</v>
      </c>
      <c r="E187" s="52" t="s">
        <v>1089</v>
      </c>
      <c r="F187" s="52" t="s">
        <v>3</v>
      </c>
      <c r="G187" s="53" t="s">
        <v>110</v>
      </c>
      <c r="H187" s="63">
        <v>2</v>
      </c>
      <c r="I187" s="37">
        <f>ROUND(0,2)</f>
        <v>0</v>
      </c>
      <c r="J187" s="64">
        <f>ROUND(I187*H187,2)</f>
        <v>0</v>
      </c>
      <c r="K187" s="65">
        <v>0.20999999999999999</v>
      </c>
      <c r="L187" s="66">
        <f>IF(ISNUMBER(K187),ROUND(J187*(K187+1),2),0)</f>
        <v>0</v>
      </c>
      <c r="M187" s="12"/>
      <c r="N187" s="2"/>
      <c r="O187" s="2"/>
      <c r="P187" s="2"/>
      <c r="Q187" s="43">
        <f>IF(ISNUMBER(K187),IF(H187&gt;0,IF(I187&gt;0,J187,0),0),0)</f>
        <v>0</v>
      </c>
      <c r="R187" s="27">
        <f>IF(ISNUMBER(K187)=FALSE,J187,0)</f>
        <v>0</v>
      </c>
    </row>
    <row r="188">
      <c r="A188" s="9"/>
      <c r="B188" s="58" t="s">
        <v>68</v>
      </c>
      <c r="C188" s="1"/>
      <c r="D188" s="1"/>
      <c r="E188" s="59" t="s">
        <v>1090</v>
      </c>
      <c r="F188" s="1"/>
      <c r="G188" s="1"/>
      <c r="H188" s="50"/>
      <c r="I188" s="1"/>
      <c r="J188" s="50"/>
      <c r="K188" s="1"/>
      <c r="L188" s="1"/>
      <c r="M188" s="12"/>
      <c r="N188" s="2"/>
      <c r="O188" s="2"/>
      <c r="P188" s="2"/>
      <c r="Q188" s="2"/>
    </row>
    <row r="189">
      <c r="A189" s="9"/>
      <c r="B189" s="58" t="s">
        <v>70</v>
      </c>
      <c r="C189" s="1"/>
      <c r="D189" s="1"/>
      <c r="E189" s="59" t="s">
        <v>198</v>
      </c>
      <c r="F189" s="1"/>
      <c r="G189" s="1"/>
      <c r="H189" s="50"/>
      <c r="I189" s="1"/>
      <c r="J189" s="50"/>
      <c r="K189" s="1"/>
      <c r="L189" s="1"/>
      <c r="M189" s="12"/>
      <c r="N189" s="2"/>
      <c r="O189" s="2"/>
      <c r="P189" s="2"/>
      <c r="Q189" s="2"/>
    </row>
    <row r="190">
      <c r="A190" s="9"/>
      <c r="B190" s="58" t="s">
        <v>72</v>
      </c>
      <c r="C190" s="1"/>
      <c r="D190" s="1"/>
      <c r="E190" s="59" t="s">
        <v>1091</v>
      </c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 thickBot="1">
      <c r="A191" s="9"/>
      <c r="B191" s="60" t="s">
        <v>74</v>
      </c>
      <c r="C191" s="31"/>
      <c r="D191" s="31"/>
      <c r="E191" s="61" t="s">
        <v>75</v>
      </c>
      <c r="F191" s="31"/>
      <c r="G191" s="31"/>
      <c r="H191" s="62"/>
      <c r="I191" s="31"/>
      <c r="J191" s="62"/>
      <c r="K191" s="31"/>
      <c r="L191" s="31"/>
      <c r="M191" s="12"/>
      <c r="N191" s="2"/>
      <c r="O191" s="2"/>
      <c r="P191" s="2"/>
      <c r="Q191" s="2"/>
    </row>
    <row r="192" thickTop="1">
      <c r="A192" s="9"/>
      <c r="B192" s="51">
        <v>31</v>
      </c>
      <c r="C192" s="52" t="s">
        <v>1092</v>
      </c>
      <c r="D192" s="52" t="s">
        <v>3</v>
      </c>
      <c r="E192" s="52" t="s">
        <v>1093</v>
      </c>
      <c r="F192" s="52" t="s">
        <v>3</v>
      </c>
      <c r="G192" s="53" t="s">
        <v>110</v>
      </c>
      <c r="H192" s="63">
        <v>2</v>
      </c>
      <c r="I192" s="37">
        <f>ROUND(0,2)</f>
        <v>0</v>
      </c>
      <c r="J192" s="64">
        <f>ROUND(I192*H192,2)</f>
        <v>0</v>
      </c>
      <c r="K192" s="65">
        <v>0.20999999999999999</v>
      </c>
      <c r="L192" s="66">
        <f>IF(ISNUMBER(K192),ROUND(J192*(K192+1),2),0)</f>
        <v>0</v>
      </c>
      <c r="M192" s="12"/>
      <c r="N192" s="2"/>
      <c r="O192" s="2"/>
      <c r="P192" s="2"/>
      <c r="Q192" s="43">
        <f>IF(ISNUMBER(K192),IF(H192&gt;0,IF(I192&gt;0,J192,0),0),0)</f>
        <v>0</v>
      </c>
      <c r="R192" s="27">
        <f>IF(ISNUMBER(K192)=FALSE,J192,0)</f>
        <v>0</v>
      </c>
    </row>
    <row r="193">
      <c r="A193" s="9"/>
      <c r="B193" s="58" t="s">
        <v>68</v>
      </c>
      <c r="C193" s="1"/>
      <c r="D193" s="1"/>
      <c r="E193" s="59" t="s">
        <v>1094</v>
      </c>
      <c r="F193" s="1"/>
      <c r="G193" s="1"/>
      <c r="H193" s="50"/>
      <c r="I193" s="1"/>
      <c r="J193" s="50"/>
      <c r="K193" s="1"/>
      <c r="L193" s="1"/>
      <c r="M193" s="12"/>
      <c r="N193" s="2"/>
      <c r="O193" s="2"/>
      <c r="P193" s="2"/>
      <c r="Q193" s="2"/>
    </row>
    <row r="194">
      <c r="A194" s="9"/>
      <c r="B194" s="58" t="s">
        <v>70</v>
      </c>
      <c r="C194" s="1"/>
      <c r="D194" s="1"/>
      <c r="E194" s="59" t="s">
        <v>198</v>
      </c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>
      <c r="A195" s="9"/>
      <c r="B195" s="58" t="s">
        <v>72</v>
      </c>
      <c r="C195" s="1"/>
      <c r="D195" s="1"/>
      <c r="E195" s="59" t="s">
        <v>1095</v>
      </c>
      <c r="F195" s="1"/>
      <c r="G195" s="1"/>
      <c r="H195" s="50"/>
      <c r="I195" s="1"/>
      <c r="J195" s="50"/>
      <c r="K195" s="1"/>
      <c r="L195" s="1"/>
      <c r="M195" s="12"/>
      <c r="N195" s="2"/>
      <c r="O195" s="2"/>
      <c r="P195" s="2"/>
      <c r="Q195" s="2"/>
    </row>
    <row r="196" thickBot="1">
      <c r="A196" s="9"/>
      <c r="B196" s="60" t="s">
        <v>74</v>
      </c>
      <c r="C196" s="31"/>
      <c r="D196" s="31"/>
      <c r="E196" s="61" t="s">
        <v>75</v>
      </c>
      <c r="F196" s="31"/>
      <c r="G196" s="31"/>
      <c r="H196" s="62"/>
      <c r="I196" s="31"/>
      <c r="J196" s="62"/>
      <c r="K196" s="31"/>
      <c r="L196" s="31"/>
      <c r="M196" s="12"/>
      <c r="N196" s="2"/>
      <c r="O196" s="2"/>
      <c r="P196" s="2"/>
      <c r="Q196" s="2"/>
    </row>
    <row r="197" thickTop="1">
      <c r="A197" s="9"/>
      <c r="B197" s="51">
        <v>32</v>
      </c>
      <c r="C197" s="52" t="s">
        <v>1096</v>
      </c>
      <c r="D197" s="52" t="s">
        <v>3</v>
      </c>
      <c r="E197" s="52" t="s">
        <v>1097</v>
      </c>
      <c r="F197" s="52" t="s">
        <v>3</v>
      </c>
      <c r="G197" s="53" t="s">
        <v>110</v>
      </c>
      <c r="H197" s="63">
        <v>2</v>
      </c>
      <c r="I197" s="37">
        <f>ROUND(0,2)</f>
        <v>0</v>
      </c>
      <c r="J197" s="64">
        <f>ROUND(I197*H197,2)</f>
        <v>0</v>
      </c>
      <c r="K197" s="65">
        <v>0.20999999999999999</v>
      </c>
      <c r="L197" s="66">
        <f>IF(ISNUMBER(K197),ROUND(J197*(K197+1),2),0)</f>
        <v>0</v>
      </c>
      <c r="M197" s="12"/>
      <c r="N197" s="2"/>
      <c r="O197" s="2"/>
      <c r="P197" s="2"/>
      <c r="Q197" s="43">
        <f>IF(ISNUMBER(K197),IF(H197&gt;0,IF(I197&gt;0,J197,0),0),0)</f>
        <v>0</v>
      </c>
      <c r="R197" s="27">
        <f>IF(ISNUMBER(K197)=FALSE,J197,0)</f>
        <v>0</v>
      </c>
    </row>
    <row r="198">
      <c r="A198" s="9"/>
      <c r="B198" s="58" t="s">
        <v>68</v>
      </c>
      <c r="C198" s="1"/>
      <c r="D198" s="1"/>
      <c r="E198" s="59" t="s">
        <v>1098</v>
      </c>
      <c r="F198" s="1"/>
      <c r="G198" s="1"/>
      <c r="H198" s="50"/>
      <c r="I198" s="1"/>
      <c r="J198" s="50"/>
      <c r="K198" s="1"/>
      <c r="L198" s="1"/>
      <c r="M198" s="12"/>
      <c r="N198" s="2"/>
      <c r="O198" s="2"/>
      <c r="P198" s="2"/>
      <c r="Q198" s="2"/>
    </row>
    <row r="199">
      <c r="A199" s="9"/>
      <c r="B199" s="58" t="s">
        <v>70</v>
      </c>
      <c r="C199" s="1"/>
      <c r="D199" s="1"/>
      <c r="E199" s="59" t="s">
        <v>198</v>
      </c>
      <c r="F199" s="1"/>
      <c r="G199" s="1"/>
      <c r="H199" s="50"/>
      <c r="I199" s="1"/>
      <c r="J199" s="50"/>
      <c r="K199" s="1"/>
      <c r="L199" s="1"/>
      <c r="M199" s="12"/>
      <c r="N199" s="2"/>
      <c r="O199" s="2"/>
      <c r="P199" s="2"/>
      <c r="Q199" s="2"/>
    </row>
    <row r="200">
      <c r="A200" s="9"/>
      <c r="B200" s="58" t="s">
        <v>72</v>
      </c>
      <c r="C200" s="1"/>
      <c r="D200" s="1"/>
      <c r="E200" s="59" t="s">
        <v>1099</v>
      </c>
      <c r="F200" s="1"/>
      <c r="G200" s="1"/>
      <c r="H200" s="50"/>
      <c r="I200" s="1"/>
      <c r="J200" s="50"/>
      <c r="K200" s="1"/>
      <c r="L200" s="1"/>
      <c r="M200" s="12"/>
      <c r="N200" s="2"/>
      <c r="O200" s="2"/>
      <c r="P200" s="2"/>
      <c r="Q200" s="2"/>
    </row>
    <row r="201" thickBot="1">
      <c r="A201" s="9"/>
      <c r="B201" s="60" t="s">
        <v>74</v>
      </c>
      <c r="C201" s="31"/>
      <c r="D201" s="31"/>
      <c r="E201" s="61" t="s">
        <v>75</v>
      </c>
      <c r="F201" s="31"/>
      <c r="G201" s="31"/>
      <c r="H201" s="62"/>
      <c r="I201" s="31"/>
      <c r="J201" s="62"/>
      <c r="K201" s="31"/>
      <c r="L201" s="31"/>
      <c r="M201" s="12"/>
      <c r="N201" s="2"/>
      <c r="O201" s="2"/>
      <c r="P201" s="2"/>
      <c r="Q201" s="2"/>
    </row>
    <row r="202" thickTop="1">
      <c r="A202" s="9"/>
      <c r="B202" s="51">
        <v>33</v>
      </c>
      <c r="C202" s="52" t="s">
        <v>1100</v>
      </c>
      <c r="D202" s="52" t="s">
        <v>3</v>
      </c>
      <c r="E202" s="52" t="s">
        <v>1101</v>
      </c>
      <c r="F202" s="52" t="s">
        <v>3</v>
      </c>
      <c r="G202" s="53" t="s">
        <v>110</v>
      </c>
      <c r="H202" s="63">
        <v>1</v>
      </c>
      <c r="I202" s="37">
        <f>ROUND(0,2)</f>
        <v>0</v>
      </c>
      <c r="J202" s="64">
        <f>ROUND(I202*H202,2)</f>
        <v>0</v>
      </c>
      <c r="K202" s="65">
        <v>0.20999999999999999</v>
      </c>
      <c r="L202" s="66">
        <f>IF(ISNUMBER(K202),ROUND(J202*(K202+1),2),0)</f>
        <v>0</v>
      </c>
      <c r="M202" s="12"/>
      <c r="N202" s="2"/>
      <c r="O202" s="2"/>
      <c r="P202" s="2"/>
      <c r="Q202" s="43">
        <f>IF(ISNUMBER(K202),IF(H202&gt;0,IF(I202&gt;0,J202,0),0),0)</f>
        <v>0</v>
      </c>
      <c r="R202" s="27">
        <f>IF(ISNUMBER(K202)=FALSE,J202,0)</f>
        <v>0</v>
      </c>
    </row>
    <row r="203">
      <c r="A203" s="9"/>
      <c r="B203" s="58" t="s">
        <v>68</v>
      </c>
      <c r="C203" s="1"/>
      <c r="D203" s="1"/>
      <c r="E203" s="59" t="s">
        <v>1102</v>
      </c>
      <c r="F203" s="1"/>
      <c r="G203" s="1"/>
      <c r="H203" s="50"/>
      <c r="I203" s="1"/>
      <c r="J203" s="50"/>
      <c r="K203" s="1"/>
      <c r="L203" s="1"/>
      <c r="M203" s="12"/>
      <c r="N203" s="2"/>
      <c r="O203" s="2"/>
      <c r="P203" s="2"/>
      <c r="Q203" s="2"/>
    </row>
    <row r="204">
      <c r="A204" s="9"/>
      <c r="B204" s="58" t="s">
        <v>70</v>
      </c>
      <c r="C204" s="1"/>
      <c r="D204" s="1"/>
      <c r="E204" s="59" t="s">
        <v>71</v>
      </c>
      <c r="F204" s="1"/>
      <c r="G204" s="1"/>
      <c r="H204" s="50"/>
      <c r="I204" s="1"/>
      <c r="J204" s="50"/>
      <c r="K204" s="1"/>
      <c r="L204" s="1"/>
      <c r="M204" s="12"/>
      <c r="N204" s="2"/>
      <c r="O204" s="2"/>
      <c r="P204" s="2"/>
      <c r="Q204" s="2"/>
    </row>
    <row r="205">
      <c r="A205" s="9"/>
      <c r="B205" s="58" t="s">
        <v>72</v>
      </c>
      <c r="C205" s="1"/>
      <c r="D205" s="1"/>
      <c r="E205" s="59" t="s">
        <v>1103</v>
      </c>
      <c r="F205" s="1"/>
      <c r="G205" s="1"/>
      <c r="H205" s="50"/>
      <c r="I205" s="1"/>
      <c r="J205" s="50"/>
      <c r="K205" s="1"/>
      <c r="L205" s="1"/>
      <c r="M205" s="12"/>
      <c r="N205" s="2"/>
      <c r="O205" s="2"/>
      <c r="P205" s="2"/>
      <c r="Q205" s="2"/>
    </row>
    <row r="206" thickBot="1">
      <c r="A206" s="9"/>
      <c r="B206" s="60" t="s">
        <v>74</v>
      </c>
      <c r="C206" s="31"/>
      <c r="D206" s="31"/>
      <c r="E206" s="61" t="s">
        <v>75</v>
      </c>
      <c r="F206" s="31"/>
      <c r="G206" s="31"/>
      <c r="H206" s="62"/>
      <c r="I206" s="31"/>
      <c r="J206" s="62"/>
      <c r="K206" s="31"/>
      <c r="L206" s="31"/>
      <c r="M206" s="12"/>
      <c r="N206" s="2"/>
      <c r="O206" s="2"/>
      <c r="P206" s="2"/>
      <c r="Q206" s="2"/>
    </row>
    <row r="207" thickTop="1">
      <c r="A207" s="9"/>
      <c r="B207" s="51">
        <v>34</v>
      </c>
      <c r="C207" s="52" t="s">
        <v>1104</v>
      </c>
      <c r="D207" s="52" t="s">
        <v>3</v>
      </c>
      <c r="E207" s="52" t="s">
        <v>1105</v>
      </c>
      <c r="F207" s="52" t="s">
        <v>3</v>
      </c>
      <c r="G207" s="53" t="s">
        <v>110</v>
      </c>
      <c r="H207" s="63">
        <v>2</v>
      </c>
      <c r="I207" s="37">
        <f>ROUND(0,2)</f>
        <v>0</v>
      </c>
      <c r="J207" s="64">
        <f>ROUND(I207*H207,2)</f>
        <v>0</v>
      </c>
      <c r="K207" s="65">
        <v>0.20999999999999999</v>
      </c>
      <c r="L207" s="66">
        <f>IF(ISNUMBER(K207),ROUND(J207*(K207+1),2),0)</f>
        <v>0</v>
      </c>
      <c r="M207" s="12"/>
      <c r="N207" s="2"/>
      <c r="O207" s="2"/>
      <c r="P207" s="2"/>
      <c r="Q207" s="43">
        <f>IF(ISNUMBER(K207),IF(H207&gt;0,IF(I207&gt;0,J207,0),0),0)</f>
        <v>0</v>
      </c>
      <c r="R207" s="27">
        <f>IF(ISNUMBER(K207)=FALSE,J207,0)</f>
        <v>0</v>
      </c>
    </row>
    <row r="208">
      <c r="A208" s="9"/>
      <c r="B208" s="58" t="s">
        <v>68</v>
      </c>
      <c r="C208" s="1"/>
      <c r="D208" s="1"/>
      <c r="E208" s="59" t="s">
        <v>1106</v>
      </c>
      <c r="F208" s="1"/>
      <c r="G208" s="1"/>
      <c r="H208" s="50"/>
      <c r="I208" s="1"/>
      <c r="J208" s="50"/>
      <c r="K208" s="1"/>
      <c r="L208" s="1"/>
      <c r="M208" s="12"/>
      <c r="N208" s="2"/>
      <c r="O208" s="2"/>
      <c r="P208" s="2"/>
      <c r="Q208" s="2"/>
    </row>
    <row r="209">
      <c r="A209" s="9"/>
      <c r="B209" s="58" t="s">
        <v>70</v>
      </c>
      <c r="C209" s="1"/>
      <c r="D209" s="1"/>
      <c r="E209" s="59" t="s">
        <v>198</v>
      </c>
      <c r="F209" s="1"/>
      <c r="G209" s="1"/>
      <c r="H209" s="50"/>
      <c r="I209" s="1"/>
      <c r="J209" s="50"/>
      <c r="K209" s="1"/>
      <c r="L209" s="1"/>
      <c r="M209" s="12"/>
      <c r="N209" s="2"/>
      <c r="O209" s="2"/>
      <c r="P209" s="2"/>
      <c r="Q209" s="2"/>
    </row>
    <row r="210">
      <c r="A210" s="9"/>
      <c r="B210" s="58" t="s">
        <v>72</v>
      </c>
      <c r="C210" s="1"/>
      <c r="D210" s="1"/>
      <c r="E210" s="59" t="s">
        <v>1014</v>
      </c>
      <c r="F210" s="1"/>
      <c r="G210" s="1"/>
      <c r="H210" s="50"/>
      <c r="I210" s="1"/>
      <c r="J210" s="50"/>
      <c r="K210" s="1"/>
      <c r="L210" s="1"/>
      <c r="M210" s="12"/>
      <c r="N210" s="2"/>
      <c r="O210" s="2"/>
      <c r="P210" s="2"/>
      <c r="Q210" s="2"/>
    </row>
    <row r="211" thickBot="1">
      <c r="A211" s="9"/>
      <c r="B211" s="60" t="s">
        <v>74</v>
      </c>
      <c r="C211" s="31"/>
      <c r="D211" s="31"/>
      <c r="E211" s="61" t="s">
        <v>75</v>
      </c>
      <c r="F211" s="31"/>
      <c r="G211" s="31"/>
      <c r="H211" s="62"/>
      <c r="I211" s="31"/>
      <c r="J211" s="62"/>
      <c r="K211" s="31"/>
      <c r="L211" s="31"/>
      <c r="M211" s="12"/>
      <c r="N211" s="2"/>
      <c r="O211" s="2"/>
      <c r="P211" s="2"/>
      <c r="Q211" s="2"/>
    </row>
    <row r="212" thickTop="1">
      <c r="A212" s="9"/>
      <c r="B212" s="51">
        <v>35</v>
      </c>
      <c r="C212" s="52" t="s">
        <v>1107</v>
      </c>
      <c r="D212" s="52" t="s">
        <v>3</v>
      </c>
      <c r="E212" s="52" t="s">
        <v>1108</v>
      </c>
      <c r="F212" s="52" t="s">
        <v>3</v>
      </c>
      <c r="G212" s="53" t="s">
        <v>110</v>
      </c>
      <c r="H212" s="63">
        <v>2</v>
      </c>
      <c r="I212" s="37">
        <f>ROUND(0,2)</f>
        <v>0</v>
      </c>
      <c r="J212" s="64">
        <f>ROUND(I212*H212,2)</f>
        <v>0</v>
      </c>
      <c r="K212" s="65">
        <v>0.20999999999999999</v>
      </c>
      <c r="L212" s="66">
        <f>IF(ISNUMBER(K212),ROUND(J212*(K212+1),2),0)</f>
        <v>0</v>
      </c>
      <c r="M212" s="12"/>
      <c r="N212" s="2"/>
      <c r="O212" s="2"/>
      <c r="P212" s="2"/>
      <c r="Q212" s="43">
        <f>IF(ISNUMBER(K212),IF(H212&gt;0,IF(I212&gt;0,J212,0),0),0)</f>
        <v>0</v>
      </c>
      <c r="R212" s="27">
        <f>IF(ISNUMBER(K212)=FALSE,J212,0)</f>
        <v>0</v>
      </c>
    </row>
    <row r="213">
      <c r="A213" s="9"/>
      <c r="B213" s="58" t="s">
        <v>68</v>
      </c>
      <c r="C213" s="1"/>
      <c r="D213" s="1"/>
      <c r="E213" s="59" t="s">
        <v>1109</v>
      </c>
      <c r="F213" s="1"/>
      <c r="G213" s="1"/>
      <c r="H213" s="50"/>
      <c r="I213" s="1"/>
      <c r="J213" s="50"/>
      <c r="K213" s="1"/>
      <c r="L213" s="1"/>
      <c r="M213" s="12"/>
      <c r="N213" s="2"/>
      <c r="O213" s="2"/>
      <c r="P213" s="2"/>
      <c r="Q213" s="2"/>
    </row>
    <row r="214">
      <c r="A214" s="9"/>
      <c r="B214" s="58" t="s">
        <v>70</v>
      </c>
      <c r="C214" s="1"/>
      <c r="D214" s="1"/>
      <c r="E214" s="59" t="s">
        <v>198</v>
      </c>
      <c r="F214" s="1"/>
      <c r="G214" s="1"/>
      <c r="H214" s="50"/>
      <c r="I214" s="1"/>
      <c r="J214" s="50"/>
      <c r="K214" s="1"/>
      <c r="L214" s="1"/>
      <c r="M214" s="12"/>
      <c r="N214" s="2"/>
      <c r="O214" s="2"/>
      <c r="P214" s="2"/>
      <c r="Q214" s="2"/>
    </row>
    <row r="215">
      <c r="A215" s="9"/>
      <c r="B215" s="58" t="s">
        <v>72</v>
      </c>
      <c r="C215" s="1"/>
      <c r="D215" s="1"/>
      <c r="E215" s="59" t="s">
        <v>1014</v>
      </c>
      <c r="F215" s="1"/>
      <c r="G215" s="1"/>
      <c r="H215" s="50"/>
      <c r="I215" s="1"/>
      <c r="J215" s="50"/>
      <c r="K215" s="1"/>
      <c r="L215" s="1"/>
      <c r="M215" s="12"/>
      <c r="N215" s="2"/>
      <c r="O215" s="2"/>
      <c r="P215" s="2"/>
      <c r="Q215" s="2"/>
    </row>
    <row r="216" thickBot="1">
      <c r="A216" s="9"/>
      <c r="B216" s="60" t="s">
        <v>74</v>
      </c>
      <c r="C216" s="31"/>
      <c r="D216" s="31"/>
      <c r="E216" s="61" t="s">
        <v>75</v>
      </c>
      <c r="F216" s="31"/>
      <c r="G216" s="31"/>
      <c r="H216" s="62"/>
      <c r="I216" s="31"/>
      <c r="J216" s="62"/>
      <c r="K216" s="31"/>
      <c r="L216" s="31"/>
      <c r="M216" s="12"/>
      <c r="N216" s="2"/>
      <c r="O216" s="2"/>
      <c r="P216" s="2"/>
      <c r="Q216" s="2"/>
    </row>
    <row r="217" thickTop="1">
      <c r="A217" s="9"/>
      <c r="B217" s="51">
        <v>36</v>
      </c>
      <c r="C217" s="52" t="s">
        <v>1110</v>
      </c>
      <c r="D217" s="52" t="s">
        <v>3</v>
      </c>
      <c r="E217" s="52" t="s">
        <v>1111</v>
      </c>
      <c r="F217" s="52" t="s">
        <v>3</v>
      </c>
      <c r="G217" s="53" t="s">
        <v>110</v>
      </c>
      <c r="H217" s="63">
        <v>1</v>
      </c>
      <c r="I217" s="37">
        <f>ROUND(0,2)</f>
        <v>0</v>
      </c>
      <c r="J217" s="64">
        <f>ROUND(I217*H217,2)</f>
        <v>0</v>
      </c>
      <c r="K217" s="65">
        <v>0.20999999999999999</v>
      </c>
      <c r="L217" s="66">
        <f>IF(ISNUMBER(K217),ROUND(J217*(K217+1),2),0)</f>
        <v>0</v>
      </c>
      <c r="M217" s="12"/>
      <c r="N217" s="2"/>
      <c r="O217" s="2"/>
      <c r="P217" s="2"/>
      <c r="Q217" s="43">
        <f>IF(ISNUMBER(K217),IF(H217&gt;0,IF(I217&gt;0,J217,0),0),0)</f>
        <v>0</v>
      </c>
      <c r="R217" s="27">
        <f>IF(ISNUMBER(K217)=FALSE,J217,0)</f>
        <v>0</v>
      </c>
    </row>
    <row r="218">
      <c r="A218" s="9"/>
      <c r="B218" s="58" t="s">
        <v>68</v>
      </c>
      <c r="C218" s="1"/>
      <c r="D218" s="1"/>
      <c r="E218" s="59" t="s">
        <v>1112</v>
      </c>
      <c r="F218" s="1"/>
      <c r="G218" s="1"/>
      <c r="H218" s="50"/>
      <c r="I218" s="1"/>
      <c r="J218" s="50"/>
      <c r="K218" s="1"/>
      <c r="L218" s="1"/>
      <c r="M218" s="12"/>
      <c r="N218" s="2"/>
      <c r="O218" s="2"/>
      <c r="P218" s="2"/>
      <c r="Q218" s="2"/>
    </row>
    <row r="219">
      <c r="A219" s="9"/>
      <c r="B219" s="58" t="s">
        <v>70</v>
      </c>
      <c r="C219" s="1"/>
      <c r="D219" s="1"/>
      <c r="E219" s="59" t="s">
        <v>1013</v>
      </c>
      <c r="F219" s="1"/>
      <c r="G219" s="1"/>
      <c r="H219" s="50"/>
      <c r="I219" s="1"/>
      <c r="J219" s="50"/>
      <c r="K219" s="1"/>
      <c r="L219" s="1"/>
      <c r="M219" s="12"/>
      <c r="N219" s="2"/>
      <c r="O219" s="2"/>
      <c r="P219" s="2"/>
      <c r="Q219" s="2"/>
    </row>
    <row r="220">
      <c r="A220" s="9"/>
      <c r="B220" s="58" t="s">
        <v>72</v>
      </c>
      <c r="C220" s="1"/>
      <c r="D220" s="1"/>
      <c r="E220" s="59" t="s">
        <v>1113</v>
      </c>
      <c r="F220" s="1"/>
      <c r="G220" s="1"/>
      <c r="H220" s="50"/>
      <c r="I220" s="1"/>
      <c r="J220" s="50"/>
      <c r="K220" s="1"/>
      <c r="L220" s="1"/>
      <c r="M220" s="12"/>
      <c r="N220" s="2"/>
      <c r="O220" s="2"/>
      <c r="P220" s="2"/>
      <c r="Q220" s="2"/>
    </row>
    <row r="221" thickBot="1">
      <c r="A221" s="9"/>
      <c r="B221" s="60" t="s">
        <v>74</v>
      </c>
      <c r="C221" s="31"/>
      <c r="D221" s="31"/>
      <c r="E221" s="61" t="s">
        <v>75</v>
      </c>
      <c r="F221" s="31"/>
      <c r="G221" s="31"/>
      <c r="H221" s="62"/>
      <c r="I221" s="31"/>
      <c r="J221" s="62"/>
      <c r="K221" s="31"/>
      <c r="L221" s="31"/>
      <c r="M221" s="12"/>
      <c r="N221" s="2"/>
      <c r="O221" s="2"/>
      <c r="P221" s="2"/>
      <c r="Q221" s="2"/>
    </row>
    <row r="222" thickTop="1">
      <c r="A222" s="9"/>
      <c r="B222" s="51">
        <v>37</v>
      </c>
      <c r="C222" s="52" t="s">
        <v>1015</v>
      </c>
      <c r="D222" s="52" t="s">
        <v>3</v>
      </c>
      <c r="E222" s="52" t="s">
        <v>1016</v>
      </c>
      <c r="F222" s="52" t="s">
        <v>3</v>
      </c>
      <c r="G222" s="53" t="s">
        <v>110</v>
      </c>
      <c r="H222" s="63">
        <v>12</v>
      </c>
      <c r="I222" s="37">
        <f>ROUND(0,2)</f>
        <v>0</v>
      </c>
      <c r="J222" s="64">
        <f>ROUND(I222*H222,2)</f>
        <v>0</v>
      </c>
      <c r="K222" s="65">
        <v>0.20999999999999999</v>
      </c>
      <c r="L222" s="66">
        <f>IF(ISNUMBER(K222),ROUND(J222*(K222+1),2),0)</f>
        <v>0</v>
      </c>
      <c r="M222" s="12"/>
      <c r="N222" s="2"/>
      <c r="O222" s="2"/>
      <c r="P222" s="2"/>
      <c r="Q222" s="43">
        <f>IF(ISNUMBER(K222),IF(H222&gt;0,IF(I222&gt;0,J222,0),0),0)</f>
        <v>0</v>
      </c>
      <c r="R222" s="27">
        <f>IF(ISNUMBER(K222)=FALSE,J222,0)</f>
        <v>0</v>
      </c>
    </row>
    <row r="223">
      <c r="A223" s="9"/>
      <c r="B223" s="58" t="s">
        <v>68</v>
      </c>
      <c r="C223" s="1"/>
      <c r="D223" s="1"/>
      <c r="E223" s="59" t="s">
        <v>1114</v>
      </c>
      <c r="F223" s="1"/>
      <c r="G223" s="1"/>
      <c r="H223" s="50"/>
      <c r="I223" s="1"/>
      <c r="J223" s="50"/>
      <c r="K223" s="1"/>
      <c r="L223" s="1"/>
      <c r="M223" s="12"/>
      <c r="N223" s="2"/>
      <c r="O223" s="2"/>
      <c r="P223" s="2"/>
      <c r="Q223" s="2"/>
    </row>
    <row r="224">
      <c r="A224" s="9"/>
      <c r="B224" s="58" t="s">
        <v>70</v>
      </c>
      <c r="C224" s="1"/>
      <c r="D224" s="1"/>
      <c r="E224" s="59" t="s">
        <v>409</v>
      </c>
      <c r="F224" s="1"/>
      <c r="G224" s="1"/>
      <c r="H224" s="50"/>
      <c r="I224" s="1"/>
      <c r="J224" s="50"/>
      <c r="K224" s="1"/>
      <c r="L224" s="1"/>
      <c r="M224" s="12"/>
      <c r="N224" s="2"/>
      <c r="O224" s="2"/>
      <c r="P224" s="2"/>
      <c r="Q224" s="2"/>
    </row>
    <row r="225">
      <c r="A225" s="9"/>
      <c r="B225" s="58" t="s">
        <v>72</v>
      </c>
      <c r="C225" s="1"/>
      <c r="D225" s="1"/>
      <c r="E225" s="59" t="s">
        <v>1018</v>
      </c>
      <c r="F225" s="1"/>
      <c r="G225" s="1"/>
      <c r="H225" s="50"/>
      <c r="I225" s="1"/>
      <c r="J225" s="50"/>
      <c r="K225" s="1"/>
      <c r="L225" s="1"/>
      <c r="M225" s="12"/>
      <c r="N225" s="2"/>
      <c r="O225" s="2"/>
      <c r="P225" s="2"/>
      <c r="Q225" s="2"/>
    </row>
    <row r="226" thickBot="1">
      <c r="A226" s="9"/>
      <c r="B226" s="60" t="s">
        <v>74</v>
      </c>
      <c r="C226" s="31"/>
      <c r="D226" s="31"/>
      <c r="E226" s="61" t="s">
        <v>75</v>
      </c>
      <c r="F226" s="31"/>
      <c r="G226" s="31"/>
      <c r="H226" s="62"/>
      <c r="I226" s="31"/>
      <c r="J226" s="62"/>
      <c r="K226" s="31"/>
      <c r="L226" s="31"/>
      <c r="M226" s="12"/>
      <c r="N226" s="2"/>
      <c r="O226" s="2"/>
      <c r="P226" s="2"/>
      <c r="Q226" s="2"/>
    </row>
    <row r="227" thickTop="1">
      <c r="A227" s="9"/>
      <c r="B227" s="51">
        <v>38</v>
      </c>
      <c r="C227" s="52" t="s">
        <v>1115</v>
      </c>
      <c r="D227" s="52" t="s">
        <v>3</v>
      </c>
      <c r="E227" s="52" t="s">
        <v>1116</v>
      </c>
      <c r="F227" s="52" t="s">
        <v>3</v>
      </c>
      <c r="G227" s="53" t="s">
        <v>110</v>
      </c>
      <c r="H227" s="63">
        <v>3</v>
      </c>
      <c r="I227" s="37">
        <f>ROUND(0,2)</f>
        <v>0</v>
      </c>
      <c r="J227" s="64">
        <f>ROUND(I227*H227,2)</f>
        <v>0</v>
      </c>
      <c r="K227" s="65">
        <v>0.20999999999999999</v>
      </c>
      <c r="L227" s="66">
        <f>IF(ISNUMBER(K227),ROUND(J227*(K227+1),2),0)</f>
        <v>0</v>
      </c>
      <c r="M227" s="12"/>
      <c r="N227" s="2"/>
      <c r="O227" s="2"/>
      <c r="P227" s="2"/>
      <c r="Q227" s="43">
        <f>IF(ISNUMBER(K227),IF(H227&gt;0,IF(I227&gt;0,J227,0),0),0)</f>
        <v>0</v>
      </c>
      <c r="R227" s="27">
        <f>IF(ISNUMBER(K227)=FALSE,J227,0)</f>
        <v>0</v>
      </c>
    </row>
    <row r="228">
      <c r="A228" s="9"/>
      <c r="B228" s="58" t="s">
        <v>68</v>
      </c>
      <c r="C228" s="1"/>
      <c r="D228" s="1"/>
      <c r="E228" s="59" t="s">
        <v>1117</v>
      </c>
      <c r="F228" s="1"/>
      <c r="G228" s="1"/>
      <c r="H228" s="50"/>
      <c r="I228" s="1"/>
      <c r="J228" s="50"/>
      <c r="K228" s="1"/>
      <c r="L228" s="1"/>
      <c r="M228" s="12"/>
      <c r="N228" s="2"/>
      <c r="O228" s="2"/>
      <c r="P228" s="2"/>
      <c r="Q228" s="2"/>
    </row>
    <row r="229">
      <c r="A229" s="9"/>
      <c r="B229" s="58" t="s">
        <v>70</v>
      </c>
      <c r="C229" s="1"/>
      <c r="D229" s="1"/>
      <c r="E229" s="59" t="s">
        <v>761</v>
      </c>
      <c r="F229" s="1"/>
      <c r="G229" s="1"/>
      <c r="H229" s="50"/>
      <c r="I229" s="1"/>
      <c r="J229" s="50"/>
      <c r="K229" s="1"/>
      <c r="L229" s="1"/>
      <c r="M229" s="12"/>
      <c r="N229" s="2"/>
      <c r="O229" s="2"/>
      <c r="P229" s="2"/>
      <c r="Q229" s="2"/>
    </row>
    <row r="230">
      <c r="A230" s="9"/>
      <c r="B230" s="58" t="s">
        <v>72</v>
      </c>
      <c r="C230" s="1"/>
      <c r="D230" s="1"/>
      <c r="E230" s="59" t="s">
        <v>1018</v>
      </c>
      <c r="F230" s="1"/>
      <c r="G230" s="1"/>
      <c r="H230" s="50"/>
      <c r="I230" s="1"/>
      <c r="J230" s="50"/>
      <c r="K230" s="1"/>
      <c r="L230" s="1"/>
      <c r="M230" s="12"/>
      <c r="N230" s="2"/>
      <c r="O230" s="2"/>
      <c r="P230" s="2"/>
      <c r="Q230" s="2"/>
    </row>
    <row r="231" thickBot="1">
      <c r="A231" s="9"/>
      <c r="B231" s="60" t="s">
        <v>74</v>
      </c>
      <c r="C231" s="31"/>
      <c r="D231" s="31"/>
      <c r="E231" s="61" t="s">
        <v>75</v>
      </c>
      <c r="F231" s="31"/>
      <c r="G231" s="31"/>
      <c r="H231" s="62"/>
      <c r="I231" s="31"/>
      <c r="J231" s="62"/>
      <c r="K231" s="31"/>
      <c r="L231" s="31"/>
      <c r="M231" s="12"/>
      <c r="N231" s="2"/>
      <c r="O231" s="2"/>
      <c r="P231" s="2"/>
      <c r="Q231" s="2"/>
    </row>
    <row r="232" thickTop="1">
      <c r="A232" s="9"/>
      <c r="B232" s="51">
        <v>39</v>
      </c>
      <c r="C232" s="52" t="s">
        <v>1019</v>
      </c>
      <c r="D232" s="52" t="s">
        <v>3</v>
      </c>
      <c r="E232" s="52" t="s">
        <v>1020</v>
      </c>
      <c r="F232" s="52" t="s">
        <v>3</v>
      </c>
      <c r="G232" s="53" t="s">
        <v>110</v>
      </c>
      <c r="H232" s="63">
        <v>5</v>
      </c>
      <c r="I232" s="37">
        <f>ROUND(0,2)</f>
        <v>0</v>
      </c>
      <c r="J232" s="64">
        <f>ROUND(I232*H232,2)</f>
        <v>0</v>
      </c>
      <c r="K232" s="65">
        <v>0.20999999999999999</v>
      </c>
      <c r="L232" s="66">
        <f>IF(ISNUMBER(K232),ROUND(J232*(K232+1),2),0)</f>
        <v>0</v>
      </c>
      <c r="M232" s="12"/>
      <c r="N232" s="2"/>
      <c r="O232" s="2"/>
      <c r="P232" s="2"/>
      <c r="Q232" s="43">
        <f>IF(ISNUMBER(K232),IF(H232&gt;0,IF(I232&gt;0,J232,0),0),0)</f>
        <v>0</v>
      </c>
      <c r="R232" s="27">
        <f>IF(ISNUMBER(K232)=FALSE,J232,0)</f>
        <v>0</v>
      </c>
    </row>
    <row r="233">
      <c r="A233" s="9"/>
      <c r="B233" s="58" t="s">
        <v>68</v>
      </c>
      <c r="C233" s="1"/>
      <c r="D233" s="1"/>
      <c r="E233" s="59" t="s">
        <v>1118</v>
      </c>
      <c r="F233" s="1"/>
      <c r="G233" s="1"/>
      <c r="H233" s="50"/>
      <c r="I233" s="1"/>
      <c r="J233" s="50"/>
      <c r="K233" s="1"/>
      <c r="L233" s="1"/>
      <c r="M233" s="12"/>
      <c r="N233" s="2"/>
      <c r="O233" s="2"/>
      <c r="P233" s="2"/>
      <c r="Q233" s="2"/>
    </row>
    <row r="234">
      <c r="A234" s="9"/>
      <c r="B234" s="58" t="s">
        <v>70</v>
      </c>
      <c r="C234" s="1"/>
      <c r="D234" s="1"/>
      <c r="E234" s="59" t="s">
        <v>379</v>
      </c>
      <c r="F234" s="1"/>
      <c r="G234" s="1"/>
      <c r="H234" s="50"/>
      <c r="I234" s="1"/>
      <c r="J234" s="50"/>
      <c r="K234" s="1"/>
      <c r="L234" s="1"/>
      <c r="M234" s="12"/>
      <c r="N234" s="2"/>
      <c r="O234" s="2"/>
      <c r="P234" s="2"/>
      <c r="Q234" s="2"/>
    </row>
    <row r="235">
      <c r="A235" s="9"/>
      <c r="B235" s="58" t="s">
        <v>72</v>
      </c>
      <c r="C235" s="1"/>
      <c r="D235" s="1"/>
      <c r="E235" s="59" t="s">
        <v>1022</v>
      </c>
      <c r="F235" s="1"/>
      <c r="G235" s="1"/>
      <c r="H235" s="50"/>
      <c r="I235" s="1"/>
      <c r="J235" s="50"/>
      <c r="K235" s="1"/>
      <c r="L235" s="1"/>
      <c r="M235" s="12"/>
      <c r="N235" s="2"/>
      <c r="O235" s="2"/>
      <c r="P235" s="2"/>
      <c r="Q235" s="2"/>
    </row>
    <row r="236" thickBot="1">
      <c r="A236" s="9"/>
      <c r="B236" s="60" t="s">
        <v>74</v>
      </c>
      <c r="C236" s="31"/>
      <c r="D236" s="31"/>
      <c r="E236" s="61" t="s">
        <v>75</v>
      </c>
      <c r="F236" s="31"/>
      <c r="G236" s="31"/>
      <c r="H236" s="62"/>
      <c r="I236" s="31"/>
      <c r="J236" s="62"/>
      <c r="K236" s="31"/>
      <c r="L236" s="31"/>
      <c r="M236" s="12"/>
      <c r="N236" s="2"/>
      <c r="O236" s="2"/>
      <c r="P236" s="2"/>
      <c r="Q236" s="2"/>
    </row>
    <row r="237" thickTop="1">
      <c r="A237" s="9"/>
      <c r="B237" s="51">
        <v>40</v>
      </c>
      <c r="C237" s="52" t="s">
        <v>1023</v>
      </c>
      <c r="D237" s="52" t="s">
        <v>3</v>
      </c>
      <c r="E237" s="52" t="s">
        <v>1024</v>
      </c>
      <c r="F237" s="52" t="s">
        <v>3</v>
      </c>
      <c r="G237" s="53" t="s">
        <v>110</v>
      </c>
      <c r="H237" s="63">
        <v>6</v>
      </c>
      <c r="I237" s="37">
        <f>ROUND(0,2)</f>
        <v>0</v>
      </c>
      <c r="J237" s="64">
        <f>ROUND(I237*H237,2)</f>
        <v>0</v>
      </c>
      <c r="K237" s="65">
        <v>0.20999999999999999</v>
      </c>
      <c r="L237" s="66">
        <f>IF(ISNUMBER(K237),ROUND(J237*(K237+1),2),0)</f>
        <v>0</v>
      </c>
      <c r="M237" s="12"/>
      <c r="N237" s="2"/>
      <c r="O237" s="2"/>
      <c r="P237" s="2"/>
      <c r="Q237" s="43">
        <f>IF(ISNUMBER(K237),IF(H237&gt;0,IF(I237&gt;0,J237,0),0),0)</f>
        <v>0</v>
      </c>
      <c r="R237" s="27">
        <f>IF(ISNUMBER(K237)=FALSE,J237,0)</f>
        <v>0</v>
      </c>
    </row>
    <row r="238">
      <c r="A238" s="9"/>
      <c r="B238" s="58" t="s">
        <v>68</v>
      </c>
      <c r="C238" s="1"/>
      <c r="D238" s="1"/>
      <c r="E238" s="59" t="s">
        <v>1119</v>
      </c>
      <c r="F238" s="1"/>
      <c r="G238" s="1"/>
      <c r="H238" s="50"/>
      <c r="I238" s="1"/>
      <c r="J238" s="50"/>
      <c r="K238" s="1"/>
      <c r="L238" s="1"/>
      <c r="M238" s="12"/>
      <c r="N238" s="2"/>
      <c r="O238" s="2"/>
      <c r="P238" s="2"/>
      <c r="Q238" s="2"/>
    </row>
    <row r="239">
      <c r="A239" s="9"/>
      <c r="B239" s="58" t="s">
        <v>70</v>
      </c>
      <c r="C239" s="1"/>
      <c r="D239" s="1"/>
      <c r="E239" s="59" t="s">
        <v>1120</v>
      </c>
      <c r="F239" s="1"/>
      <c r="G239" s="1"/>
      <c r="H239" s="50"/>
      <c r="I239" s="1"/>
      <c r="J239" s="50"/>
      <c r="K239" s="1"/>
      <c r="L239" s="1"/>
      <c r="M239" s="12"/>
      <c r="N239" s="2"/>
      <c r="O239" s="2"/>
      <c r="P239" s="2"/>
      <c r="Q239" s="2"/>
    </row>
    <row r="240">
      <c r="A240" s="9"/>
      <c r="B240" s="58" t="s">
        <v>72</v>
      </c>
      <c r="C240" s="1"/>
      <c r="D240" s="1"/>
      <c r="E240" s="59" t="s">
        <v>1022</v>
      </c>
      <c r="F240" s="1"/>
      <c r="G240" s="1"/>
      <c r="H240" s="50"/>
      <c r="I240" s="1"/>
      <c r="J240" s="50"/>
      <c r="K240" s="1"/>
      <c r="L240" s="1"/>
      <c r="M240" s="12"/>
      <c r="N240" s="2"/>
      <c r="O240" s="2"/>
      <c r="P240" s="2"/>
      <c r="Q240" s="2"/>
    </row>
    <row r="241" thickBot="1">
      <c r="A241" s="9"/>
      <c r="B241" s="60" t="s">
        <v>74</v>
      </c>
      <c r="C241" s="31"/>
      <c r="D241" s="31"/>
      <c r="E241" s="61" t="s">
        <v>75</v>
      </c>
      <c r="F241" s="31"/>
      <c r="G241" s="31"/>
      <c r="H241" s="62"/>
      <c r="I241" s="31"/>
      <c r="J241" s="62"/>
      <c r="K241" s="31"/>
      <c r="L241" s="31"/>
      <c r="M241" s="12"/>
      <c r="N241" s="2"/>
      <c r="O241" s="2"/>
      <c r="P241" s="2"/>
      <c r="Q241" s="2"/>
    </row>
    <row r="242" thickTop="1">
      <c r="A242" s="9"/>
      <c r="B242" s="51">
        <v>41</v>
      </c>
      <c r="C242" s="52" t="s">
        <v>1121</v>
      </c>
      <c r="D242" s="52" t="s">
        <v>3</v>
      </c>
      <c r="E242" s="52" t="s">
        <v>1122</v>
      </c>
      <c r="F242" s="52" t="s">
        <v>3</v>
      </c>
      <c r="G242" s="53" t="s">
        <v>110</v>
      </c>
      <c r="H242" s="63">
        <v>1</v>
      </c>
      <c r="I242" s="37">
        <f>ROUND(0,2)</f>
        <v>0</v>
      </c>
      <c r="J242" s="64">
        <f>ROUND(I242*H242,2)</f>
        <v>0</v>
      </c>
      <c r="K242" s="65">
        <v>0.20999999999999999</v>
      </c>
      <c r="L242" s="66">
        <f>IF(ISNUMBER(K242),ROUND(J242*(K242+1),2),0)</f>
        <v>0</v>
      </c>
      <c r="M242" s="12"/>
      <c r="N242" s="2"/>
      <c r="O242" s="2"/>
      <c r="P242" s="2"/>
      <c r="Q242" s="43">
        <f>IF(ISNUMBER(K242),IF(H242&gt;0,IF(I242&gt;0,J242,0),0),0)</f>
        <v>0</v>
      </c>
      <c r="R242" s="27">
        <f>IF(ISNUMBER(K242)=FALSE,J242,0)</f>
        <v>0</v>
      </c>
    </row>
    <row r="243">
      <c r="A243" s="9"/>
      <c r="B243" s="58" t="s">
        <v>68</v>
      </c>
      <c r="C243" s="1"/>
      <c r="D243" s="1"/>
      <c r="E243" s="59" t="s">
        <v>578</v>
      </c>
      <c r="F243" s="1"/>
      <c r="G243" s="1"/>
      <c r="H243" s="50"/>
      <c r="I243" s="1"/>
      <c r="J243" s="50"/>
      <c r="K243" s="1"/>
      <c r="L243" s="1"/>
      <c r="M243" s="12"/>
      <c r="N243" s="2"/>
      <c r="O243" s="2"/>
      <c r="P243" s="2"/>
      <c r="Q243" s="2"/>
    </row>
    <row r="244">
      <c r="A244" s="9"/>
      <c r="B244" s="58" t="s">
        <v>70</v>
      </c>
      <c r="C244" s="1"/>
      <c r="D244" s="1"/>
      <c r="E244" s="59" t="s">
        <v>71</v>
      </c>
      <c r="F244" s="1"/>
      <c r="G244" s="1"/>
      <c r="H244" s="50"/>
      <c r="I244" s="1"/>
      <c r="J244" s="50"/>
      <c r="K244" s="1"/>
      <c r="L244" s="1"/>
      <c r="M244" s="12"/>
      <c r="N244" s="2"/>
      <c r="O244" s="2"/>
      <c r="P244" s="2"/>
      <c r="Q244" s="2"/>
    </row>
    <row r="245">
      <c r="A245" s="9"/>
      <c r="B245" s="58" t="s">
        <v>72</v>
      </c>
      <c r="C245" s="1"/>
      <c r="D245" s="1"/>
      <c r="E245" s="59" t="s">
        <v>1029</v>
      </c>
      <c r="F245" s="1"/>
      <c r="G245" s="1"/>
      <c r="H245" s="50"/>
      <c r="I245" s="1"/>
      <c r="J245" s="50"/>
      <c r="K245" s="1"/>
      <c r="L245" s="1"/>
      <c r="M245" s="12"/>
      <c r="N245" s="2"/>
      <c r="O245" s="2"/>
      <c r="P245" s="2"/>
      <c r="Q245" s="2"/>
    </row>
    <row r="246" thickBot="1">
      <c r="A246" s="9"/>
      <c r="B246" s="60" t="s">
        <v>74</v>
      </c>
      <c r="C246" s="31"/>
      <c r="D246" s="31"/>
      <c r="E246" s="61" t="s">
        <v>75</v>
      </c>
      <c r="F246" s="31"/>
      <c r="G246" s="31"/>
      <c r="H246" s="62"/>
      <c r="I246" s="31"/>
      <c r="J246" s="62"/>
      <c r="K246" s="31"/>
      <c r="L246" s="31"/>
      <c r="M246" s="12"/>
      <c r="N246" s="2"/>
      <c r="O246" s="2"/>
      <c r="P246" s="2"/>
      <c r="Q246" s="2"/>
    </row>
    <row r="247" thickTop="1" thickBot="1" ht="25" customHeight="1">
      <c r="A247" s="9"/>
      <c r="B247" s="1"/>
      <c r="C247" s="67">
        <v>7</v>
      </c>
      <c r="D247" s="1"/>
      <c r="E247" s="67" t="s">
        <v>124</v>
      </c>
      <c r="F247" s="1"/>
      <c r="G247" s="68" t="s">
        <v>115</v>
      </c>
      <c r="H247" s="69">
        <f>J107+J112+J117+J122+J127+J132+J137+J142+J147+J152+J157+J162+J167+J172+J177+J182+J187+J192+J197+J202+J207+J212+J217+J222+J227+J232+J237+J242</f>
        <v>0</v>
      </c>
      <c r="I247" s="68" t="s">
        <v>116</v>
      </c>
      <c r="J247" s="70">
        <f>(L247-H247)</f>
        <v>0</v>
      </c>
      <c r="K247" s="68" t="s">
        <v>117</v>
      </c>
      <c r="L247" s="71">
        <f>L107+L112+L117+L122+L127+L132+L137+L142+L147+L152+L157+L162+L167+L172+L177+L182+L187+L192+L197+L202+L207+L212+L217+L222+L227+L232+L237+L242</f>
        <v>0</v>
      </c>
      <c r="M247" s="12"/>
      <c r="N247" s="2"/>
      <c r="O247" s="2"/>
      <c r="P247" s="2"/>
      <c r="Q247" s="43">
        <f>0+Q107+Q112+Q117+Q122+Q127+Q132+Q137+Q142+Q147+Q152+Q157+Q162+Q167+Q172+Q177+Q182+Q187+Q192+Q197+Q202+Q207+Q212+Q217+Q222+Q227+Q232+Q237+Q242</f>
        <v>0</v>
      </c>
      <c r="R247" s="27">
        <f>0+R107+R112+R117+R122+R127+R132+R137+R142+R147+R152+R157+R162+R167+R172+R177+R182+R187+R192+R197+R202+R207+R212+R217+R222+R227+R232+R237+R242</f>
        <v>0</v>
      </c>
      <c r="S247" s="72">
        <f>Q247*(1+J247)+R247</f>
        <v>0</v>
      </c>
    </row>
    <row r="248" thickTop="1" thickBot="1" ht="25" customHeight="1">
      <c r="A248" s="9"/>
      <c r="B248" s="73"/>
      <c r="C248" s="73"/>
      <c r="D248" s="73"/>
      <c r="E248" s="73"/>
      <c r="F248" s="73"/>
      <c r="G248" s="74" t="s">
        <v>118</v>
      </c>
      <c r="H248" s="75">
        <f>J107+J112+J117+J122+J127+J132+J137+J142+J147+J152+J157+J162+J167+J172+J177+J182+J187+J192+J197+J202+J207+J212+J217+J222+J227+J232+J237+J242</f>
        <v>0</v>
      </c>
      <c r="I248" s="74" t="s">
        <v>119</v>
      </c>
      <c r="J248" s="76">
        <f>0+J247</f>
        <v>0</v>
      </c>
      <c r="K248" s="74" t="s">
        <v>120</v>
      </c>
      <c r="L248" s="77">
        <f>L107+L112+L117+L122+L127+L132+L137+L142+L147+L152+L157+L162+L167+L172+L177+L182+L187+L192+L197+L202+L207+L212+L217+L222+L227+L232+L237+L242</f>
        <v>0</v>
      </c>
      <c r="M248" s="12"/>
      <c r="N248" s="2"/>
      <c r="O248" s="2"/>
      <c r="P248" s="2"/>
      <c r="Q248" s="2"/>
    </row>
    <row r="249">
      <c r="A249" s="13"/>
      <c r="B249" s="4"/>
      <c r="C249" s="4"/>
      <c r="D249" s="4"/>
      <c r="E249" s="4"/>
      <c r="F249" s="4"/>
      <c r="G249" s="4"/>
      <c r="H249" s="78"/>
      <c r="I249" s="4"/>
      <c r="J249" s="78"/>
      <c r="K249" s="4"/>
      <c r="L249" s="4"/>
      <c r="M249" s="14"/>
      <c r="N249" s="2"/>
      <c r="O249" s="2"/>
      <c r="P249" s="2"/>
      <c r="Q249" s="2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2"/>
      <c r="O250" s="2"/>
      <c r="P250" s="2"/>
      <c r="Q250" s="2"/>
    </row>
  </sheetData>
  <mergeCells count="18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41:D41"/>
    <mergeCell ref="B42:D42"/>
    <mergeCell ref="B43:D43"/>
    <mergeCell ref="B44:D44"/>
    <mergeCell ref="B46:D46"/>
    <mergeCell ref="B47:D47"/>
    <mergeCell ref="B48:D48"/>
    <mergeCell ref="B49:D49"/>
    <mergeCell ref="B52:L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5:L85"/>
    <mergeCell ref="B87:D87"/>
    <mergeCell ref="B88:D88"/>
    <mergeCell ref="B89:D89"/>
    <mergeCell ref="B90:D90"/>
    <mergeCell ref="B92:D92"/>
    <mergeCell ref="B93:D93"/>
    <mergeCell ref="B94:D94"/>
    <mergeCell ref="B95:D95"/>
    <mergeCell ref="B98:L98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18:D218"/>
    <mergeCell ref="B219:D219"/>
    <mergeCell ref="B220:D220"/>
    <mergeCell ref="B221:D221"/>
    <mergeCell ref="B223:D223"/>
    <mergeCell ref="B224:D224"/>
    <mergeCell ref="B225:D225"/>
    <mergeCell ref="B226:D226"/>
    <mergeCell ref="B228:D228"/>
    <mergeCell ref="B229:D229"/>
    <mergeCell ref="B230:D230"/>
    <mergeCell ref="B231:D231"/>
    <mergeCell ref="B233:D233"/>
    <mergeCell ref="B234:D234"/>
    <mergeCell ref="B235:D235"/>
    <mergeCell ref="B236:D236"/>
    <mergeCell ref="B238:D238"/>
    <mergeCell ref="B239:D239"/>
    <mergeCell ref="B240:D240"/>
    <mergeCell ref="B241:D241"/>
    <mergeCell ref="B243:D243"/>
    <mergeCell ref="B244:D244"/>
    <mergeCell ref="B245:D245"/>
    <mergeCell ref="B246:D246"/>
    <mergeCell ref="B100:D100"/>
    <mergeCell ref="B101:D101"/>
    <mergeCell ref="B102:D102"/>
    <mergeCell ref="B103:D103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06:L106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H52+H90+H108+H191+H224+H232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1123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L52+L90+L108+L191+L224+L232</f>
        <v>0</v>
      </c>
      <c r="K11" s="1"/>
      <c r="L11" s="1"/>
      <c r="M11" s="12"/>
      <c r="N11" s="2"/>
      <c r="O11" s="2"/>
      <c r="P11" s="2"/>
      <c r="Q11" s="43">
        <f>IF(SUM(K20:K25)&gt;0,ROUND(SUM(S20:S25)/SUM(K20:K25)-1,8),0)</f>
        <v>0</v>
      </c>
      <c r="R11" s="27">
        <f>AVERAGE(J51,J89,J107,J190,J223,J231)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H52</f>
        <v>0</v>
      </c>
      <c r="L20" s="48">
        <f>L52</f>
        <v>0</v>
      </c>
      <c r="M20" s="12"/>
      <c r="N20" s="2"/>
      <c r="O20" s="2"/>
      <c r="P20" s="2"/>
      <c r="Q20" s="2"/>
      <c r="S20" s="27">
        <f>S51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H90</f>
        <v>0</v>
      </c>
      <c r="L21" s="48">
        <f>L90</f>
        <v>0</v>
      </c>
      <c r="M21" s="12"/>
      <c r="N21" s="2"/>
      <c r="O21" s="2"/>
      <c r="P21" s="2"/>
      <c r="Q21" s="2"/>
      <c r="S21" s="27">
        <f>S89</f>
        <v>0</v>
      </c>
    </row>
    <row r="22">
      <c r="A22" s="9"/>
      <c r="B22" s="46">
        <v>2</v>
      </c>
      <c r="C22" s="1"/>
      <c r="D22" s="1"/>
      <c r="E22" s="47" t="s">
        <v>254</v>
      </c>
      <c r="F22" s="1"/>
      <c r="G22" s="1"/>
      <c r="H22" s="1"/>
      <c r="I22" s="1"/>
      <c r="J22" s="1"/>
      <c r="K22" s="48">
        <f>H108</f>
        <v>0</v>
      </c>
      <c r="L22" s="48">
        <f>L108</f>
        <v>0</v>
      </c>
      <c r="M22" s="12"/>
      <c r="N22" s="2"/>
      <c r="O22" s="2"/>
      <c r="P22" s="2"/>
      <c r="Q22" s="2"/>
      <c r="S22" s="27">
        <f>S107</f>
        <v>0</v>
      </c>
    </row>
    <row r="23">
      <c r="A23" s="9"/>
      <c r="B23" s="46">
        <v>7</v>
      </c>
      <c r="C23" s="1"/>
      <c r="D23" s="1"/>
      <c r="E23" s="47" t="s">
        <v>124</v>
      </c>
      <c r="F23" s="1"/>
      <c r="G23" s="1"/>
      <c r="H23" s="1"/>
      <c r="I23" s="1"/>
      <c r="J23" s="1"/>
      <c r="K23" s="48">
        <f>H191</f>
        <v>0</v>
      </c>
      <c r="L23" s="48">
        <f>L191</f>
        <v>0</v>
      </c>
      <c r="M23" s="12"/>
      <c r="N23" s="2"/>
      <c r="O23" s="2"/>
      <c r="P23" s="2"/>
      <c r="Q23" s="2"/>
      <c r="S23" s="27">
        <f>S190</f>
        <v>0</v>
      </c>
    </row>
    <row r="24">
      <c r="A24" s="9"/>
      <c r="B24" s="46">
        <v>8</v>
      </c>
      <c r="C24" s="1"/>
      <c r="D24" s="1"/>
      <c r="E24" s="47" t="s">
        <v>684</v>
      </c>
      <c r="F24" s="1"/>
      <c r="G24" s="1"/>
      <c r="H24" s="1"/>
      <c r="I24" s="1"/>
      <c r="J24" s="1"/>
      <c r="K24" s="48">
        <f>H224</f>
        <v>0</v>
      </c>
      <c r="L24" s="48">
        <f>L224</f>
        <v>0</v>
      </c>
      <c r="M24" s="12"/>
      <c r="N24" s="2"/>
      <c r="O24" s="2"/>
      <c r="P24" s="2"/>
      <c r="Q24" s="2"/>
      <c r="S24" s="27">
        <f>S223</f>
        <v>0</v>
      </c>
    </row>
    <row r="25">
      <c r="A25" s="9"/>
      <c r="B25" s="46">
        <v>9</v>
      </c>
      <c r="C25" s="1"/>
      <c r="D25" s="1"/>
      <c r="E25" s="47" t="s">
        <v>125</v>
      </c>
      <c r="F25" s="1"/>
      <c r="G25" s="1"/>
      <c r="H25" s="1"/>
      <c r="I25" s="1"/>
      <c r="J25" s="1"/>
      <c r="K25" s="48">
        <f>H232</f>
        <v>0</v>
      </c>
      <c r="L25" s="48">
        <f>L232</f>
        <v>0</v>
      </c>
      <c r="M25" s="81"/>
      <c r="N25" s="2"/>
      <c r="O25" s="2"/>
      <c r="P25" s="2"/>
      <c r="Q25" s="2"/>
      <c r="S25" s="27">
        <f>S231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9"/>
      <c r="N26" s="2"/>
      <c r="O26" s="2"/>
      <c r="P26" s="2"/>
      <c r="Q26" s="2"/>
    </row>
    <row r="27" ht="14" customHeight="1">
      <c r="A27" s="4"/>
      <c r="B27" s="38" t="s">
        <v>56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0"/>
      <c r="N28" s="2"/>
      <c r="O28" s="2"/>
      <c r="P28" s="2"/>
      <c r="Q28" s="2"/>
    </row>
    <row r="29" ht="18" customHeight="1">
      <c r="A29" s="9"/>
      <c r="B29" s="44" t="s">
        <v>57</v>
      </c>
      <c r="C29" s="44" t="s">
        <v>53</v>
      </c>
      <c r="D29" s="44" t="s">
        <v>58</v>
      </c>
      <c r="E29" s="44" t="s">
        <v>54</v>
      </c>
      <c r="F29" s="44" t="s">
        <v>59</v>
      </c>
      <c r="G29" s="45" t="s">
        <v>60</v>
      </c>
      <c r="H29" s="22" t="s">
        <v>61</v>
      </c>
      <c r="I29" s="22" t="s">
        <v>62</v>
      </c>
      <c r="J29" s="22" t="s">
        <v>16</v>
      </c>
      <c r="K29" s="45" t="s">
        <v>63</v>
      </c>
      <c r="L29" s="22" t="s">
        <v>17</v>
      </c>
      <c r="M29" s="81"/>
      <c r="N29" s="2"/>
      <c r="O29" s="2"/>
      <c r="P29" s="2"/>
      <c r="Q29" s="2"/>
    </row>
    <row r="30" ht="40" customHeight="1">
      <c r="A30" s="9"/>
      <c r="B30" s="49" t="s">
        <v>64</v>
      </c>
      <c r="C30" s="1"/>
      <c r="D30" s="1"/>
      <c r="E30" s="1"/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1">
        <v>1</v>
      </c>
      <c r="C31" s="52" t="s">
        <v>963</v>
      </c>
      <c r="D31" s="52" t="s">
        <v>3</v>
      </c>
      <c r="E31" s="52" t="s">
        <v>964</v>
      </c>
      <c r="F31" s="52" t="s">
        <v>3</v>
      </c>
      <c r="G31" s="53" t="s">
        <v>128</v>
      </c>
      <c r="H31" s="54">
        <v>46.792999999999999</v>
      </c>
      <c r="I31" s="25">
        <f>ROUND(0,2)</f>
        <v>0</v>
      </c>
      <c r="J31" s="55">
        <f>ROUND(I31*H31,2)</f>
        <v>0</v>
      </c>
      <c r="K31" s="56">
        <v>0.20999999999999999</v>
      </c>
      <c r="L31" s="57">
        <f>IF(ISNUMBER(K31),ROUND(J31*(K31+1),2),0)</f>
        <v>0</v>
      </c>
      <c r="M31" s="12"/>
      <c r="N31" s="2"/>
      <c r="O31" s="2"/>
      <c r="P31" s="2"/>
      <c r="Q31" s="43">
        <f>IF(ISNUMBER(K31),IF(H31&gt;0,IF(I31&gt;0,J31,0),0),0)</f>
        <v>0</v>
      </c>
      <c r="R31" s="27">
        <f>IF(ISNUMBER(K31)=FALSE,J31,0)</f>
        <v>0</v>
      </c>
    </row>
    <row r="32">
      <c r="A32" s="9"/>
      <c r="B32" s="58" t="s">
        <v>68</v>
      </c>
      <c r="C32" s="1"/>
      <c r="D32" s="1"/>
      <c r="E32" s="59" t="s">
        <v>965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70</v>
      </c>
      <c r="C33" s="1"/>
      <c r="D33" s="1"/>
      <c r="E33" s="59" t="s">
        <v>1124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72</v>
      </c>
      <c r="C34" s="1"/>
      <c r="D34" s="1"/>
      <c r="E34" s="59" t="s">
        <v>967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>
      <c r="A35" s="9"/>
      <c r="B35" s="60" t="s">
        <v>74</v>
      </c>
      <c r="C35" s="31"/>
      <c r="D35" s="31"/>
      <c r="E35" s="61" t="s">
        <v>75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>
      <c r="A36" s="9"/>
      <c r="B36" s="51">
        <v>2</v>
      </c>
      <c r="C36" s="52" t="s">
        <v>90</v>
      </c>
      <c r="D36" s="52" t="s">
        <v>108</v>
      </c>
      <c r="E36" s="52" t="s">
        <v>91</v>
      </c>
      <c r="F36" s="52" t="s">
        <v>3</v>
      </c>
      <c r="G36" s="53" t="s">
        <v>67</v>
      </c>
      <c r="H36" s="63">
        <v>1</v>
      </c>
      <c r="I36" s="37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3">
        <f>IF(ISNUMBER(K36),IF(H36&gt;0,IF(I36&gt;0,J36,0),0),0)</f>
        <v>0</v>
      </c>
      <c r="R36" s="27">
        <f>IF(ISNUMBER(K36)=FALSE,J36,0)</f>
        <v>0</v>
      </c>
    </row>
    <row r="37">
      <c r="A37" s="9"/>
      <c r="B37" s="58" t="s">
        <v>68</v>
      </c>
      <c r="C37" s="1"/>
      <c r="D37" s="1"/>
      <c r="E37" s="59" t="s">
        <v>968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70</v>
      </c>
      <c r="C38" s="1"/>
      <c r="D38" s="1"/>
      <c r="E38" s="59" t="s">
        <v>3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72</v>
      </c>
      <c r="C39" s="1"/>
      <c r="D39" s="1"/>
      <c r="E39" s="59" t="s">
        <v>93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>
      <c r="A40" s="9"/>
      <c r="B40" s="60" t="s">
        <v>74</v>
      </c>
      <c r="C40" s="31"/>
      <c r="D40" s="31"/>
      <c r="E40" s="61" t="s">
        <v>75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>
      <c r="A41" s="9"/>
      <c r="B41" s="51">
        <v>3</v>
      </c>
      <c r="C41" s="52" t="s">
        <v>969</v>
      </c>
      <c r="D41" s="52" t="s">
        <v>3</v>
      </c>
      <c r="E41" s="52" t="s">
        <v>970</v>
      </c>
      <c r="F41" s="52" t="s">
        <v>3</v>
      </c>
      <c r="G41" s="53" t="s">
        <v>67</v>
      </c>
      <c r="H41" s="63">
        <v>1</v>
      </c>
      <c r="I41" s="37">
        <f>ROUND(0,2)</f>
        <v>0</v>
      </c>
      <c r="J41" s="64">
        <f>ROUND(I41*H41,2)</f>
        <v>0</v>
      </c>
      <c r="K41" s="65">
        <v>0.20999999999999999</v>
      </c>
      <c r="L41" s="66">
        <f>IF(ISNUMBER(K41),ROUND(J41*(K41+1),2),0)</f>
        <v>0</v>
      </c>
      <c r="M41" s="12"/>
      <c r="N41" s="2"/>
      <c r="O41" s="2"/>
      <c r="P41" s="2"/>
      <c r="Q41" s="43">
        <f>IF(ISNUMBER(K41),IF(H41&gt;0,IF(I41&gt;0,J41,0),0),0)</f>
        <v>0</v>
      </c>
      <c r="R41" s="27">
        <f>IF(ISNUMBER(K41)=FALSE,J41,0)</f>
        <v>0</v>
      </c>
    </row>
    <row r="42">
      <c r="A42" s="9"/>
      <c r="B42" s="58" t="s">
        <v>68</v>
      </c>
      <c r="C42" s="1"/>
      <c r="D42" s="1"/>
      <c r="E42" s="59" t="s">
        <v>1125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8" t="s">
        <v>70</v>
      </c>
      <c r="C43" s="1"/>
      <c r="D43" s="1"/>
      <c r="E43" s="59" t="s">
        <v>3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8" t="s">
        <v>72</v>
      </c>
      <c r="C44" s="1"/>
      <c r="D44" s="1"/>
      <c r="E44" s="59" t="s">
        <v>89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 thickBot="1">
      <c r="A45" s="9"/>
      <c r="B45" s="60" t="s">
        <v>74</v>
      </c>
      <c r="C45" s="31"/>
      <c r="D45" s="31"/>
      <c r="E45" s="61" t="s">
        <v>75</v>
      </c>
      <c r="F45" s="31"/>
      <c r="G45" s="31"/>
      <c r="H45" s="62"/>
      <c r="I45" s="31"/>
      <c r="J45" s="62"/>
      <c r="K45" s="31"/>
      <c r="L45" s="31"/>
      <c r="M45" s="12"/>
      <c r="N45" s="2"/>
      <c r="O45" s="2"/>
      <c r="P45" s="2"/>
      <c r="Q45" s="2"/>
    </row>
    <row r="46" thickTop="1">
      <c r="A46" s="9"/>
      <c r="B46" s="51">
        <v>4</v>
      </c>
      <c r="C46" s="52" t="s">
        <v>100</v>
      </c>
      <c r="D46" s="52" t="s">
        <v>3</v>
      </c>
      <c r="E46" s="52" t="s">
        <v>101</v>
      </c>
      <c r="F46" s="52" t="s">
        <v>3</v>
      </c>
      <c r="G46" s="53" t="s">
        <v>67</v>
      </c>
      <c r="H46" s="63">
        <v>1</v>
      </c>
      <c r="I46" s="37">
        <f>ROUND(0,2)</f>
        <v>0</v>
      </c>
      <c r="J46" s="64">
        <f>ROUND(I46*H46,2)</f>
        <v>0</v>
      </c>
      <c r="K46" s="65">
        <v>0.20999999999999999</v>
      </c>
      <c r="L46" s="66">
        <f>IF(ISNUMBER(K46),ROUND(J46*(K46+1),2),0)</f>
        <v>0</v>
      </c>
      <c r="M46" s="12"/>
      <c r="N46" s="2"/>
      <c r="O46" s="2"/>
      <c r="P46" s="2"/>
      <c r="Q46" s="43">
        <f>IF(ISNUMBER(K46),IF(H46&gt;0,IF(I46&gt;0,J46,0),0),0)</f>
        <v>0</v>
      </c>
      <c r="R46" s="27">
        <f>IF(ISNUMBER(K46)=FALSE,J46,0)</f>
        <v>0</v>
      </c>
    </row>
    <row r="47">
      <c r="A47" s="9"/>
      <c r="B47" s="58" t="s">
        <v>68</v>
      </c>
      <c r="C47" s="1"/>
      <c r="D47" s="1"/>
      <c r="E47" s="59" t="s">
        <v>578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8" t="s">
        <v>70</v>
      </c>
      <c r="C48" s="1"/>
      <c r="D48" s="1"/>
      <c r="E48" s="59" t="s">
        <v>3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>
      <c r="A49" s="9"/>
      <c r="B49" s="58" t="s">
        <v>72</v>
      </c>
      <c r="C49" s="1"/>
      <c r="D49" s="1"/>
      <c r="E49" s="59" t="s">
        <v>89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 thickBot="1">
      <c r="A50" s="9"/>
      <c r="B50" s="60" t="s">
        <v>74</v>
      </c>
      <c r="C50" s="31"/>
      <c r="D50" s="31"/>
      <c r="E50" s="61" t="s">
        <v>75</v>
      </c>
      <c r="F50" s="31"/>
      <c r="G50" s="31"/>
      <c r="H50" s="62"/>
      <c r="I50" s="31"/>
      <c r="J50" s="62"/>
      <c r="K50" s="31"/>
      <c r="L50" s="31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7">
        <v>0</v>
      </c>
      <c r="D51" s="1"/>
      <c r="E51" s="67" t="s">
        <v>55</v>
      </c>
      <c r="F51" s="1"/>
      <c r="G51" s="68" t="s">
        <v>115</v>
      </c>
      <c r="H51" s="69">
        <f>J31+J36+J41+J46</f>
        <v>0</v>
      </c>
      <c r="I51" s="68" t="s">
        <v>116</v>
      </c>
      <c r="J51" s="70">
        <f>(L51-H51)</f>
        <v>0</v>
      </c>
      <c r="K51" s="68" t="s">
        <v>117</v>
      </c>
      <c r="L51" s="71">
        <f>L31+L36+L41+L46</f>
        <v>0</v>
      </c>
      <c r="M51" s="12"/>
      <c r="N51" s="2"/>
      <c r="O51" s="2"/>
      <c r="P51" s="2"/>
      <c r="Q51" s="43">
        <f>0+Q31+Q36+Q41+Q46</f>
        <v>0</v>
      </c>
      <c r="R51" s="27">
        <f>0+R31+R36+R41+R46</f>
        <v>0</v>
      </c>
      <c r="S51" s="72">
        <f>Q51*(1+J51)+R51</f>
        <v>0</v>
      </c>
    </row>
    <row r="52" thickTop="1" thickBot="1" ht="25" customHeight="1">
      <c r="A52" s="9"/>
      <c r="B52" s="73"/>
      <c r="C52" s="73"/>
      <c r="D52" s="73"/>
      <c r="E52" s="73"/>
      <c r="F52" s="73"/>
      <c r="G52" s="74" t="s">
        <v>118</v>
      </c>
      <c r="H52" s="75">
        <f>J31+J36+J41+J46</f>
        <v>0</v>
      </c>
      <c r="I52" s="74" t="s">
        <v>119</v>
      </c>
      <c r="J52" s="76">
        <f>0+J51</f>
        <v>0</v>
      </c>
      <c r="K52" s="74" t="s">
        <v>120</v>
      </c>
      <c r="L52" s="77">
        <f>L31+L36+L41+L46</f>
        <v>0</v>
      </c>
      <c r="M52" s="12"/>
      <c r="N52" s="2"/>
      <c r="O52" s="2"/>
      <c r="P52" s="2"/>
      <c r="Q52" s="2"/>
    </row>
    <row r="53" ht="40" customHeight="1">
      <c r="A53" s="9"/>
      <c r="B53" s="82" t="s">
        <v>138</v>
      </c>
      <c r="C53" s="1"/>
      <c r="D53" s="1"/>
      <c r="E53" s="1"/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>
      <c r="A54" s="9"/>
      <c r="B54" s="51">
        <v>5</v>
      </c>
      <c r="C54" s="52" t="s">
        <v>1126</v>
      </c>
      <c r="D54" s="52" t="s">
        <v>3</v>
      </c>
      <c r="E54" s="52" t="s">
        <v>1127</v>
      </c>
      <c r="F54" s="52" t="s">
        <v>3</v>
      </c>
      <c r="G54" s="53" t="s">
        <v>141</v>
      </c>
      <c r="H54" s="54">
        <v>29.513000000000002</v>
      </c>
      <c r="I54" s="25">
        <f>ROUND(0,2)</f>
        <v>0</v>
      </c>
      <c r="J54" s="55">
        <f>ROUND(I54*H54,2)</f>
        <v>0</v>
      </c>
      <c r="K54" s="56">
        <v>0.20999999999999999</v>
      </c>
      <c r="L54" s="57">
        <f>IF(ISNUMBER(K54),ROUND(J54*(K54+1),2),0)</f>
        <v>0</v>
      </c>
      <c r="M54" s="12"/>
      <c r="N54" s="2"/>
      <c r="O54" s="2"/>
      <c r="P54" s="2"/>
      <c r="Q54" s="43">
        <f>IF(ISNUMBER(K54),IF(H54&gt;0,IF(I54&gt;0,J54,0),0),0)</f>
        <v>0</v>
      </c>
      <c r="R54" s="27">
        <f>IF(ISNUMBER(K54)=FALSE,J54,0)</f>
        <v>0</v>
      </c>
    </row>
    <row r="55">
      <c r="A55" s="9"/>
      <c r="B55" s="58" t="s">
        <v>68</v>
      </c>
      <c r="C55" s="1"/>
      <c r="D55" s="1"/>
      <c r="E55" s="59" t="s">
        <v>965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70</v>
      </c>
      <c r="C56" s="1"/>
      <c r="D56" s="1"/>
      <c r="E56" s="59" t="s">
        <v>1128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72</v>
      </c>
      <c r="C57" s="1"/>
      <c r="D57" s="1"/>
      <c r="E57" s="59" t="s">
        <v>144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thickBot="1">
      <c r="A58" s="9"/>
      <c r="B58" s="60" t="s">
        <v>74</v>
      </c>
      <c r="C58" s="31"/>
      <c r="D58" s="31"/>
      <c r="E58" s="61" t="s">
        <v>75</v>
      </c>
      <c r="F58" s="31"/>
      <c r="G58" s="31"/>
      <c r="H58" s="62"/>
      <c r="I58" s="31"/>
      <c r="J58" s="62"/>
      <c r="K58" s="31"/>
      <c r="L58" s="31"/>
      <c r="M58" s="12"/>
      <c r="N58" s="2"/>
      <c r="O58" s="2"/>
      <c r="P58" s="2"/>
      <c r="Q58" s="2"/>
    </row>
    <row r="59" thickTop="1">
      <c r="A59" s="9"/>
      <c r="B59" s="51">
        <v>6</v>
      </c>
      <c r="C59" s="52" t="s">
        <v>973</v>
      </c>
      <c r="D59" s="52" t="s">
        <v>3</v>
      </c>
      <c r="E59" s="52" t="s">
        <v>974</v>
      </c>
      <c r="F59" s="52" t="s">
        <v>3</v>
      </c>
      <c r="G59" s="53" t="s">
        <v>141</v>
      </c>
      <c r="H59" s="63">
        <v>2.79</v>
      </c>
      <c r="I59" s="37">
        <f>ROUND(0,2)</f>
        <v>0</v>
      </c>
      <c r="J59" s="64">
        <f>ROUND(I59*H59,2)</f>
        <v>0</v>
      </c>
      <c r="K59" s="65">
        <v>0.20999999999999999</v>
      </c>
      <c r="L59" s="66">
        <f>IF(ISNUMBER(K59),ROUND(J59*(K59+1),2),0)</f>
        <v>0</v>
      </c>
      <c r="M59" s="12"/>
      <c r="N59" s="2"/>
      <c r="O59" s="2"/>
      <c r="P59" s="2"/>
      <c r="Q59" s="43">
        <f>IF(ISNUMBER(K59),IF(H59&gt;0,IF(I59&gt;0,J59,0),0),0)</f>
        <v>0</v>
      </c>
      <c r="R59" s="27">
        <f>IF(ISNUMBER(K59)=FALSE,J59,0)</f>
        <v>0</v>
      </c>
    </row>
    <row r="60">
      <c r="A60" s="9"/>
      <c r="B60" s="58" t="s">
        <v>68</v>
      </c>
      <c r="C60" s="1"/>
      <c r="D60" s="1"/>
      <c r="E60" s="59" t="s">
        <v>1129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70</v>
      </c>
      <c r="C61" s="1"/>
      <c r="D61" s="1"/>
      <c r="E61" s="59" t="s">
        <v>1130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72</v>
      </c>
      <c r="C62" s="1"/>
      <c r="D62" s="1"/>
      <c r="E62" s="59" t="s">
        <v>701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thickBot="1">
      <c r="A63" s="9"/>
      <c r="B63" s="60" t="s">
        <v>74</v>
      </c>
      <c r="C63" s="31"/>
      <c r="D63" s="31"/>
      <c r="E63" s="61" t="s">
        <v>75</v>
      </c>
      <c r="F63" s="31"/>
      <c r="G63" s="31"/>
      <c r="H63" s="62"/>
      <c r="I63" s="31"/>
      <c r="J63" s="62"/>
      <c r="K63" s="31"/>
      <c r="L63" s="31"/>
      <c r="M63" s="12"/>
      <c r="N63" s="2"/>
      <c r="O63" s="2"/>
      <c r="P63" s="2"/>
      <c r="Q63" s="2"/>
    </row>
    <row r="64" thickTop="1">
      <c r="A64" s="9"/>
      <c r="B64" s="51">
        <v>7</v>
      </c>
      <c r="C64" s="52" t="s">
        <v>943</v>
      </c>
      <c r="D64" s="52" t="s">
        <v>3</v>
      </c>
      <c r="E64" s="52" t="s">
        <v>944</v>
      </c>
      <c r="F64" s="52" t="s">
        <v>3</v>
      </c>
      <c r="G64" s="53" t="s">
        <v>141</v>
      </c>
      <c r="H64" s="63">
        <v>3.456</v>
      </c>
      <c r="I64" s="37">
        <f>ROUND(0,2)</f>
        <v>0</v>
      </c>
      <c r="J64" s="64">
        <f>ROUND(I64*H64,2)</f>
        <v>0</v>
      </c>
      <c r="K64" s="65">
        <v>0.20999999999999999</v>
      </c>
      <c r="L64" s="66">
        <f>IF(ISNUMBER(K64),ROUND(J64*(K64+1),2),0)</f>
        <v>0</v>
      </c>
      <c r="M64" s="12"/>
      <c r="N64" s="2"/>
      <c r="O64" s="2"/>
      <c r="P64" s="2"/>
      <c r="Q64" s="43">
        <f>IF(ISNUMBER(K64),IF(H64&gt;0,IF(I64&gt;0,J64,0),0),0)</f>
        <v>0</v>
      </c>
      <c r="R64" s="27">
        <f>IF(ISNUMBER(K64)=FALSE,J64,0)</f>
        <v>0</v>
      </c>
    </row>
    <row r="65">
      <c r="A65" s="9"/>
      <c r="B65" s="58" t="s">
        <v>68</v>
      </c>
      <c r="C65" s="1"/>
      <c r="D65" s="1"/>
      <c r="E65" s="59" t="s">
        <v>1131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70</v>
      </c>
      <c r="C66" s="1"/>
      <c r="D66" s="1"/>
      <c r="E66" s="59" t="s">
        <v>1132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72</v>
      </c>
      <c r="C67" s="1"/>
      <c r="D67" s="1"/>
      <c r="E67" s="59" t="s">
        <v>701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 thickBot="1">
      <c r="A68" s="9"/>
      <c r="B68" s="60" t="s">
        <v>74</v>
      </c>
      <c r="C68" s="31"/>
      <c r="D68" s="31"/>
      <c r="E68" s="61" t="s">
        <v>75</v>
      </c>
      <c r="F68" s="31"/>
      <c r="G68" s="31"/>
      <c r="H68" s="62"/>
      <c r="I68" s="31"/>
      <c r="J68" s="62"/>
      <c r="K68" s="31"/>
      <c r="L68" s="31"/>
      <c r="M68" s="12"/>
      <c r="N68" s="2"/>
      <c r="O68" s="2"/>
      <c r="P68" s="2"/>
      <c r="Q68" s="2"/>
    </row>
    <row r="69" thickTop="1">
      <c r="A69" s="9"/>
      <c r="B69" s="51">
        <v>8</v>
      </c>
      <c r="C69" s="52" t="s">
        <v>697</v>
      </c>
      <c r="D69" s="52" t="s">
        <v>3</v>
      </c>
      <c r="E69" s="52" t="s">
        <v>698</v>
      </c>
      <c r="F69" s="52" t="s">
        <v>3</v>
      </c>
      <c r="G69" s="53" t="s">
        <v>141</v>
      </c>
      <c r="H69" s="63">
        <v>26.722999999999999</v>
      </c>
      <c r="I69" s="37">
        <f>ROUND(0,2)</f>
        <v>0</v>
      </c>
      <c r="J69" s="64">
        <f>ROUND(I69*H69,2)</f>
        <v>0</v>
      </c>
      <c r="K69" s="65">
        <v>0.20999999999999999</v>
      </c>
      <c r="L69" s="66">
        <f>IF(ISNUMBER(K69),ROUND(J69*(K69+1),2),0)</f>
        <v>0</v>
      </c>
      <c r="M69" s="12"/>
      <c r="N69" s="2"/>
      <c r="O69" s="2"/>
      <c r="P69" s="2"/>
      <c r="Q69" s="43">
        <f>IF(ISNUMBER(K69),IF(H69&gt;0,IF(I69&gt;0,J69,0),0),0)</f>
        <v>0</v>
      </c>
      <c r="R69" s="27">
        <f>IF(ISNUMBER(K69)=FALSE,J69,0)</f>
        <v>0</v>
      </c>
    </row>
    <row r="70">
      <c r="A70" s="9"/>
      <c r="B70" s="58" t="s">
        <v>68</v>
      </c>
      <c r="C70" s="1"/>
      <c r="D70" s="1"/>
      <c r="E70" s="59" t="s">
        <v>578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70</v>
      </c>
      <c r="C71" s="1"/>
      <c r="D71" s="1"/>
      <c r="E71" s="59" t="s">
        <v>1133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72</v>
      </c>
      <c r="C72" s="1"/>
      <c r="D72" s="1"/>
      <c r="E72" s="59" t="s">
        <v>701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thickBot="1">
      <c r="A73" s="9"/>
      <c r="B73" s="60" t="s">
        <v>74</v>
      </c>
      <c r="C73" s="31"/>
      <c r="D73" s="31"/>
      <c r="E73" s="61" t="s">
        <v>75</v>
      </c>
      <c r="F73" s="31"/>
      <c r="G73" s="31"/>
      <c r="H73" s="62"/>
      <c r="I73" s="31"/>
      <c r="J73" s="62"/>
      <c r="K73" s="31"/>
      <c r="L73" s="31"/>
      <c r="M73" s="12"/>
      <c r="N73" s="2"/>
      <c r="O73" s="2"/>
      <c r="P73" s="2"/>
      <c r="Q73" s="2"/>
    </row>
    <row r="74" thickTop="1">
      <c r="A74" s="9"/>
      <c r="B74" s="51">
        <v>9</v>
      </c>
      <c r="C74" s="52" t="s">
        <v>702</v>
      </c>
      <c r="D74" s="52" t="s">
        <v>3</v>
      </c>
      <c r="E74" s="52" t="s">
        <v>703</v>
      </c>
      <c r="F74" s="52" t="s">
        <v>3</v>
      </c>
      <c r="G74" s="53" t="s">
        <v>141</v>
      </c>
      <c r="H74" s="63">
        <v>22.539999999999999</v>
      </c>
      <c r="I74" s="37">
        <f>ROUND(0,2)</f>
        <v>0</v>
      </c>
      <c r="J74" s="64">
        <f>ROUND(I74*H74,2)</f>
        <v>0</v>
      </c>
      <c r="K74" s="65">
        <v>0.20999999999999999</v>
      </c>
      <c r="L74" s="66">
        <f>IF(ISNUMBER(K74),ROUND(J74*(K74+1),2),0)</f>
        <v>0</v>
      </c>
      <c r="M74" s="12"/>
      <c r="N74" s="2"/>
      <c r="O74" s="2"/>
      <c r="P74" s="2"/>
      <c r="Q74" s="43">
        <f>IF(ISNUMBER(K74),IF(H74&gt;0,IF(I74&gt;0,J74,0),0),0)</f>
        <v>0</v>
      </c>
      <c r="R74" s="27">
        <f>IF(ISNUMBER(K74)=FALSE,J74,0)</f>
        <v>0</v>
      </c>
    </row>
    <row r="75">
      <c r="A75" s="9"/>
      <c r="B75" s="58" t="s">
        <v>68</v>
      </c>
      <c r="C75" s="1"/>
      <c r="D75" s="1"/>
      <c r="E75" s="59" t="s">
        <v>578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70</v>
      </c>
      <c r="C76" s="1"/>
      <c r="D76" s="1"/>
      <c r="E76" s="59" t="s">
        <v>1134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72</v>
      </c>
      <c r="C77" s="1"/>
      <c r="D77" s="1"/>
      <c r="E77" s="59" t="s">
        <v>701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thickBot="1">
      <c r="A78" s="9"/>
      <c r="B78" s="60" t="s">
        <v>74</v>
      </c>
      <c r="C78" s="31"/>
      <c r="D78" s="31"/>
      <c r="E78" s="61" t="s">
        <v>75</v>
      </c>
      <c r="F78" s="31"/>
      <c r="G78" s="31"/>
      <c r="H78" s="62"/>
      <c r="I78" s="31"/>
      <c r="J78" s="62"/>
      <c r="K78" s="31"/>
      <c r="L78" s="31"/>
      <c r="M78" s="12"/>
      <c r="N78" s="2"/>
      <c r="O78" s="2"/>
      <c r="P78" s="2"/>
      <c r="Q78" s="2"/>
    </row>
    <row r="79" thickTop="1">
      <c r="A79" s="9"/>
      <c r="B79" s="51">
        <v>10</v>
      </c>
      <c r="C79" s="52" t="s">
        <v>150</v>
      </c>
      <c r="D79" s="52" t="s">
        <v>3</v>
      </c>
      <c r="E79" s="52" t="s">
        <v>151</v>
      </c>
      <c r="F79" s="52" t="s">
        <v>3</v>
      </c>
      <c r="G79" s="53" t="s">
        <v>141</v>
      </c>
      <c r="H79" s="63">
        <v>29.513000000000002</v>
      </c>
      <c r="I79" s="37">
        <f>ROUND(0,2)</f>
        <v>0</v>
      </c>
      <c r="J79" s="64">
        <f>ROUND(I79*H79,2)</f>
        <v>0</v>
      </c>
      <c r="K79" s="65">
        <v>0.20999999999999999</v>
      </c>
      <c r="L79" s="66">
        <f>IF(ISNUMBER(K79),ROUND(J79*(K79+1),2),0)</f>
        <v>0</v>
      </c>
      <c r="M79" s="12"/>
      <c r="N79" s="2"/>
      <c r="O79" s="2"/>
      <c r="P79" s="2"/>
      <c r="Q79" s="43">
        <f>IF(ISNUMBER(K79),IF(H79&gt;0,IF(I79&gt;0,J79,0),0),0)</f>
        <v>0</v>
      </c>
      <c r="R79" s="27">
        <f>IF(ISNUMBER(K79)=FALSE,J79,0)</f>
        <v>0</v>
      </c>
    </row>
    <row r="80">
      <c r="A80" s="9"/>
      <c r="B80" s="58" t="s">
        <v>68</v>
      </c>
      <c r="C80" s="1"/>
      <c r="D80" s="1"/>
      <c r="E80" s="59" t="s">
        <v>578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70</v>
      </c>
      <c r="C81" s="1"/>
      <c r="D81" s="1"/>
      <c r="E81" s="59" t="s">
        <v>1128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72</v>
      </c>
      <c r="C82" s="1"/>
      <c r="D82" s="1"/>
      <c r="E82" s="59" t="s">
        <v>153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 thickBot="1">
      <c r="A83" s="9"/>
      <c r="B83" s="60" t="s">
        <v>74</v>
      </c>
      <c r="C83" s="31"/>
      <c r="D83" s="31"/>
      <c r="E83" s="61" t="s">
        <v>75</v>
      </c>
      <c r="F83" s="31"/>
      <c r="G83" s="31"/>
      <c r="H83" s="62"/>
      <c r="I83" s="31"/>
      <c r="J83" s="62"/>
      <c r="K83" s="31"/>
      <c r="L83" s="31"/>
      <c r="M83" s="12"/>
      <c r="N83" s="2"/>
      <c r="O83" s="2"/>
      <c r="P83" s="2"/>
      <c r="Q83" s="2"/>
    </row>
    <row r="84" thickTop="1">
      <c r="A84" s="9"/>
      <c r="B84" s="51">
        <v>11</v>
      </c>
      <c r="C84" s="52" t="s">
        <v>714</v>
      </c>
      <c r="D84" s="52" t="s">
        <v>3</v>
      </c>
      <c r="E84" s="52" t="s">
        <v>715</v>
      </c>
      <c r="F84" s="52" t="s">
        <v>3</v>
      </c>
      <c r="G84" s="53" t="s">
        <v>141</v>
      </c>
      <c r="H84" s="63">
        <v>15.875999999999999</v>
      </c>
      <c r="I84" s="37">
        <f>ROUND(0,2)</f>
        <v>0</v>
      </c>
      <c r="J84" s="64">
        <f>ROUND(I84*H84,2)</f>
        <v>0</v>
      </c>
      <c r="K84" s="65">
        <v>0.20999999999999999</v>
      </c>
      <c r="L84" s="66">
        <f>IF(ISNUMBER(K84),ROUND(J84*(K84+1),2),0)</f>
        <v>0</v>
      </c>
      <c r="M84" s="12"/>
      <c r="N84" s="2"/>
      <c r="O84" s="2"/>
      <c r="P84" s="2"/>
      <c r="Q84" s="43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68</v>
      </c>
      <c r="C85" s="1"/>
      <c r="D85" s="1"/>
      <c r="E85" s="59" t="s">
        <v>1135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70</v>
      </c>
      <c r="C86" s="1"/>
      <c r="D86" s="1"/>
      <c r="E86" s="59" t="s">
        <v>1136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72</v>
      </c>
      <c r="C87" s="1"/>
      <c r="D87" s="1"/>
      <c r="E87" s="59" t="s">
        <v>718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74</v>
      </c>
      <c r="C88" s="31"/>
      <c r="D88" s="31"/>
      <c r="E88" s="61" t="s">
        <v>75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 thickBot="1" ht="25" customHeight="1">
      <c r="A89" s="9"/>
      <c r="B89" s="1"/>
      <c r="C89" s="67">
        <v>1</v>
      </c>
      <c r="D89" s="1"/>
      <c r="E89" s="67" t="s">
        <v>122</v>
      </c>
      <c r="F89" s="1"/>
      <c r="G89" s="68" t="s">
        <v>115</v>
      </c>
      <c r="H89" s="69">
        <f>J54+J59+J64+J69+J74+J79+J84</f>
        <v>0</v>
      </c>
      <c r="I89" s="68" t="s">
        <v>116</v>
      </c>
      <c r="J89" s="70">
        <f>(L89-H89)</f>
        <v>0</v>
      </c>
      <c r="K89" s="68" t="s">
        <v>117</v>
      </c>
      <c r="L89" s="71">
        <f>L54+L59+L64+L69+L74+L79+L84</f>
        <v>0</v>
      </c>
      <c r="M89" s="12"/>
      <c r="N89" s="2"/>
      <c r="O89" s="2"/>
      <c r="P89" s="2"/>
      <c r="Q89" s="43">
        <f>0+Q54+Q59+Q64+Q69+Q74+Q79+Q84</f>
        <v>0</v>
      </c>
      <c r="R89" s="27">
        <f>0+R54+R59+R64+R69+R74+R79+R84</f>
        <v>0</v>
      </c>
      <c r="S89" s="72">
        <f>Q89*(1+J89)+R89</f>
        <v>0</v>
      </c>
    </row>
    <row r="90" thickTop="1" thickBot="1" ht="25" customHeight="1">
      <c r="A90" s="9"/>
      <c r="B90" s="73"/>
      <c r="C90" s="73"/>
      <c r="D90" s="73"/>
      <c r="E90" s="73"/>
      <c r="F90" s="73"/>
      <c r="G90" s="74" t="s">
        <v>118</v>
      </c>
      <c r="H90" s="75">
        <f>J54+J59+J64+J69+J74+J79+J84</f>
        <v>0</v>
      </c>
      <c r="I90" s="74" t="s">
        <v>119</v>
      </c>
      <c r="J90" s="76">
        <f>0+J89</f>
        <v>0</v>
      </c>
      <c r="K90" s="74" t="s">
        <v>120</v>
      </c>
      <c r="L90" s="77">
        <f>L54+L59+L64+L69+L74+L79+L84</f>
        <v>0</v>
      </c>
      <c r="M90" s="12"/>
      <c r="N90" s="2"/>
      <c r="O90" s="2"/>
      <c r="P90" s="2"/>
      <c r="Q90" s="2"/>
    </row>
    <row r="91" ht="40" customHeight="1">
      <c r="A91" s="9"/>
      <c r="B91" s="82" t="s">
        <v>305</v>
      </c>
      <c r="C91" s="1"/>
      <c r="D91" s="1"/>
      <c r="E91" s="1"/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1">
        <v>12</v>
      </c>
      <c r="C92" s="52" t="s">
        <v>1041</v>
      </c>
      <c r="D92" s="52" t="s">
        <v>3</v>
      </c>
      <c r="E92" s="52" t="s">
        <v>1042</v>
      </c>
      <c r="F92" s="52" t="s">
        <v>3</v>
      </c>
      <c r="G92" s="53" t="s">
        <v>141</v>
      </c>
      <c r="H92" s="54">
        <v>2.976</v>
      </c>
      <c r="I92" s="25">
        <f>ROUND(0,2)</f>
        <v>0</v>
      </c>
      <c r="J92" s="55">
        <f>ROUND(I92*H92,2)</f>
        <v>0</v>
      </c>
      <c r="K92" s="56">
        <v>0.20999999999999999</v>
      </c>
      <c r="L92" s="57">
        <f>IF(ISNUMBER(K92),ROUND(J92*(K92+1),2),0)</f>
        <v>0</v>
      </c>
      <c r="M92" s="12"/>
      <c r="N92" s="2"/>
      <c r="O92" s="2"/>
      <c r="P92" s="2"/>
      <c r="Q92" s="43">
        <f>IF(ISNUMBER(K92),IF(H92&gt;0,IF(I92&gt;0,J92,0),0),0)</f>
        <v>0</v>
      </c>
      <c r="R92" s="27">
        <f>IF(ISNUMBER(K92)=FALSE,J92,0)</f>
        <v>0</v>
      </c>
    </row>
    <row r="93">
      <c r="A93" s="9"/>
      <c r="B93" s="58" t="s">
        <v>68</v>
      </c>
      <c r="C93" s="1"/>
      <c r="D93" s="1"/>
      <c r="E93" s="59" t="s">
        <v>1137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>
      <c r="A94" s="9"/>
      <c r="B94" s="58" t="s">
        <v>70</v>
      </c>
      <c r="C94" s="1"/>
      <c r="D94" s="1"/>
      <c r="E94" s="59" t="s">
        <v>1138</v>
      </c>
      <c r="F94" s="1"/>
      <c r="G94" s="1"/>
      <c r="H94" s="50"/>
      <c r="I94" s="1"/>
      <c r="J94" s="50"/>
      <c r="K94" s="1"/>
      <c r="L94" s="1"/>
      <c r="M94" s="12"/>
      <c r="N94" s="2"/>
      <c r="O94" s="2"/>
      <c r="P94" s="2"/>
      <c r="Q94" s="2"/>
    </row>
    <row r="95">
      <c r="A95" s="9"/>
      <c r="B95" s="58" t="s">
        <v>72</v>
      </c>
      <c r="C95" s="1"/>
      <c r="D95" s="1"/>
      <c r="E95" s="59" t="s">
        <v>1044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 thickBot="1">
      <c r="A96" s="9"/>
      <c r="B96" s="60" t="s">
        <v>74</v>
      </c>
      <c r="C96" s="31"/>
      <c r="D96" s="31"/>
      <c r="E96" s="61" t="s">
        <v>75</v>
      </c>
      <c r="F96" s="31"/>
      <c r="G96" s="31"/>
      <c r="H96" s="62"/>
      <c r="I96" s="31"/>
      <c r="J96" s="62"/>
      <c r="K96" s="31"/>
      <c r="L96" s="31"/>
      <c r="M96" s="12"/>
      <c r="N96" s="2"/>
      <c r="O96" s="2"/>
      <c r="P96" s="2"/>
      <c r="Q96" s="2"/>
    </row>
    <row r="97" thickTop="1">
      <c r="A97" s="9"/>
      <c r="B97" s="51">
        <v>13</v>
      </c>
      <c r="C97" s="52" t="s">
        <v>1045</v>
      </c>
      <c r="D97" s="52" t="s">
        <v>3</v>
      </c>
      <c r="E97" s="52" t="s">
        <v>1046</v>
      </c>
      <c r="F97" s="52" t="s">
        <v>3</v>
      </c>
      <c r="G97" s="53" t="s">
        <v>141</v>
      </c>
      <c r="H97" s="63">
        <v>0.25600000000000001</v>
      </c>
      <c r="I97" s="37">
        <f>ROUND(0,2)</f>
        <v>0</v>
      </c>
      <c r="J97" s="64">
        <f>ROUND(I97*H97,2)</f>
        <v>0</v>
      </c>
      <c r="K97" s="65">
        <v>0.20999999999999999</v>
      </c>
      <c r="L97" s="66">
        <f>IF(ISNUMBER(K97),ROUND(J97*(K97+1),2),0)</f>
        <v>0</v>
      </c>
      <c r="M97" s="12"/>
      <c r="N97" s="2"/>
      <c r="O97" s="2"/>
      <c r="P97" s="2"/>
      <c r="Q97" s="43">
        <f>IF(ISNUMBER(K97),IF(H97&gt;0,IF(I97&gt;0,J97,0),0),0)</f>
        <v>0</v>
      </c>
      <c r="R97" s="27">
        <f>IF(ISNUMBER(K97)=FALSE,J97,0)</f>
        <v>0</v>
      </c>
    </row>
    <row r="98">
      <c r="A98" s="9"/>
      <c r="B98" s="58" t="s">
        <v>68</v>
      </c>
      <c r="C98" s="1"/>
      <c r="D98" s="1"/>
      <c r="E98" s="59" t="s">
        <v>1139</v>
      </c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>
      <c r="A99" s="9"/>
      <c r="B99" s="58" t="s">
        <v>70</v>
      </c>
      <c r="C99" s="1"/>
      <c r="D99" s="1"/>
      <c r="E99" s="59" t="s">
        <v>1140</v>
      </c>
      <c r="F99" s="1"/>
      <c r="G99" s="1"/>
      <c r="H99" s="50"/>
      <c r="I99" s="1"/>
      <c r="J99" s="50"/>
      <c r="K99" s="1"/>
      <c r="L99" s="1"/>
      <c r="M99" s="12"/>
      <c r="N99" s="2"/>
      <c r="O99" s="2"/>
      <c r="P99" s="2"/>
      <c r="Q99" s="2"/>
    </row>
    <row r="100">
      <c r="A100" s="9"/>
      <c r="B100" s="58" t="s">
        <v>72</v>
      </c>
      <c r="C100" s="1"/>
      <c r="D100" s="1"/>
      <c r="E100" s="59" t="s">
        <v>1044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 thickBot="1">
      <c r="A101" s="9"/>
      <c r="B101" s="60" t="s">
        <v>74</v>
      </c>
      <c r="C101" s="31"/>
      <c r="D101" s="31"/>
      <c r="E101" s="61" t="s">
        <v>75</v>
      </c>
      <c r="F101" s="31"/>
      <c r="G101" s="31"/>
      <c r="H101" s="62"/>
      <c r="I101" s="31"/>
      <c r="J101" s="62"/>
      <c r="K101" s="31"/>
      <c r="L101" s="31"/>
      <c r="M101" s="12"/>
      <c r="N101" s="2"/>
      <c r="O101" s="2"/>
      <c r="P101" s="2"/>
      <c r="Q101" s="2"/>
    </row>
    <row r="102" thickTop="1">
      <c r="A102" s="9"/>
      <c r="B102" s="51">
        <v>14</v>
      </c>
      <c r="C102" s="52" t="s">
        <v>1141</v>
      </c>
      <c r="D102" s="52" t="s">
        <v>3</v>
      </c>
      <c r="E102" s="52" t="s">
        <v>1142</v>
      </c>
      <c r="F102" s="52" t="s">
        <v>3</v>
      </c>
      <c r="G102" s="53" t="s">
        <v>141</v>
      </c>
      <c r="H102" s="63">
        <v>0.86399999999999999</v>
      </c>
      <c r="I102" s="37">
        <f>ROUND(0,2)</f>
        <v>0</v>
      </c>
      <c r="J102" s="64">
        <f>ROUND(I102*H102,2)</f>
        <v>0</v>
      </c>
      <c r="K102" s="65">
        <v>0.20999999999999999</v>
      </c>
      <c r="L102" s="66">
        <f>IF(ISNUMBER(K102),ROUND(J102*(K102+1),2),0)</f>
        <v>0</v>
      </c>
      <c r="M102" s="12"/>
      <c r="N102" s="2"/>
      <c r="O102" s="2"/>
      <c r="P102" s="2"/>
      <c r="Q102" s="4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58" t="s">
        <v>68</v>
      </c>
      <c r="C103" s="1"/>
      <c r="D103" s="1"/>
      <c r="E103" s="59" t="s">
        <v>1143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>
      <c r="A104" s="9"/>
      <c r="B104" s="58" t="s">
        <v>70</v>
      </c>
      <c r="C104" s="1"/>
      <c r="D104" s="1"/>
      <c r="E104" s="59" t="s">
        <v>1144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>
      <c r="A105" s="9"/>
      <c r="B105" s="58" t="s">
        <v>72</v>
      </c>
      <c r="C105" s="1"/>
      <c r="D105" s="1"/>
      <c r="E105" s="59" t="s">
        <v>1044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 thickBot="1">
      <c r="A106" s="9"/>
      <c r="B106" s="60" t="s">
        <v>74</v>
      </c>
      <c r="C106" s="31"/>
      <c r="D106" s="31"/>
      <c r="E106" s="61" t="s">
        <v>75</v>
      </c>
      <c r="F106" s="31"/>
      <c r="G106" s="31"/>
      <c r="H106" s="62"/>
      <c r="I106" s="31"/>
      <c r="J106" s="62"/>
      <c r="K106" s="31"/>
      <c r="L106" s="31"/>
      <c r="M106" s="12"/>
      <c r="N106" s="2"/>
      <c r="O106" s="2"/>
      <c r="P106" s="2"/>
      <c r="Q106" s="2"/>
    </row>
    <row r="107" thickTop="1" thickBot="1" ht="25" customHeight="1">
      <c r="A107" s="9"/>
      <c r="B107" s="1"/>
      <c r="C107" s="67">
        <v>2</v>
      </c>
      <c r="D107" s="1"/>
      <c r="E107" s="67" t="s">
        <v>254</v>
      </c>
      <c r="F107" s="1"/>
      <c r="G107" s="68" t="s">
        <v>115</v>
      </c>
      <c r="H107" s="69">
        <f>J92+J97+J102</f>
        <v>0</v>
      </c>
      <c r="I107" s="68" t="s">
        <v>116</v>
      </c>
      <c r="J107" s="70">
        <f>(L107-H107)</f>
        <v>0</v>
      </c>
      <c r="K107" s="68" t="s">
        <v>117</v>
      </c>
      <c r="L107" s="71">
        <f>L92+L97+L102</f>
        <v>0</v>
      </c>
      <c r="M107" s="12"/>
      <c r="N107" s="2"/>
      <c r="O107" s="2"/>
      <c r="P107" s="2"/>
      <c r="Q107" s="43">
        <f>0+Q92+Q97+Q102</f>
        <v>0</v>
      </c>
      <c r="R107" s="27">
        <f>0+R92+R97+R102</f>
        <v>0</v>
      </c>
      <c r="S107" s="72">
        <f>Q107*(1+J107)+R107</f>
        <v>0</v>
      </c>
    </row>
    <row r="108" thickTop="1" thickBot="1" ht="25" customHeight="1">
      <c r="A108" s="9"/>
      <c r="B108" s="73"/>
      <c r="C108" s="73"/>
      <c r="D108" s="73"/>
      <c r="E108" s="73"/>
      <c r="F108" s="73"/>
      <c r="G108" s="74" t="s">
        <v>118</v>
      </c>
      <c r="H108" s="75">
        <f>J92+J97+J102</f>
        <v>0</v>
      </c>
      <c r="I108" s="74" t="s">
        <v>119</v>
      </c>
      <c r="J108" s="76">
        <f>0+J107</f>
        <v>0</v>
      </c>
      <c r="K108" s="74" t="s">
        <v>120</v>
      </c>
      <c r="L108" s="77">
        <f>L92+L97+L102</f>
        <v>0</v>
      </c>
      <c r="M108" s="12"/>
      <c r="N108" s="2"/>
      <c r="O108" s="2"/>
      <c r="P108" s="2"/>
      <c r="Q108" s="2"/>
    </row>
    <row r="109" ht="40" customHeight="1">
      <c r="A109" s="9"/>
      <c r="B109" s="82" t="s">
        <v>170</v>
      </c>
      <c r="C109" s="1"/>
      <c r="D109" s="1"/>
      <c r="E109" s="1"/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1">
        <v>15</v>
      </c>
      <c r="C110" s="52" t="s">
        <v>990</v>
      </c>
      <c r="D110" s="52" t="s">
        <v>3</v>
      </c>
      <c r="E110" s="52" t="s">
        <v>991</v>
      </c>
      <c r="F110" s="52" t="s">
        <v>3</v>
      </c>
      <c r="G110" s="53" t="s">
        <v>173</v>
      </c>
      <c r="H110" s="54">
        <v>252</v>
      </c>
      <c r="I110" s="25">
        <f>ROUND(0,2)</f>
        <v>0</v>
      </c>
      <c r="J110" s="55">
        <f>ROUND(I110*H110,2)</f>
        <v>0</v>
      </c>
      <c r="K110" s="56">
        <v>0.20999999999999999</v>
      </c>
      <c r="L110" s="57">
        <f>IF(ISNUMBER(K110),ROUND(J110*(K110+1),2),0)</f>
        <v>0</v>
      </c>
      <c r="M110" s="12"/>
      <c r="N110" s="2"/>
      <c r="O110" s="2"/>
      <c r="P110" s="2"/>
      <c r="Q110" s="4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58" t="s">
        <v>68</v>
      </c>
      <c r="C111" s="1"/>
      <c r="D111" s="1"/>
      <c r="E111" s="59" t="s">
        <v>1145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>
      <c r="A112" s="9"/>
      <c r="B112" s="58" t="s">
        <v>70</v>
      </c>
      <c r="C112" s="1"/>
      <c r="D112" s="1"/>
      <c r="E112" s="59" t="s">
        <v>1146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>
      <c r="A113" s="9"/>
      <c r="B113" s="58" t="s">
        <v>72</v>
      </c>
      <c r="C113" s="1"/>
      <c r="D113" s="1"/>
      <c r="E113" s="59" t="s">
        <v>994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 thickBot="1">
      <c r="A114" s="9"/>
      <c r="B114" s="60" t="s">
        <v>74</v>
      </c>
      <c r="C114" s="31"/>
      <c r="D114" s="31"/>
      <c r="E114" s="61" t="s">
        <v>75</v>
      </c>
      <c r="F114" s="31"/>
      <c r="G114" s="31"/>
      <c r="H114" s="62"/>
      <c r="I114" s="31"/>
      <c r="J114" s="62"/>
      <c r="K114" s="31"/>
      <c r="L114" s="31"/>
      <c r="M114" s="12"/>
      <c r="N114" s="2"/>
      <c r="O114" s="2"/>
      <c r="P114" s="2"/>
      <c r="Q114" s="2"/>
    </row>
    <row r="115" thickTop="1">
      <c r="A115" s="9"/>
      <c r="B115" s="51">
        <v>16</v>
      </c>
      <c r="C115" s="52" t="s">
        <v>1052</v>
      </c>
      <c r="D115" s="52" t="s">
        <v>3</v>
      </c>
      <c r="E115" s="52" t="s">
        <v>1053</v>
      </c>
      <c r="F115" s="52" t="s">
        <v>3</v>
      </c>
      <c r="G115" s="53" t="s">
        <v>173</v>
      </c>
      <c r="H115" s="63">
        <v>156</v>
      </c>
      <c r="I115" s="37">
        <f>ROUND(0,2)</f>
        <v>0</v>
      </c>
      <c r="J115" s="64">
        <f>ROUND(I115*H115,2)</f>
        <v>0</v>
      </c>
      <c r="K115" s="65">
        <v>0.20999999999999999</v>
      </c>
      <c r="L115" s="66">
        <f>IF(ISNUMBER(K115),ROUND(J115*(K115+1),2),0)</f>
        <v>0</v>
      </c>
      <c r="M115" s="12"/>
      <c r="N115" s="2"/>
      <c r="O115" s="2"/>
      <c r="P115" s="2"/>
      <c r="Q115" s="4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58" t="s">
        <v>68</v>
      </c>
      <c r="C116" s="1"/>
      <c r="D116" s="1"/>
      <c r="E116" s="59" t="s">
        <v>1147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>
      <c r="A117" s="9"/>
      <c r="B117" s="58" t="s">
        <v>70</v>
      </c>
      <c r="C117" s="1"/>
      <c r="D117" s="1"/>
      <c r="E117" s="59" t="s">
        <v>1148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>
      <c r="A118" s="9"/>
      <c r="B118" s="58" t="s">
        <v>72</v>
      </c>
      <c r="C118" s="1"/>
      <c r="D118" s="1"/>
      <c r="E118" s="59" t="s">
        <v>1056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 thickBot="1">
      <c r="A119" s="9"/>
      <c r="B119" s="60" t="s">
        <v>74</v>
      </c>
      <c r="C119" s="31"/>
      <c r="D119" s="31"/>
      <c r="E119" s="61" t="s">
        <v>75</v>
      </c>
      <c r="F119" s="31"/>
      <c r="G119" s="31"/>
      <c r="H119" s="62"/>
      <c r="I119" s="31"/>
      <c r="J119" s="62"/>
      <c r="K119" s="31"/>
      <c r="L119" s="31"/>
      <c r="M119" s="12"/>
      <c r="N119" s="2"/>
      <c r="O119" s="2"/>
      <c r="P119" s="2"/>
      <c r="Q119" s="2"/>
    </row>
    <row r="120" thickTop="1">
      <c r="A120" s="9"/>
      <c r="B120" s="51">
        <v>17</v>
      </c>
      <c r="C120" s="52" t="s">
        <v>995</v>
      </c>
      <c r="D120" s="52" t="s">
        <v>3</v>
      </c>
      <c r="E120" s="52" t="s">
        <v>996</v>
      </c>
      <c r="F120" s="52" t="s">
        <v>3</v>
      </c>
      <c r="G120" s="53" t="s">
        <v>173</v>
      </c>
      <c r="H120" s="63">
        <v>54</v>
      </c>
      <c r="I120" s="37">
        <f>ROUND(0,2)</f>
        <v>0</v>
      </c>
      <c r="J120" s="64">
        <f>ROUND(I120*H120,2)</f>
        <v>0</v>
      </c>
      <c r="K120" s="65">
        <v>0.20999999999999999</v>
      </c>
      <c r="L120" s="66">
        <f>IF(ISNUMBER(K120),ROUND(J120*(K120+1),2),0)</f>
        <v>0</v>
      </c>
      <c r="M120" s="12"/>
      <c r="N120" s="2"/>
      <c r="O120" s="2"/>
      <c r="P120" s="2"/>
      <c r="Q120" s="43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58" t="s">
        <v>68</v>
      </c>
      <c r="C121" s="1"/>
      <c r="D121" s="1"/>
      <c r="E121" s="59" t="s">
        <v>1149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>
      <c r="A122" s="9"/>
      <c r="B122" s="58" t="s">
        <v>70</v>
      </c>
      <c r="C122" s="1"/>
      <c r="D122" s="1"/>
      <c r="E122" s="59" t="s">
        <v>1150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>
      <c r="A123" s="9"/>
      <c r="B123" s="58" t="s">
        <v>72</v>
      </c>
      <c r="C123" s="1"/>
      <c r="D123" s="1"/>
      <c r="E123" s="59" t="s">
        <v>998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 thickBot="1">
      <c r="A124" s="9"/>
      <c r="B124" s="60" t="s">
        <v>74</v>
      </c>
      <c r="C124" s="31"/>
      <c r="D124" s="31"/>
      <c r="E124" s="61" t="s">
        <v>75</v>
      </c>
      <c r="F124" s="31"/>
      <c r="G124" s="31"/>
      <c r="H124" s="62"/>
      <c r="I124" s="31"/>
      <c r="J124" s="62"/>
      <c r="K124" s="31"/>
      <c r="L124" s="31"/>
      <c r="M124" s="12"/>
      <c r="N124" s="2"/>
      <c r="O124" s="2"/>
      <c r="P124" s="2"/>
      <c r="Q124" s="2"/>
    </row>
    <row r="125" thickTop="1">
      <c r="A125" s="9"/>
      <c r="B125" s="51">
        <v>18</v>
      </c>
      <c r="C125" s="52" t="s">
        <v>1060</v>
      </c>
      <c r="D125" s="52" t="s">
        <v>3</v>
      </c>
      <c r="E125" s="52" t="s">
        <v>1061</v>
      </c>
      <c r="F125" s="52" t="s">
        <v>3</v>
      </c>
      <c r="G125" s="53" t="s">
        <v>173</v>
      </c>
      <c r="H125" s="63">
        <v>303</v>
      </c>
      <c r="I125" s="37">
        <f>ROUND(0,2)</f>
        <v>0</v>
      </c>
      <c r="J125" s="64">
        <f>ROUND(I125*H125,2)</f>
        <v>0</v>
      </c>
      <c r="K125" s="65">
        <v>0.20999999999999999</v>
      </c>
      <c r="L125" s="66">
        <f>IF(ISNUMBER(K125),ROUND(J125*(K125+1),2),0)</f>
        <v>0</v>
      </c>
      <c r="M125" s="12"/>
      <c r="N125" s="2"/>
      <c r="O125" s="2"/>
      <c r="P125" s="2"/>
      <c r="Q125" s="43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58" t="s">
        <v>68</v>
      </c>
      <c r="C126" s="1"/>
      <c r="D126" s="1"/>
      <c r="E126" s="59" t="s">
        <v>1151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>
      <c r="A127" s="9"/>
      <c r="B127" s="58" t="s">
        <v>70</v>
      </c>
      <c r="C127" s="1"/>
      <c r="D127" s="1"/>
      <c r="E127" s="59" t="s">
        <v>1152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>
      <c r="A128" s="9"/>
      <c r="B128" s="58" t="s">
        <v>72</v>
      </c>
      <c r="C128" s="1"/>
      <c r="D128" s="1"/>
      <c r="E128" s="59" t="s">
        <v>998</v>
      </c>
      <c r="F128" s="1"/>
      <c r="G128" s="1"/>
      <c r="H128" s="50"/>
      <c r="I128" s="1"/>
      <c r="J128" s="50"/>
      <c r="K128" s="1"/>
      <c r="L128" s="1"/>
      <c r="M128" s="12"/>
      <c r="N128" s="2"/>
      <c r="O128" s="2"/>
      <c r="P128" s="2"/>
      <c r="Q128" s="2"/>
    </row>
    <row r="129" thickBot="1">
      <c r="A129" s="9"/>
      <c r="B129" s="60" t="s">
        <v>74</v>
      </c>
      <c r="C129" s="31"/>
      <c r="D129" s="31"/>
      <c r="E129" s="61" t="s">
        <v>75</v>
      </c>
      <c r="F129" s="31"/>
      <c r="G129" s="31"/>
      <c r="H129" s="62"/>
      <c r="I129" s="31"/>
      <c r="J129" s="62"/>
      <c r="K129" s="31"/>
      <c r="L129" s="31"/>
      <c r="M129" s="12"/>
      <c r="N129" s="2"/>
      <c r="O129" s="2"/>
      <c r="P129" s="2"/>
      <c r="Q129" s="2"/>
    </row>
    <row r="130" thickTop="1">
      <c r="A130" s="9"/>
      <c r="B130" s="51">
        <v>19</v>
      </c>
      <c r="C130" s="52" t="s">
        <v>1153</v>
      </c>
      <c r="D130" s="52" t="s">
        <v>3</v>
      </c>
      <c r="E130" s="52" t="s">
        <v>1154</v>
      </c>
      <c r="F130" s="52" t="s">
        <v>3</v>
      </c>
      <c r="G130" s="53" t="s">
        <v>110</v>
      </c>
      <c r="H130" s="63">
        <v>17</v>
      </c>
      <c r="I130" s="37">
        <f>ROUND(0,2)</f>
        <v>0</v>
      </c>
      <c r="J130" s="64">
        <f>ROUND(I130*H130,2)</f>
        <v>0</v>
      </c>
      <c r="K130" s="65">
        <v>0.20999999999999999</v>
      </c>
      <c r="L130" s="66">
        <f>IF(ISNUMBER(K130),ROUND(J130*(K130+1),2),0)</f>
        <v>0</v>
      </c>
      <c r="M130" s="12"/>
      <c r="N130" s="2"/>
      <c r="O130" s="2"/>
      <c r="P130" s="2"/>
      <c r="Q130" s="43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58" t="s">
        <v>68</v>
      </c>
      <c r="C131" s="1"/>
      <c r="D131" s="1"/>
      <c r="E131" s="59" t="s">
        <v>1155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8" t="s">
        <v>70</v>
      </c>
      <c r="C132" s="1"/>
      <c r="D132" s="1"/>
      <c r="E132" s="59" t="s">
        <v>1156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>
      <c r="A133" s="9"/>
      <c r="B133" s="58" t="s">
        <v>72</v>
      </c>
      <c r="C133" s="1"/>
      <c r="D133" s="1"/>
      <c r="E133" s="59" t="s">
        <v>1006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 thickBot="1">
      <c r="A134" s="9"/>
      <c r="B134" s="60" t="s">
        <v>74</v>
      </c>
      <c r="C134" s="31"/>
      <c r="D134" s="31"/>
      <c r="E134" s="61" t="s">
        <v>75</v>
      </c>
      <c r="F134" s="31"/>
      <c r="G134" s="31"/>
      <c r="H134" s="62"/>
      <c r="I134" s="31"/>
      <c r="J134" s="62"/>
      <c r="K134" s="31"/>
      <c r="L134" s="31"/>
      <c r="M134" s="12"/>
      <c r="N134" s="2"/>
      <c r="O134" s="2"/>
      <c r="P134" s="2"/>
      <c r="Q134" s="2"/>
    </row>
    <row r="135" thickTop="1">
      <c r="A135" s="9"/>
      <c r="B135" s="51">
        <v>20</v>
      </c>
      <c r="C135" s="52" t="s">
        <v>224</v>
      </c>
      <c r="D135" s="52" t="s">
        <v>3</v>
      </c>
      <c r="E135" s="52" t="s">
        <v>225</v>
      </c>
      <c r="F135" s="52" t="s">
        <v>3</v>
      </c>
      <c r="G135" s="53" t="s">
        <v>173</v>
      </c>
      <c r="H135" s="63">
        <v>199</v>
      </c>
      <c r="I135" s="37">
        <f>ROUND(0,2)</f>
        <v>0</v>
      </c>
      <c r="J135" s="64">
        <f>ROUND(I135*H135,2)</f>
        <v>0</v>
      </c>
      <c r="K135" s="65">
        <v>0.20999999999999999</v>
      </c>
      <c r="L135" s="66">
        <f>IF(ISNUMBER(K135),ROUND(J135*(K135+1),2),0)</f>
        <v>0</v>
      </c>
      <c r="M135" s="12"/>
      <c r="N135" s="2"/>
      <c r="O135" s="2"/>
      <c r="P135" s="2"/>
      <c r="Q135" s="43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58" t="s">
        <v>68</v>
      </c>
      <c r="C136" s="1"/>
      <c r="D136" s="1"/>
      <c r="E136" s="59" t="s">
        <v>1157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>
      <c r="A137" s="9"/>
      <c r="B137" s="58" t="s">
        <v>70</v>
      </c>
      <c r="C137" s="1"/>
      <c r="D137" s="1"/>
      <c r="E137" s="59" t="s">
        <v>1158</v>
      </c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>
      <c r="A138" s="9"/>
      <c r="B138" s="58" t="s">
        <v>72</v>
      </c>
      <c r="C138" s="1"/>
      <c r="D138" s="1"/>
      <c r="E138" s="59" t="s">
        <v>1083</v>
      </c>
      <c r="F138" s="1"/>
      <c r="G138" s="1"/>
      <c r="H138" s="50"/>
      <c r="I138" s="1"/>
      <c r="J138" s="50"/>
      <c r="K138" s="1"/>
      <c r="L138" s="1"/>
      <c r="M138" s="12"/>
      <c r="N138" s="2"/>
      <c r="O138" s="2"/>
      <c r="P138" s="2"/>
      <c r="Q138" s="2"/>
    </row>
    <row r="139" thickBot="1">
      <c r="A139" s="9"/>
      <c r="B139" s="60" t="s">
        <v>74</v>
      </c>
      <c r="C139" s="31"/>
      <c r="D139" s="31"/>
      <c r="E139" s="61" t="s">
        <v>75</v>
      </c>
      <c r="F139" s="31"/>
      <c r="G139" s="31"/>
      <c r="H139" s="62"/>
      <c r="I139" s="31"/>
      <c r="J139" s="62"/>
      <c r="K139" s="31"/>
      <c r="L139" s="31"/>
      <c r="M139" s="12"/>
      <c r="N139" s="2"/>
      <c r="O139" s="2"/>
      <c r="P139" s="2"/>
      <c r="Q139" s="2"/>
    </row>
    <row r="140" thickTop="1">
      <c r="A140" s="9"/>
      <c r="B140" s="51">
        <v>21</v>
      </c>
      <c r="C140" s="52" t="s">
        <v>1084</v>
      </c>
      <c r="D140" s="52" t="s">
        <v>3</v>
      </c>
      <c r="E140" s="52" t="s">
        <v>1085</v>
      </c>
      <c r="F140" s="52" t="s">
        <v>3</v>
      </c>
      <c r="G140" s="53" t="s">
        <v>110</v>
      </c>
      <c r="H140" s="63">
        <v>4</v>
      </c>
      <c r="I140" s="37">
        <f>ROUND(0,2)</f>
        <v>0</v>
      </c>
      <c r="J140" s="64">
        <f>ROUND(I140*H140,2)</f>
        <v>0</v>
      </c>
      <c r="K140" s="65">
        <v>0.20999999999999999</v>
      </c>
      <c r="L140" s="66">
        <f>IF(ISNUMBER(K140),ROUND(J140*(K140+1),2),0)</f>
        <v>0</v>
      </c>
      <c r="M140" s="12"/>
      <c r="N140" s="2"/>
      <c r="O140" s="2"/>
      <c r="P140" s="2"/>
      <c r="Q140" s="43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58" t="s">
        <v>68</v>
      </c>
      <c r="C141" s="1"/>
      <c r="D141" s="1"/>
      <c r="E141" s="59" t="s">
        <v>1159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>
      <c r="A142" s="9"/>
      <c r="B142" s="58" t="s">
        <v>70</v>
      </c>
      <c r="C142" s="1"/>
      <c r="D142" s="1"/>
      <c r="E142" s="59" t="s">
        <v>1160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>
      <c r="A143" s="9"/>
      <c r="B143" s="58" t="s">
        <v>72</v>
      </c>
      <c r="C143" s="1"/>
      <c r="D143" s="1"/>
      <c r="E143" s="59" t="s">
        <v>1087</v>
      </c>
      <c r="F143" s="1"/>
      <c r="G143" s="1"/>
      <c r="H143" s="50"/>
      <c r="I143" s="1"/>
      <c r="J143" s="50"/>
      <c r="K143" s="1"/>
      <c r="L143" s="1"/>
      <c r="M143" s="12"/>
      <c r="N143" s="2"/>
      <c r="O143" s="2"/>
      <c r="P143" s="2"/>
      <c r="Q143" s="2"/>
    </row>
    <row r="144" thickBot="1">
      <c r="A144" s="9"/>
      <c r="B144" s="60" t="s">
        <v>74</v>
      </c>
      <c r="C144" s="31"/>
      <c r="D144" s="31"/>
      <c r="E144" s="61" t="s">
        <v>75</v>
      </c>
      <c r="F144" s="31"/>
      <c r="G144" s="31"/>
      <c r="H144" s="62"/>
      <c r="I144" s="31"/>
      <c r="J144" s="62"/>
      <c r="K144" s="31"/>
      <c r="L144" s="31"/>
      <c r="M144" s="12"/>
      <c r="N144" s="2"/>
      <c r="O144" s="2"/>
      <c r="P144" s="2"/>
      <c r="Q144" s="2"/>
    </row>
    <row r="145" thickTop="1">
      <c r="A145" s="9"/>
      <c r="B145" s="51">
        <v>22</v>
      </c>
      <c r="C145" s="52" t="s">
        <v>1088</v>
      </c>
      <c r="D145" s="52" t="s">
        <v>3</v>
      </c>
      <c r="E145" s="52" t="s">
        <v>1089</v>
      </c>
      <c r="F145" s="52" t="s">
        <v>3</v>
      </c>
      <c r="G145" s="53" t="s">
        <v>110</v>
      </c>
      <c r="H145" s="63">
        <v>7</v>
      </c>
      <c r="I145" s="37">
        <f>ROUND(0,2)</f>
        <v>0</v>
      </c>
      <c r="J145" s="64">
        <f>ROUND(I145*H145,2)</f>
        <v>0</v>
      </c>
      <c r="K145" s="65">
        <v>0.20999999999999999</v>
      </c>
      <c r="L145" s="66">
        <f>IF(ISNUMBER(K145),ROUND(J145*(K145+1),2),0)</f>
        <v>0</v>
      </c>
      <c r="M145" s="12"/>
      <c r="N145" s="2"/>
      <c r="O145" s="2"/>
      <c r="P145" s="2"/>
      <c r="Q145" s="43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58" t="s">
        <v>68</v>
      </c>
      <c r="C146" s="1"/>
      <c r="D146" s="1"/>
      <c r="E146" s="59" t="s">
        <v>1161</v>
      </c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>
      <c r="A147" s="9"/>
      <c r="B147" s="58" t="s">
        <v>70</v>
      </c>
      <c r="C147" s="1"/>
      <c r="D147" s="1"/>
      <c r="E147" s="59" t="s">
        <v>3</v>
      </c>
      <c r="F147" s="1"/>
      <c r="G147" s="1"/>
      <c r="H147" s="50"/>
      <c r="I147" s="1"/>
      <c r="J147" s="50"/>
      <c r="K147" s="1"/>
      <c r="L147" s="1"/>
      <c r="M147" s="12"/>
      <c r="N147" s="2"/>
      <c r="O147" s="2"/>
      <c r="P147" s="2"/>
      <c r="Q147" s="2"/>
    </row>
    <row r="148">
      <c r="A148" s="9"/>
      <c r="B148" s="58" t="s">
        <v>72</v>
      </c>
      <c r="C148" s="1"/>
      <c r="D148" s="1"/>
      <c r="E148" s="59" t="s">
        <v>1091</v>
      </c>
      <c r="F148" s="1"/>
      <c r="G148" s="1"/>
      <c r="H148" s="50"/>
      <c r="I148" s="1"/>
      <c r="J148" s="50"/>
      <c r="K148" s="1"/>
      <c r="L148" s="1"/>
      <c r="M148" s="12"/>
      <c r="N148" s="2"/>
      <c r="O148" s="2"/>
      <c r="P148" s="2"/>
      <c r="Q148" s="2"/>
    </row>
    <row r="149" thickBot="1">
      <c r="A149" s="9"/>
      <c r="B149" s="60" t="s">
        <v>74</v>
      </c>
      <c r="C149" s="31"/>
      <c r="D149" s="31"/>
      <c r="E149" s="61" t="s">
        <v>75</v>
      </c>
      <c r="F149" s="31"/>
      <c r="G149" s="31"/>
      <c r="H149" s="62"/>
      <c r="I149" s="31"/>
      <c r="J149" s="62"/>
      <c r="K149" s="31"/>
      <c r="L149" s="31"/>
      <c r="M149" s="12"/>
      <c r="N149" s="2"/>
      <c r="O149" s="2"/>
      <c r="P149" s="2"/>
      <c r="Q149" s="2"/>
    </row>
    <row r="150" thickTop="1">
      <c r="A150" s="9"/>
      <c r="B150" s="51">
        <v>23</v>
      </c>
      <c r="C150" s="52" t="s">
        <v>1092</v>
      </c>
      <c r="D150" s="52" t="s">
        <v>3</v>
      </c>
      <c r="E150" s="52" t="s">
        <v>1093</v>
      </c>
      <c r="F150" s="52" t="s">
        <v>3</v>
      </c>
      <c r="G150" s="53" t="s">
        <v>110</v>
      </c>
      <c r="H150" s="63">
        <v>4</v>
      </c>
      <c r="I150" s="37">
        <f>ROUND(0,2)</f>
        <v>0</v>
      </c>
      <c r="J150" s="64">
        <f>ROUND(I150*H150,2)</f>
        <v>0</v>
      </c>
      <c r="K150" s="65">
        <v>0.20999999999999999</v>
      </c>
      <c r="L150" s="66">
        <f>IF(ISNUMBER(K150),ROUND(J150*(K150+1),2),0)</f>
        <v>0</v>
      </c>
      <c r="M150" s="12"/>
      <c r="N150" s="2"/>
      <c r="O150" s="2"/>
      <c r="P150" s="2"/>
      <c r="Q150" s="43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58" t="s">
        <v>68</v>
      </c>
      <c r="C151" s="1"/>
      <c r="D151" s="1"/>
      <c r="E151" s="59" t="s">
        <v>1162</v>
      </c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>
      <c r="A152" s="9"/>
      <c r="B152" s="58" t="s">
        <v>70</v>
      </c>
      <c r="C152" s="1"/>
      <c r="D152" s="1"/>
      <c r="E152" s="59" t="s">
        <v>1026</v>
      </c>
      <c r="F152" s="1"/>
      <c r="G152" s="1"/>
      <c r="H152" s="50"/>
      <c r="I152" s="1"/>
      <c r="J152" s="50"/>
      <c r="K152" s="1"/>
      <c r="L152" s="1"/>
      <c r="M152" s="12"/>
      <c r="N152" s="2"/>
      <c r="O152" s="2"/>
      <c r="P152" s="2"/>
      <c r="Q152" s="2"/>
    </row>
    <row r="153">
      <c r="A153" s="9"/>
      <c r="B153" s="58" t="s">
        <v>72</v>
      </c>
      <c r="C153" s="1"/>
      <c r="D153" s="1"/>
      <c r="E153" s="59" t="s">
        <v>1095</v>
      </c>
      <c r="F153" s="1"/>
      <c r="G153" s="1"/>
      <c r="H153" s="50"/>
      <c r="I153" s="1"/>
      <c r="J153" s="50"/>
      <c r="K153" s="1"/>
      <c r="L153" s="1"/>
      <c r="M153" s="12"/>
      <c r="N153" s="2"/>
      <c r="O153" s="2"/>
      <c r="P153" s="2"/>
      <c r="Q153" s="2"/>
    </row>
    <row r="154" thickBot="1">
      <c r="A154" s="9"/>
      <c r="B154" s="60" t="s">
        <v>74</v>
      </c>
      <c r="C154" s="31"/>
      <c r="D154" s="31"/>
      <c r="E154" s="61" t="s">
        <v>75</v>
      </c>
      <c r="F154" s="31"/>
      <c r="G154" s="31"/>
      <c r="H154" s="62"/>
      <c r="I154" s="31"/>
      <c r="J154" s="62"/>
      <c r="K154" s="31"/>
      <c r="L154" s="31"/>
      <c r="M154" s="12"/>
      <c r="N154" s="2"/>
      <c r="O154" s="2"/>
      <c r="P154" s="2"/>
      <c r="Q154" s="2"/>
    </row>
    <row r="155" thickTop="1">
      <c r="A155" s="9"/>
      <c r="B155" s="51">
        <v>24</v>
      </c>
      <c r="C155" s="52" t="s">
        <v>1096</v>
      </c>
      <c r="D155" s="52" t="s">
        <v>3</v>
      </c>
      <c r="E155" s="52" t="s">
        <v>1097</v>
      </c>
      <c r="F155" s="52" t="s">
        <v>3</v>
      </c>
      <c r="G155" s="53" t="s">
        <v>110</v>
      </c>
      <c r="H155" s="63">
        <v>5</v>
      </c>
      <c r="I155" s="37">
        <f>ROUND(0,2)</f>
        <v>0</v>
      </c>
      <c r="J155" s="64">
        <f>ROUND(I155*H155,2)</f>
        <v>0</v>
      </c>
      <c r="K155" s="65">
        <v>0.20999999999999999</v>
      </c>
      <c r="L155" s="66">
        <f>IF(ISNUMBER(K155),ROUND(J155*(K155+1),2),0)</f>
        <v>0</v>
      </c>
      <c r="M155" s="12"/>
      <c r="N155" s="2"/>
      <c r="O155" s="2"/>
      <c r="P155" s="2"/>
      <c r="Q155" s="43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58" t="s">
        <v>68</v>
      </c>
      <c r="C156" s="1"/>
      <c r="D156" s="1"/>
      <c r="E156" s="59" t="s">
        <v>1098</v>
      </c>
      <c r="F156" s="1"/>
      <c r="G156" s="1"/>
      <c r="H156" s="50"/>
      <c r="I156" s="1"/>
      <c r="J156" s="50"/>
      <c r="K156" s="1"/>
      <c r="L156" s="1"/>
      <c r="M156" s="12"/>
      <c r="N156" s="2"/>
      <c r="O156" s="2"/>
      <c r="P156" s="2"/>
      <c r="Q156" s="2"/>
    </row>
    <row r="157">
      <c r="A157" s="9"/>
      <c r="B157" s="58" t="s">
        <v>70</v>
      </c>
      <c r="C157" s="1"/>
      <c r="D157" s="1"/>
      <c r="E157" s="59" t="s">
        <v>1163</v>
      </c>
      <c r="F157" s="1"/>
      <c r="G157" s="1"/>
      <c r="H157" s="50"/>
      <c r="I157" s="1"/>
      <c r="J157" s="50"/>
      <c r="K157" s="1"/>
      <c r="L157" s="1"/>
      <c r="M157" s="12"/>
      <c r="N157" s="2"/>
      <c r="O157" s="2"/>
      <c r="P157" s="2"/>
      <c r="Q157" s="2"/>
    </row>
    <row r="158">
      <c r="A158" s="9"/>
      <c r="B158" s="58" t="s">
        <v>72</v>
      </c>
      <c r="C158" s="1"/>
      <c r="D158" s="1"/>
      <c r="E158" s="59" t="s">
        <v>1099</v>
      </c>
      <c r="F158" s="1"/>
      <c r="G158" s="1"/>
      <c r="H158" s="50"/>
      <c r="I158" s="1"/>
      <c r="J158" s="50"/>
      <c r="K158" s="1"/>
      <c r="L158" s="1"/>
      <c r="M158" s="12"/>
      <c r="N158" s="2"/>
      <c r="O158" s="2"/>
      <c r="P158" s="2"/>
      <c r="Q158" s="2"/>
    </row>
    <row r="159" thickBot="1">
      <c r="A159" s="9"/>
      <c r="B159" s="60" t="s">
        <v>74</v>
      </c>
      <c r="C159" s="31"/>
      <c r="D159" s="31"/>
      <c r="E159" s="61" t="s">
        <v>75</v>
      </c>
      <c r="F159" s="31"/>
      <c r="G159" s="31"/>
      <c r="H159" s="62"/>
      <c r="I159" s="31"/>
      <c r="J159" s="62"/>
      <c r="K159" s="31"/>
      <c r="L159" s="31"/>
      <c r="M159" s="12"/>
      <c r="N159" s="2"/>
      <c r="O159" s="2"/>
      <c r="P159" s="2"/>
      <c r="Q159" s="2"/>
    </row>
    <row r="160" thickTop="1">
      <c r="A160" s="9"/>
      <c r="B160" s="51">
        <v>25</v>
      </c>
      <c r="C160" s="52" t="s">
        <v>1164</v>
      </c>
      <c r="D160" s="52" t="s">
        <v>3</v>
      </c>
      <c r="E160" s="52" t="s">
        <v>1165</v>
      </c>
      <c r="F160" s="52" t="s">
        <v>3</v>
      </c>
      <c r="G160" s="53" t="s">
        <v>110</v>
      </c>
      <c r="H160" s="63">
        <v>1</v>
      </c>
      <c r="I160" s="37">
        <f>ROUND(0,2)</f>
        <v>0</v>
      </c>
      <c r="J160" s="64">
        <f>ROUND(I160*H160,2)</f>
        <v>0</v>
      </c>
      <c r="K160" s="65">
        <v>0.20999999999999999</v>
      </c>
      <c r="L160" s="66">
        <f>IF(ISNUMBER(K160),ROUND(J160*(K160+1),2),0)</f>
        <v>0</v>
      </c>
      <c r="M160" s="12"/>
      <c r="N160" s="2"/>
      <c r="O160" s="2"/>
      <c r="P160" s="2"/>
      <c r="Q160" s="43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58" t="s">
        <v>68</v>
      </c>
      <c r="C161" s="1"/>
      <c r="D161" s="1"/>
      <c r="E161" s="59" t="s">
        <v>1166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>
      <c r="A162" s="9"/>
      <c r="B162" s="58" t="s">
        <v>70</v>
      </c>
      <c r="C162" s="1"/>
      <c r="D162" s="1"/>
      <c r="E162" s="59" t="s">
        <v>3</v>
      </c>
      <c r="F162" s="1"/>
      <c r="G162" s="1"/>
      <c r="H162" s="50"/>
      <c r="I162" s="1"/>
      <c r="J162" s="50"/>
      <c r="K162" s="1"/>
      <c r="L162" s="1"/>
      <c r="M162" s="12"/>
      <c r="N162" s="2"/>
      <c r="O162" s="2"/>
      <c r="P162" s="2"/>
      <c r="Q162" s="2"/>
    </row>
    <row r="163">
      <c r="A163" s="9"/>
      <c r="B163" s="58" t="s">
        <v>72</v>
      </c>
      <c r="C163" s="1"/>
      <c r="D163" s="1"/>
      <c r="E163" s="59" t="s">
        <v>1014</v>
      </c>
      <c r="F163" s="1"/>
      <c r="G163" s="1"/>
      <c r="H163" s="50"/>
      <c r="I163" s="1"/>
      <c r="J163" s="50"/>
      <c r="K163" s="1"/>
      <c r="L163" s="1"/>
      <c r="M163" s="12"/>
      <c r="N163" s="2"/>
      <c r="O163" s="2"/>
      <c r="P163" s="2"/>
      <c r="Q163" s="2"/>
    </row>
    <row r="164" thickBot="1">
      <c r="A164" s="9"/>
      <c r="B164" s="60" t="s">
        <v>74</v>
      </c>
      <c r="C164" s="31"/>
      <c r="D164" s="31"/>
      <c r="E164" s="61" t="s">
        <v>75</v>
      </c>
      <c r="F164" s="31"/>
      <c r="G164" s="31"/>
      <c r="H164" s="62"/>
      <c r="I164" s="31"/>
      <c r="J164" s="62"/>
      <c r="K164" s="31"/>
      <c r="L164" s="31"/>
      <c r="M164" s="12"/>
      <c r="N164" s="2"/>
      <c r="O164" s="2"/>
      <c r="P164" s="2"/>
      <c r="Q164" s="2"/>
    </row>
    <row r="165" thickTop="1">
      <c r="A165" s="9"/>
      <c r="B165" s="51">
        <v>26</v>
      </c>
      <c r="C165" s="52" t="s">
        <v>1167</v>
      </c>
      <c r="D165" s="52" t="s">
        <v>3</v>
      </c>
      <c r="E165" s="52" t="s">
        <v>1168</v>
      </c>
      <c r="F165" s="52" t="s">
        <v>3</v>
      </c>
      <c r="G165" s="53" t="s">
        <v>110</v>
      </c>
      <c r="H165" s="63">
        <v>3</v>
      </c>
      <c r="I165" s="37">
        <f>ROUND(0,2)</f>
        <v>0</v>
      </c>
      <c r="J165" s="64">
        <f>ROUND(I165*H165,2)</f>
        <v>0</v>
      </c>
      <c r="K165" s="65">
        <v>0.20999999999999999</v>
      </c>
      <c r="L165" s="66">
        <f>IF(ISNUMBER(K165),ROUND(J165*(K165+1),2),0)</f>
        <v>0</v>
      </c>
      <c r="M165" s="12"/>
      <c r="N165" s="2"/>
      <c r="O165" s="2"/>
      <c r="P165" s="2"/>
      <c r="Q165" s="43">
        <f>IF(ISNUMBER(K165),IF(H165&gt;0,IF(I165&gt;0,J165,0),0),0)</f>
        <v>0</v>
      </c>
      <c r="R165" s="27">
        <f>IF(ISNUMBER(K165)=FALSE,J165,0)</f>
        <v>0</v>
      </c>
    </row>
    <row r="166">
      <c r="A166" s="9"/>
      <c r="B166" s="58" t="s">
        <v>68</v>
      </c>
      <c r="C166" s="1"/>
      <c r="D166" s="1"/>
      <c r="E166" s="59" t="s">
        <v>1169</v>
      </c>
      <c r="F166" s="1"/>
      <c r="G166" s="1"/>
      <c r="H166" s="50"/>
      <c r="I166" s="1"/>
      <c r="J166" s="50"/>
      <c r="K166" s="1"/>
      <c r="L166" s="1"/>
      <c r="M166" s="12"/>
      <c r="N166" s="2"/>
      <c r="O166" s="2"/>
      <c r="P166" s="2"/>
      <c r="Q166" s="2"/>
    </row>
    <row r="167">
      <c r="A167" s="9"/>
      <c r="B167" s="58" t="s">
        <v>70</v>
      </c>
      <c r="C167" s="1"/>
      <c r="D167" s="1"/>
      <c r="E167" s="59" t="s">
        <v>3</v>
      </c>
      <c r="F167" s="1"/>
      <c r="G167" s="1"/>
      <c r="H167" s="50"/>
      <c r="I167" s="1"/>
      <c r="J167" s="50"/>
      <c r="K167" s="1"/>
      <c r="L167" s="1"/>
      <c r="M167" s="12"/>
      <c r="N167" s="2"/>
      <c r="O167" s="2"/>
      <c r="P167" s="2"/>
      <c r="Q167" s="2"/>
    </row>
    <row r="168">
      <c r="A168" s="9"/>
      <c r="B168" s="58" t="s">
        <v>72</v>
      </c>
      <c r="C168" s="1"/>
      <c r="D168" s="1"/>
      <c r="E168" s="59" t="s">
        <v>1022</v>
      </c>
      <c r="F168" s="1"/>
      <c r="G168" s="1"/>
      <c r="H168" s="50"/>
      <c r="I168" s="1"/>
      <c r="J168" s="50"/>
      <c r="K168" s="1"/>
      <c r="L168" s="1"/>
      <c r="M168" s="12"/>
      <c r="N168" s="2"/>
      <c r="O168" s="2"/>
      <c r="P168" s="2"/>
      <c r="Q168" s="2"/>
    </row>
    <row r="169" thickBot="1">
      <c r="A169" s="9"/>
      <c r="B169" s="60" t="s">
        <v>74</v>
      </c>
      <c r="C169" s="31"/>
      <c r="D169" s="31"/>
      <c r="E169" s="61" t="s">
        <v>75</v>
      </c>
      <c r="F169" s="31"/>
      <c r="G169" s="31"/>
      <c r="H169" s="62"/>
      <c r="I169" s="31"/>
      <c r="J169" s="62"/>
      <c r="K169" s="31"/>
      <c r="L169" s="31"/>
      <c r="M169" s="12"/>
      <c r="N169" s="2"/>
      <c r="O169" s="2"/>
      <c r="P169" s="2"/>
      <c r="Q169" s="2"/>
    </row>
    <row r="170" thickTop="1">
      <c r="A170" s="9"/>
      <c r="B170" s="51">
        <v>27</v>
      </c>
      <c r="C170" s="52" t="s">
        <v>1170</v>
      </c>
      <c r="D170" s="52" t="s">
        <v>3</v>
      </c>
      <c r="E170" s="52" t="s">
        <v>1171</v>
      </c>
      <c r="F170" s="52" t="s">
        <v>3</v>
      </c>
      <c r="G170" s="53" t="s">
        <v>110</v>
      </c>
      <c r="H170" s="63">
        <v>5</v>
      </c>
      <c r="I170" s="37">
        <f>ROUND(0,2)</f>
        <v>0</v>
      </c>
      <c r="J170" s="64">
        <f>ROUND(I170*H170,2)</f>
        <v>0</v>
      </c>
      <c r="K170" s="65">
        <v>0.20999999999999999</v>
      </c>
      <c r="L170" s="66">
        <f>IF(ISNUMBER(K170),ROUND(J170*(K170+1),2),0)</f>
        <v>0</v>
      </c>
      <c r="M170" s="12"/>
      <c r="N170" s="2"/>
      <c r="O170" s="2"/>
      <c r="P170" s="2"/>
      <c r="Q170" s="43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8" t="s">
        <v>68</v>
      </c>
      <c r="C171" s="1"/>
      <c r="D171" s="1"/>
      <c r="E171" s="59" t="s">
        <v>1172</v>
      </c>
      <c r="F171" s="1"/>
      <c r="G171" s="1"/>
      <c r="H171" s="50"/>
      <c r="I171" s="1"/>
      <c r="J171" s="50"/>
      <c r="K171" s="1"/>
      <c r="L171" s="1"/>
      <c r="M171" s="12"/>
      <c r="N171" s="2"/>
      <c r="O171" s="2"/>
      <c r="P171" s="2"/>
      <c r="Q171" s="2"/>
    </row>
    <row r="172">
      <c r="A172" s="9"/>
      <c r="B172" s="58" t="s">
        <v>70</v>
      </c>
      <c r="C172" s="1"/>
      <c r="D172" s="1"/>
      <c r="E172" s="59" t="s">
        <v>3</v>
      </c>
      <c r="F172" s="1"/>
      <c r="G172" s="1"/>
      <c r="H172" s="50"/>
      <c r="I172" s="1"/>
      <c r="J172" s="50"/>
      <c r="K172" s="1"/>
      <c r="L172" s="1"/>
      <c r="M172" s="12"/>
      <c r="N172" s="2"/>
      <c r="O172" s="2"/>
      <c r="P172" s="2"/>
      <c r="Q172" s="2"/>
    </row>
    <row r="173">
      <c r="A173" s="9"/>
      <c r="B173" s="58" t="s">
        <v>72</v>
      </c>
      <c r="C173" s="1"/>
      <c r="D173" s="1"/>
      <c r="E173" s="59" t="s">
        <v>1022</v>
      </c>
      <c r="F173" s="1"/>
      <c r="G173" s="1"/>
      <c r="H173" s="50"/>
      <c r="I173" s="1"/>
      <c r="J173" s="50"/>
      <c r="K173" s="1"/>
      <c r="L173" s="1"/>
      <c r="M173" s="12"/>
      <c r="N173" s="2"/>
      <c r="O173" s="2"/>
      <c r="P173" s="2"/>
      <c r="Q173" s="2"/>
    </row>
    <row r="174" thickBot="1">
      <c r="A174" s="9"/>
      <c r="B174" s="60" t="s">
        <v>74</v>
      </c>
      <c r="C174" s="31"/>
      <c r="D174" s="31"/>
      <c r="E174" s="61" t="s">
        <v>75</v>
      </c>
      <c r="F174" s="31"/>
      <c r="G174" s="31"/>
      <c r="H174" s="62"/>
      <c r="I174" s="31"/>
      <c r="J174" s="62"/>
      <c r="K174" s="31"/>
      <c r="L174" s="31"/>
      <c r="M174" s="12"/>
      <c r="N174" s="2"/>
      <c r="O174" s="2"/>
      <c r="P174" s="2"/>
      <c r="Q174" s="2"/>
    </row>
    <row r="175" thickTop="1">
      <c r="A175" s="9"/>
      <c r="B175" s="51">
        <v>28</v>
      </c>
      <c r="C175" s="52" t="s">
        <v>1173</v>
      </c>
      <c r="D175" s="52" t="s">
        <v>3</v>
      </c>
      <c r="E175" s="52" t="s">
        <v>1174</v>
      </c>
      <c r="F175" s="52" t="s">
        <v>3</v>
      </c>
      <c r="G175" s="53" t="s">
        <v>110</v>
      </c>
      <c r="H175" s="63">
        <v>4</v>
      </c>
      <c r="I175" s="37">
        <f>ROUND(0,2)</f>
        <v>0</v>
      </c>
      <c r="J175" s="64">
        <f>ROUND(I175*H175,2)</f>
        <v>0</v>
      </c>
      <c r="K175" s="65">
        <v>0.20999999999999999</v>
      </c>
      <c r="L175" s="66">
        <f>IF(ISNUMBER(K175),ROUND(J175*(K175+1),2),0)</f>
        <v>0</v>
      </c>
      <c r="M175" s="12"/>
      <c r="N175" s="2"/>
      <c r="O175" s="2"/>
      <c r="P175" s="2"/>
      <c r="Q175" s="43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8" t="s">
        <v>68</v>
      </c>
      <c r="C176" s="1"/>
      <c r="D176" s="1"/>
      <c r="E176" s="59" t="s">
        <v>1175</v>
      </c>
      <c r="F176" s="1"/>
      <c r="G176" s="1"/>
      <c r="H176" s="50"/>
      <c r="I176" s="1"/>
      <c r="J176" s="50"/>
      <c r="K176" s="1"/>
      <c r="L176" s="1"/>
      <c r="M176" s="12"/>
      <c r="N176" s="2"/>
      <c r="O176" s="2"/>
      <c r="P176" s="2"/>
      <c r="Q176" s="2"/>
    </row>
    <row r="177">
      <c r="A177" s="9"/>
      <c r="B177" s="58" t="s">
        <v>70</v>
      </c>
      <c r="C177" s="1"/>
      <c r="D177" s="1"/>
      <c r="E177" s="59" t="s">
        <v>3</v>
      </c>
      <c r="F177" s="1"/>
      <c r="G177" s="1"/>
      <c r="H177" s="50"/>
      <c r="I177" s="1"/>
      <c r="J177" s="50"/>
      <c r="K177" s="1"/>
      <c r="L177" s="1"/>
      <c r="M177" s="12"/>
      <c r="N177" s="2"/>
      <c r="O177" s="2"/>
      <c r="P177" s="2"/>
      <c r="Q177" s="2"/>
    </row>
    <row r="178">
      <c r="A178" s="9"/>
      <c r="B178" s="58" t="s">
        <v>72</v>
      </c>
      <c r="C178" s="1"/>
      <c r="D178" s="1"/>
      <c r="E178" s="59" t="s">
        <v>1022</v>
      </c>
      <c r="F178" s="1"/>
      <c r="G178" s="1"/>
      <c r="H178" s="50"/>
      <c r="I178" s="1"/>
      <c r="J178" s="50"/>
      <c r="K178" s="1"/>
      <c r="L178" s="1"/>
      <c r="M178" s="12"/>
      <c r="N178" s="2"/>
      <c r="O178" s="2"/>
      <c r="P178" s="2"/>
      <c r="Q178" s="2"/>
    </row>
    <row r="179" thickBot="1">
      <c r="A179" s="9"/>
      <c r="B179" s="60" t="s">
        <v>74</v>
      </c>
      <c r="C179" s="31"/>
      <c r="D179" s="31"/>
      <c r="E179" s="61" t="s">
        <v>75</v>
      </c>
      <c r="F179" s="31"/>
      <c r="G179" s="31"/>
      <c r="H179" s="62"/>
      <c r="I179" s="31"/>
      <c r="J179" s="62"/>
      <c r="K179" s="31"/>
      <c r="L179" s="31"/>
      <c r="M179" s="12"/>
      <c r="N179" s="2"/>
      <c r="O179" s="2"/>
      <c r="P179" s="2"/>
      <c r="Q179" s="2"/>
    </row>
    <row r="180" thickTop="1">
      <c r="A180" s="9"/>
      <c r="B180" s="51">
        <v>29</v>
      </c>
      <c r="C180" s="52" t="s">
        <v>1015</v>
      </c>
      <c r="D180" s="52" t="s">
        <v>3</v>
      </c>
      <c r="E180" s="52" t="s">
        <v>1016</v>
      </c>
      <c r="F180" s="52" t="s">
        <v>3</v>
      </c>
      <c r="G180" s="53" t="s">
        <v>110</v>
      </c>
      <c r="H180" s="63">
        <v>6</v>
      </c>
      <c r="I180" s="37">
        <f>ROUND(0,2)</f>
        <v>0</v>
      </c>
      <c r="J180" s="64">
        <f>ROUND(I180*H180,2)</f>
        <v>0</v>
      </c>
      <c r="K180" s="65">
        <v>0.20999999999999999</v>
      </c>
      <c r="L180" s="66">
        <f>IF(ISNUMBER(K180),ROUND(J180*(K180+1),2),0)</f>
        <v>0</v>
      </c>
      <c r="M180" s="12"/>
      <c r="N180" s="2"/>
      <c r="O180" s="2"/>
      <c r="P180" s="2"/>
      <c r="Q180" s="43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8" t="s">
        <v>68</v>
      </c>
      <c r="C181" s="1"/>
      <c r="D181" s="1"/>
      <c r="E181" s="59" t="s">
        <v>578</v>
      </c>
      <c r="F181" s="1"/>
      <c r="G181" s="1"/>
      <c r="H181" s="50"/>
      <c r="I181" s="1"/>
      <c r="J181" s="50"/>
      <c r="K181" s="1"/>
      <c r="L181" s="1"/>
      <c r="M181" s="12"/>
      <c r="N181" s="2"/>
      <c r="O181" s="2"/>
      <c r="P181" s="2"/>
      <c r="Q181" s="2"/>
    </row>
    <row r="182">
      <c r="A182" s="9"/>
      <c r="B182" s="58" t="s">
        <v>70</v>
      </c>
      <c r="C182" s="1"/>
      <c r="D182" s="1"/>
      <c r="E182" s="59" t="s">
        <v>3</v>
      </c>
      <c r="F182" s="1"/>
      <c r="G182" s="1"/>
      <c r="H182" s="50"/>
      <c r="I182" s="1"/>
      <c r="J182" s="50"/>
      <c r="K182" s="1"/>
      <c r="L182" s="1"/>
      <c r="M182" s="12"/>
      <c r="N182" s="2"/>
      <c r="O182" s="2"/>
      <c r="P182" s="2"/>
      <c r="Q182" s="2"/>
    </row>
    <row r="183">
      <c r="A183" s="9"/>
      <c r="B183" s="58" t="s">
        <v>72</v>
      </c>
      <c r="C183" s="1"/>
      <c r="D183" s="1"/>
      <c r="E183" s="59" t="s">
        <v>1018</v>
      </c>
      <c r="F183" s="1"/>
      <c r="G183" s="1"/>
      <c r="H183" s="50"/>
      <c r="I183" s="1"/>
      <c r="J183" s="50"/>
      <c r="K183" s="1"/>
      <c r="L183" s="1"/>
      <c r="M183" s="12"/>
      <c r="N183" s="2"/>
      <c r="O183" s="2"/>
      <c r="P183" s="2"/>
      <c r="Q183" s="2"/>
    </row>
    <row r="184" thickBot="1">
      <c r="A184" s="9"/>
      <c r="B184" s="60" t="s">
        <v>74</v>
      </c>
      <c r="C184" s="31"/>
      <c r="D184" s="31"/>
      <c r="E184" s="61" t="s">
        <v>75</v>
      </c>
      <c r="F184" s="31"/>
      <c r="G184" s="31"/>
      <c r="H184" s="62"/>
      <c r="I184" s="31"/>
      <c r="J184" s="62"/>
      <c r="K184" s="31"/>
      <c r="L184" s="31"/>
      <c r="M184" s="12"/>
      <c r="N184" s="2"/>
      <c r="O184" s="2"/>
      <c r="P184" s="2"/>
      <c r="Q184" s="2"/>
    </row>
    <row r="185" thickTop="1">
      <c r="A185" s="9"/>
      <c r="B185" s="51">
        <v>30</v>
      </c>
      <c r="C185" s="52" t="s">
        <v>1121</v>
      </c>
      <c r="D185" s="52" t="s">
        <v>3</v>
      </c>
      <c r="E185" s="52" t="s">
        <v>1122</v>
      </c>
      <c r="F185" s="52" t="s">
        <v>3</v>
      </c>
      <c r="G185" s="53" t="s">
        <v>110</v>
      </c>
      <c r="H185" s="63">
        <v>2</v>
      </c>
      <c r="I185" s="37">
        <f>ROUND(0,2)</f>
        <v>0</v>
      </c>
      <c r="J185" s="64">
        <f>ROUND(I185*H185,2)</f>
        <v>0</v>
      </c>
      <c r="K185" s="65">
        <v>0.20999999999999999</v>
      </c>
      <c r="L185" s="66">
        <f>IF(ISNUMBER(K185),ROUND(J185*(K185+1),2),0)</f>
        <v>0</v>
      </c>
      <c r="M185" s="12"/>
      <c r="N185" s="2"/>
      <c r="O185" s="2"/>
      <c r="P185" s="2"/>
      <c r="Q185" s="43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58" t="s">
        <v>68</v>
      </c>
      <c r="C186" s="1"/>
      <c r="D186" s="1"/>
      <c r="E186" s="59" t="s">
        <v>578</v>
      </c>
      <c r="F186" s="1"/>
      <c r="G186" s="1"/>
      <c r="H186" s="50"/>
      <c r="I186" s="1"/>
      <c r="J186" s="50"/>
      <c r="K186" s="1"/>
      <c r="L186" s="1"/>
      <c r="M186" s="12"/>
      <c r="N186" s="2"/>
      <c r="O186" s="2"/>
      <c r="P186" s="2"/>
      <c r="Q186" s="2"/>
    </row>
    <row r="187">
      <c r="A187" s="9"/>
      <c r="B187" s="58" t="s">
        <v>70</v>
      </c>
      <c r="C187" s="1"/>
      <c r="D187" s="1"/>
      <c r="E187" s="59" t="s">
        <v>3</v>
      </c>
      <c r="F187" s="1"/>
      <c r="G187" s="1"/>
      <c r="H187" s="50"/>
      <c r="I187" s="1"/>
      <c r="J187" s="50"/>
      <c r="K187" s="1"/>
      <c r="L187" s="1"/>
      <c r="M187" s="12"/>
      <c r="N187" s="2"/>
      <c r="O187" s="2"/>
      <c r="P187" s="2"/>
      <c r="Q187" s="2"/>
    </row>
    <row r="188">
      <c r="A188" s="9"/>
      <c r="B188" s="58" t="s">
        <v>72</v>
      </c>
      <c r="C188" s="1"/>
      <c r="D188" s="1"/>
      <c r="E188" s="59" t="s">
        <v>1029</v>
      </c>
      <c r="F188" s="1"/>
      <c r="G188" s="1"/>
      <c r="H188" s="50"/>
      <c r="I188" s="1"/>
      <c r="J188" s="50"/>
      <c r="K188" s="1"/>
      <c r="L188" s="1"/>
      <c r="M188" s="12"/>
      <c r="N188" s="2"/>
      <c r="O188" s="2"/>
      <c r="P188" s="2"/>
      <c r="Q188" s="2"/>
    </row>
    <row r="189" thickBot="1">
      <c r="A189" s="9"/>
      <c r="B189" s="60" t="s">
        <v>74</v>
      </c>
      <c r="C189" s="31"/>
      <c r="D189" s="31"/>
      <c r="E189" s="61" t="s">
        <v>75</v>
      </c>
      <c r="F189" s="31"/>
      <c r="G189" s="31"/>
      <c r="H189" s="62"/>
      <c r="I189" s="31"/>
      <c r="J189" s="62"/>
      <c r="K189" s="31"/>
      <c r="L189" s="31"/>
      <c r="M189" s="12"/>
      <c r="N189" s="2"/>
      <c r="O189" s="2"/>
      <c r="P189" s="2"/>
      <c r="Q189" s="2"/>
    </row>
    <row r="190" thickTop="1" thickBot="1" ht="25" customHeight="1">
      <c r="A190" s="9"/>
      <c r="B190" s="1"/>
      <c r="C190" s="67">
        <v>7</v>
      </c>
      <c r="D190" s="1"/>
      <c r="E190" s="67" t="s">
        <v>124</v>
      </c>
      <c r="F190" s="1"/>
      <c r="G190" s="68" t="s">
        <v>115</v>
      </c>
      <c r="H190" s="69">
        <f>J110+J115+J120+J125+J130+J135+J140+J145+J150+J155+J160+J165+J170+J175+J180+J185</f>
        <v>0</v>
      </c>
      <c r="I190" s="68" t="s">
        <v>116</v>
      </c>
      <c r="J190" s="70">
        <f>(L190-H190)</f>
        <v>0</v>
      </c>
      <c r="K190" s="68" t="s">
        <v>117</v>
      </c>
      <c r="L190" s="71">
        <f>L110+L115+L120+L125+L130+L135+L140+L145+L150+L155+L160+L165+L170+L175+L180+L185</f>
        <v>0</v>
      </c>
      <c r="M190" s="12"/>
      <c r="N190" s="2"/>
      <c r="O190" s="2"/>
      <c r="P190" s="2"/>
      <c r="Q190" s="43">
        <f>0+Q110+Q115+Q120+Q125+Q130+Q135+Q140+Q145+Q150+Q155+Q160+Q165+Q170+Q175+Q180+Q185</f>
        <v>0</v>
      </c>
      <c r="R190" s="27">
        <f>0+R110+R115+R120+R125+R130+R135+R140+R145+R150+R155+R160+R165+R170+R175+R180+R185</f>
        <v>0</v>
      </c>
      <c r="S190" s="72">
        <f>Q190*(1+J190)+R190</f>
        <v>0</v>
      </c>
    </row>
    <row r="191" thickTop="1" thickBot="1" ht="25" customHeight="1">
      <c r="A191" s="9"/>
      <c r="B191" s="73"/>
      <c r="C191" s="73"/>
      <c r="D191" s="73"/>
      <c r="E191" s="73"/>
      <c r="F191" s="73"/>
      <c r="G191" s="74" t="s">
        <v>118</v>
      </c>
      <c r="H191" s="75">
        <f>J110+J115+J120+J125+J130+J135+J140+J145+J150+J155+J160+J165+J170+J175+J180+J185</f>
        <v>0</v>
      </c>
      <c r="I191" s="74" t="s">
        <v>119</v>
      </c>
      <c r="J191" s="76">
        <f>0+J190</f>
        <v>0</v>
      </c>
      <c r="K191" s="74" t="s">
        <v>120</v>
      </c>
      <c r="L191" s="77">
        <f>L110+L115+L120+L125+L130+L135+L140+L145+L150+L155+L160+L165+L170+L175+L180+L185</f>
        <v>0</v>
      </c>
      <c r="M191" s="12"/>
      <c r="N191" s="2"/>
      <c r="O191" s="2"/>
      <c r="P191" s="2"/>
      <c r="Q191" s="2"/>
    </row>
    <row r="192" ht="40" customHeight="1">
      <c r="A192" s="9"/>
      <c r="B192" s="82" t="s">
        <v>753</v>
      </c>
      <c r="C192" s="1"/>
      <c r="D192" s="1"/>
      <c r="E192" s="1"/>
      <c r="F192" s="1"/>
      <c r="G192" s="1"/>
      <c r="H192" s="50"/>
      <c r="I192" s="1"/>
      <c r="J192" s="50"/>
      <c r="K192" s="1"/>
      <c r="L192" s="1"/>
      <c r="M192" s="12"/>
      <c r="N192" s="2"/>
      <c r="O192" s="2"/>
      <c r="P192" s="2"/>
      <c r="Q192" s="2"/>
    </row>
    <row r="193">
      <c r="A193" s="9"/>
      <c r="B193" s="51">
        <v>31</v>
      </c>
      <c r="C193" s="52" t="s">
        <v>1176</v>
      </c>
      <c r="D193" s="52" t="s">
        <v>3</v>
      </c>
      <c r="E193" s="52" t="s">
        <v>1177</v>
      </c>
      <c r="F193" s="52" t="s">
        <v>3</v>
      </c>
      <c r="G193" s="53" t="s">
        <v>173</v>
      </c>
      <c r="H193" s="54">
        <v>12</v>
      </c>
      <c r="I193" s="25">
        <f>ROUND(0,2)</f>
        <v>0</v>
      </c>
      <c r="J193" s="55">
        <f>ROUND(I193*H193,2)</f>
        <v>0</v>
      </c>
      <c r="K193" s="56">
        <v>0.20999999999999999</v>
      </c>
      <c r="L193" s="57">
        <f>IF(ISNUMBER(K193),ROUND(J193*(K193+1),2),0)</f>
        <v>0</v>
      </c>
      <c r="M193" s="12"/>
      <c r="N193" s="2"/>
      <c r="O193" s="2"/>
      <c r="P193" s="2"/>
      <c r="Q193" s="43">
        <f>IF(ISNUMBER(K193),IF(H193&gt;0,IF(I193&gt;0,J193,0),0),0)</f>
        <v>0</v>
      </c>
      <c r="R193" s="27">
        <f>IF(ISNUMBER(K193)=FALSE,J193,0)</f>
        <v>0</v>
      </c>
    </row>
    <row r="194">
      <c r="A194" s="9"/>
      <c r="B194" s="58" t="s">
        <v>68</v>
      </c>
      <c r="C194" s="1"/>
      <c r="D194" s="1"/>
      <c r="E194" s="59" t="s">
        <v>1178</v>
      </c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>
      <c r="A195" s="9"/>
      <c r="B195" s="58" t="s">
        <v>70</v>
      </c>
      <c r="C195" s="1"/>
      <c r="D195" s="1"/>
      <c r="E195" s="59" t="s">
        <v>1179</v>
      </c>
      <c r="F195" s="1"/>
      <c r="G195" s="1"/>
      <c r="H195" s="50"/>
      <c r="I195" s="1"/>
      <c r="J195" s="50"/>
      <c r="K195" s="1"/>
      <c r="L195" s="1"/>
      <c r="M195" s="12"/>
      <c r="N195" s="2"/>
      <c r="O195" s="2"/>
      <c r="P195" s="2"/>
      <c r="Q195" s="2"/>
    </row>
    <row r="196">
      <c r="A196" s="9"/>
      <c r="B196" s="58" t="s">
        <v>72</v>
      </c>
      <c r="C196" s="1"/>
      <c r="D196" s="1"/>
      <c r="E196" s="59" t="s">
        <v>859</v>
      </c>
      <c r="F196" s="1"/>
      <c r="G196" s="1"/>
      <c r="H196" s="50"/>
      <c r="I196" s="1"/>
      <c r="J196" s="50"/>
      <c r="K196" s="1"/>
      <c r="L196" s="1"/>
      <c r="M196" s="12"/>
      <c r="N196" s="2"/>
      <c r="O196" s="2"/>
      <c r="P196" s="2"/>
      <c r="Q196" s="2"/>
    </row>
    <row r="197" thickBot="1">
      <c r="A197" s="9"/>
      <c r="B197" s="60" t="s">
        <v>74</v>
      </c>
      <c r="C197" s="31"/>
      <c r="D197" s="31"/>
      <c r="E197" s="61" t="s">
        <v>75</v>
      </c>
      <c r="F197" s="31"/>
      <c r="G197" s="31"/>
      <c r="H197" s="62"/>
      <c r="I197" s="31"/>
      <c r="J197" s="62"/>
      <c r="K197" s="31"/>
      <c r="L197" s="31"/>
      <c r="M197" s="12"/>
      <c r="N197" s="2"/>
      <c r="O197" s="2"/>
      <c r="P197" s="2"/>
      <c r="Q197" s="2"/>
    </row>
    <row r="198" thickTop="1">
      <c r="A198" s="9"/>
      <c r="B198" s="51">
        <v>32</v>
      </c>
      <c r="C198" s="52" t="s">
        <v>1180</v>
      </c>
      <c r="D198" s="52" t="s">
        <v>3</v>
      </c>
      <c r="E198" s="52" t="s">
        <v>1181</v>
      </c>
      <c r="F198" s="52" t="s">
        <v>3</v>
      </c>
      <c r="G198" s="53" t="s">
        <v>173</v>
      </c>
      <c r="H198" s="63">
        <v>55.619999999999997</v>
      </c>
      <c r="I198" s="37">
        <f>ROUND(0,2)</f>
        <v>0</v>
      </c>
      <c r="J198" s="64">
        <f>ROUND(I198*H198,2)</f>
        <v>0</v>
      </c>
      <c r="K198" s="65">
        <v>0.20999999999999999</v>
      </c>
      <c r="L198" s="66">
        <f>IF(ISNUMBER(K198),ROUND(J198*(K198+1),2),0)</f>
        <v>0</v>
      </c>
      <c r="M198" s="12"/>
      <c r="N198" s="2"/>
      <c r="O198" s="2"/>
      <c r="P198" s="2"/>
      <c r="Q198" s="43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8" t="s">
        <v>68</v>
      </c>
      <c r="C199" s="1"/>
      <c r="D199" s="1"/>
      <c r="E199" s="59" t="s">
        <v>1182</v>
      </c>
      <c r="F199" s="1"/>
      <c r="G199" s="1"/>
      <c r="H199" s="50"/>
      <c r="I199" s="1"/>
      <c r="J199" s="50"/>
      <c r="K199" s="1"/>
      <c r="L199" s="1"/>
      <c r="M199" s="12"/>
      <c r="N199" s="2"/>
      <c r="O199" s="2"/>
      <c r="P199" s="2"/>
      <c r="Q199" s="2"/>
    </row>
    <row r="200">
      <c r="A200" s="9"/>
      <c r="B200" s="58" t="s">
        <v>70</v>
      </c>
      <c r="C200" s="1"/>
      <c r="D200" s="1"/>
      <c r="E200" s="59" t="s">
        <v>1183</v>
      </c>
      <c r="F200" s="1"/>
      <c r="G200" s="1"/>
      <c r="H200" s="50"/>
      <c r="I200" s="1"/>
      <c r="J200" s="50"/>
      <c r="K200" s="1"/>
      <c r="L200" s="1"/>
      <c r="M200" s="12"/>
      <c r="N200" s="2"/>
      <c r="O200" s="2"/>
      <c r="P200" s="2"/>
      <c r="Q200" s="2"/>
    </row>
    <row r="201">
      <c r="A201" s="9"/>
      <c r="B201" s="58" t="s">
        <v>72</v>
      </c>
      <c r="C201" s="1"/>
      <c r="D201" s="1"/>
      <c r="E201" s="59" t="s">
        <v>859</v>
      </c>
      <c r="F201" s="1"/>
      <c r="G201" s="1"/>
      <c r="H201" s="50"/>
      <c r="I201" s="1"/>
      <c r="J201" s="50"/>
      <c r="K201" s="1"/>
      <c r="L201" s="1"/>
      <c r="M201" s="12"/>
      <c r="N201" s="2"/>
      <c r="O201" s="2"/>
      <c r="P201" s="2"/>
      <c r="Q201" s="2"/>
    </row>
    <row r="202" thickBot="1">
      <c r="A202" s="9"/>
      <c r="B202" s="60" t="s">
        <v>74</v>
      </c>
      <c r="C202" s="31"/>
      <c r="D202" s="31"/>
      <c r="E202" s="61" t="s">
        <v>75</v>
      </c>
      <c r="F202" s="31"/>
      <c r="G202" s="31"/>
      <c r="H202" s="62"/>
      <c r="I202" s="31"/>
      <c r="J202" s="62"/>
      <c r="K202" s="31"/>
      <c r="L202" s="31"/>
      <c r="M202" s="12"/>
      <c r="N202" s="2"/>
      <c r="O202" s="2"/>
      <c r="P202" s="2"/>
      <c r="Q202" s="2"/>
    </row>
    <row r="203" thickTop="1">
      <c r="A203" s="9"/>
      <c r="B203" s="51">
        <v>33</v>
      </c>
      <c r="C203" s="52" t="s">
        <v>1184</v>
      </c>
      <c r="D203" s="52" t="s">
        <v>3</v>
      </c>
      <c r="E203" s="52" t="s">
        <v>1185</v>
      </c>
      <c r="F203" s="52" t="s">
        <v>3</v>
      </c>
      <c r="G203" s="53" t="s">
        <v>173</v>
      </c>
      <c r="H203" s="63">
        <v>4.7999999999999998</v>
      </c>
      <c r="I203" s="37">
        <f>ROUND(0,2)</f>
        <v>0</v>
      </c>
      <c r="J203" s="64">
        <f>ROUND(I203*H203,2)</f>
        <v>0</v>
      </c>
      <c r="K203" s="65">
        <v>0.20999999999999999</v>
      </c>
      <c r="L203" s="66">
        <f>IF(ISNUMBER(K203),ROUND(J203*(K203+1),2),0)</f>
        <v>0</v>
      </c>
      <c r="M203" s="12"/>
      <c r="N203" s="2"/>
      <c r="O203" s="2"/>
      <c r="P203" s="2"/>
      <c r="Q203" s="43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58" t="s">
        <v>68</v>
      </c>
      <c r="C204" s="1"/>
      <c r="D204" s="1"/>
      <c r="E204" s="59" t="s">
        <v>1186</v>
      </c>
      <c r="F204" s="1"/>
      <c r="G204" s="1"/>
      <c r="H204" s="50"/>
      <c r="I204" s="1"/>
      <c r="J204" s="50"/>
      <c r="K204" s="1"/>
      <c r="L204" s="1"/>
      <c r="M204" s="12"/>
      <c r="N204" s="2"/>
      <c r="O204" s="2"/>
      <c r="P204" s="2"/>
      <c r="Q204" s="2"/>
    </row>
    <row r="205">
      <c r="A205" s="9"/>
      <c r="B205" s="58" t="s">
        <v>70</v>
      </c>
      <c r="C205" s="1"/>
      <c r="D205" s="1"/>
      <c r="E205" s="59" t="s">
        <v>1187</v>
      </c>
      <c r="F205" s="1"/>
      <c r="G205" s="1"/>
      <c r="H205" s="50"/>
      <c r="I205" s="1"/>
      <c r="J205" s="50"/>
      <c r="K205" s="1"/>
      <c r="L205" s="1"/>
      <c r="M205" s="12"/>
      <c r="N205" s="2"/>
      <c r="O205" s="2"/>
      <c r="P205" s="2"/>
      <c r="Q205" s="2"/>
    </row>
    <row r="206">
      <c r="A206" s="9"/>
      <c r="B206" s="58" t="s">
        <v>72</v>
      </c>
      <c r="C206" s="1"/>
      <c r="D206" s="1"/>
      <c r="E206" s="59" t="s">
        <v>859</v>
      </c>
      <c r="F206" s="1"/>
      <c r="G206" s="1"/>
      <c r="H206" s="50"/>
      <c r="I206" s="1"/>
      <c r="J206" s="50"/>
      <c r="K206" s="1"/>
      <c r="L206" s="1"/>
      <c r="M206" s="12"/>
      <c r="N206" s="2"/>
      <c r="O206" s="2"/>
      <c r="P206" s="2"/>
      <c r="Q206" s="2"/>
    </row>
    <row r="207" thickBot="1">
      <c r="A207" s="9"/>
      <c r="B207" s="60" t="s">
        <v>74</v>
      </c>
      <c r="C207" s="31"/>
      <c r="D207" s="31"/>
      <c r="E207" s="61" t="s">
        <v>75</v>
      </c>
      <c r="F207" s="31"/>
      <c r="G207" s="31"/>
      <c r="H207" s="62"/>
      <c r="I207" s="31"/>
      <c r="J207" s="62"/>
      <c r="K207" s="31"/>
      <c r="L207" s="31"/>
      <c r="M207" s="12"/>
      <c r="N207" s="2"/>
      <c r="O207" s="2"/>
      <c r="P207" s="2"/>
      <c r="Q207" s="2"/>
    </row>
    <row r="208" thickTop="1">
      <c r="A208" s="9"/>
      <c r="B208" s="51">
        <v>34</v>
      </c>
      <c r="C208" s="52" t="s">
        <v>1188</v>
      </c>
      <c r="D208" s="52" t="s">
        <v>3</v>
      </c>
      <c r="E208" s="52" t="s">
        <v>1189</v>
      </c>
      <c r="F208" s="52" t="s">
        <v>3</v>
      </c>
      <c r="G208" s="53" t="s">
        <v>173</v>
      </c>
      <c r="H208" s="63">
        <v>2.5</v>
      </c>
      <c r="I208" s="37">
        <f>ROUND(0,2)</f>
        <v>0</v>
      </c>
      <c r="J208" s="64">
        <f>ROUND(I208*H208,2)</f>
        <v>0</v>
      </c>
      <c r="K208" s="65">
        <v>0.20999999999999999</v>
      </c>
      <c r="L208" s="66">
        <f>IF(ISNUMBER(K208),ROUND(J208*(K208+1),2),0)</f>
        <v>0</v>
      </c>
      <c r="M208" s="12"/>
      <c r="N208" s="2"/>
      <c r="O208" s="2"/>
      <c r="P208" s="2"/>
      <c r="Q208" s="43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58" t="s">
        <v>68</v>
      </c>
      <c r="C209" s="1"/>
      <c r="D209" s="1"/>
      <c r="E209" s="59" t="s">
        <v>1190</v>
      </c>
      <c r="F209" s="1"/>
      <c r="G209" s="1"/>
      <c r="H209" s="50"/>
      <c r="I209" s="1"/>
      <c r="J209" s="50"/>
      <c r="K209" s="1"/>
      <c r="L209" s="1"/>
      <c r="M209" s="12"/>
      <c r="N209" s="2"/>
      <c r="O209" s="2"/>
      <c r="P209" s="2"/>
      <c r="Q209" s="2"/>
    </row>
    <row r="210">
      <c r="A210" s="9"/>
      <c r="B210" s="58" t="s">
        <v>70</v>
      </c>
      <c r="C210" s="1"/>
      <c r="D210" s="1"/>
      <c r="E210" s="59" t="s">
        <v>3</v>
      </c>
      <c r="F210" s="1"/>
      <c r="G210" s="1"/>
      <c r="H210" s="50"/>
      <c r="I210" s="1"/>
      <c r="J210" s="50"/>
      <c r="K210" s="1"/>
      <c r="L210" s="1"/>
      <c r="M210" s="12"/>
      <c r="N210" s="2"/>
      <c r="O210" s="2"/>
      <c r="P210" s="2"/>
      <c r="Q210" s="2"/>
    </row>
    <row r="211">
      <c r="A211" s="9"/>
      <c r="B211" s="58" t="s">
        <v>72</v>
      </c>
      <c r="C211" s="1"/>
      <c r="D211" s="1"/>
      <c r="E211" s="59" t="s">
        <v>1191</v>
      </c>
      <c r="F211" s="1"/>
      <c r="G211" s="1"/>
      <c r="H211" s="50"/>
      <c r="I211" s="1"/>
      <c r="J211" s="50"/>
      <c r="K211" s="1"/>
      <c r="L211" s="1"/>
      <c r="M211" s="12"/>
      <c r="N211" s="2"/>
      <c r="O211" s="2"/>
      <c r="P211" s="2"/>
      <c r="Q211" s="2"/>
    </row>
    <row r="212" thickBot="1">
      <c r="A212" s="9"/>
      <c r="B212" s="60" t="s">
        <v>74</v>
      </c>
      <c r="C212" s="31"/>
      <c r="D212" s="31"/>
      <c r="E212" s="61" t="s">
        <v>75</v>
      </c>
      <c r="F212" s="31"/>
      <c r="G212" s="31"/>
      <c r="H212" s="62"/>
      <c r="I212" s="31"/>
      <c r="J212" s="62"/>
      <c r="K212" s="31"/>
      <c r="L212" s="31"/>
      <c r="M212" s="12"/>
      <c r="N212" s="2"/>
      <c r="O212" s="2"/>
      <c r="P212" s="2"/>
      <c r="Q212" s="2"/>
    </row>
    <row r="213" thickTop="1">
      <c r="A213" s="9"/>
      <c r="B213" s="51">
        <v>35</v>
      </c>
      <c r="C213" s="52" t="s">
        <v>1192</v>
      </c>
      <c r="D213" s="52" t="s">
        <v>3</v>
      </c>
      <c r="E213" s="52" t="s">
        <v>1193</v>
      </c>
      <c r="F213" s="52" t="s">
        <v>3</v>
      </c>
      <c r="G213" s="53" t="s">
        <v>141</v>
      </c>
      <c r="H213" s="63">
        <v>1.0329999999999999</v>
      </c>
      <c r="I213" s="37">
        <f>ROUND(0,2)</f>
        <v>0</v>
      </c>
      <c r="J213" s="64">
        <f>ROUND(I213*H213,2)</f>
        <v>0</v>
      </c>
      <c r="K213" s="65">
        <v>0.20999999999999999</v>
      </c>
      <c r="L213" s="66">
        <f>IF(ISNUMBER(K213),ROUND(J213*(K213+1),2),0)</f>
        <v>0</v>
      </c>
      <c r="M213" s="12"/>
      <c r="N213" s="2"/>
      <c r="O213" s="2"/>
      <c r="P213" s="2"/>
      <c r="Q213" s="43">
        <f>IF(ISNUMBER(K213),IF(H213&gt;0,IF(I213&gt;0,J213,0),0),0)</f>
        <v>0</v>
      </c>
      <c r="R213" s="27">
        <f>IF(ISNUMBER(K213)=FALSE,J213,0)</f>
        <v>0</v>
      </c>
    </row>
    <row r="214">
      <c r="A214" s="9"/>
      <c r="B214" s="58" t="s">
        <v>68</v>
      </c>
      <c r="C214" s="1"/>
      <c r="D214" s="1"/>
      <c r="E214" s="59" t="s">
        <v>1194</v>
      </c>
      <c r="F214" s="1"/>
      <c r="G214" s="1"/>
      <c r="H214" s="50"/>
      <c r="I214" s="1"/>
      <c r="J214" s="50"/>
      <c r="K214" s="1"/>
      <c r="L214" s="1"/>
      <c r="M214" s="12"/>
      <c r="N214" s="2"/>
      <c r="O214" s="2"/>
      <c r="P214" s="2"/>
      <c r="Q214" s="2"/>
    </row>
    <row r="215">
      <c r="A215" s="9"/>
      <c r="B215" s="58" t="s">
        <v>70</v>
      </c>
      <c r="C215" s="1"/>
      <c r="D215" s="1"/>
      <c r="E215" s="59" t="s">
        <v>1195</v>
      </c>
      <c r="F215" s="1"/>
      <c r="G215" s="1"/>
      <c r="H215" s="50"/>
      <c r="I215" s="1"/>
      <c r="J215" s="50"/>
      <c r="K215" s="1"/>
      <c r="L215" s="1"/>
      <c r="M215" s="12"/>
      <c r="N215" s="2"/>
      <c r="O215" s="2"/>
      <c r="P215" s="2"/>
      <c r="Q215" s="2"/>
    </row>
    <row r="216">
      <c r="A216" s="9"/>
      <c r="B216" s="58" t="s">
        <v>72</v>
      </c>
      <c r="C216" s="1"/>
      <c r="D216" s="1"/>
      <c r="E216" s="59" t="s">
        <v>479</v>
      </c>
      <c r="F216" s="1"/>
      <c r="G216" s="1"/>
      <c r="H216" s="50"/>
      <c r="I216" s="1"/>
      <c r="J216" s="50"/>
      <c r="K216" s="1"/>
      <c r="L216" s="1"/>
      <c r="M216" s="12"/>
      <c r="N216" s="2"/>
      <c r="O216" s="2"/>
      <c r="P216" s="2"/>
      <c r="Q216" s="2"/>
    </row>
    <row r="217" thickBot="1">
      <c r="A217" s="9"/>
      <c r="B217" s="60" t="s">
        <v>74</v>
      </c>
      <c r="C217" s="31"/>
      <c r="D217" s="31"/>
      <c r="E217" s="61" t="s">
        <v>75</v>
      </c>
      <c r="F217" s="31"/>
      <c r="G217" s="31"/>
      <c r="H217" s="62"/>
      <c r="I217" s="31"/>
      <c r="J217" s="62"/>
      <c r="K217" s="31"/>
      <c r="L217" s="31"/>
      <c r="M217" s="12"/>
      <c r="N217" s="2"/>
      <c r="O217" s="2"/>
      <c r="P217" s="2"/>
      <c r="Q217" s="2"/>
    </row>
    <row r="218" thickTop="1">
      <c r="A218" s="9"/>
      <c r="B218" s="51">
        <v>36</v>
      </c>
      <c r="C218" s="52" t="s">
        <v>1196</v>
      </c>
      <c r="D218" s="52" t="s">
        <v>3</v>
      </c>
      <c r="E218" s="52" t="s">
        <v>1197</v>
      </c>
      <c r="F218" s="52" t="s">
        <v>3</v>
      </c>
      <c r="G218" s="53" t="s">
        <v>141</v>
      </c>
      <c r="H218" s="63">
        <v>1.821</v>
      </c>
      <c r="I218" s="37">
        <f>ROUND(0,2)</f>
        <v>0</v>
      </c>
      <c r="J218" s="64">
        <f>ROUND(I218*H218,2)</f>
        <v>0</v>
      </c>
      <c r="K218" s="65">
        <v>0.20999999999999999</v>
      </c>
      <c r="L218" s="66">
        <f>IF(ISNUMBER(K218),ROUND(J218*(K218+1),2),0)</f>
        <v>0</v>
      </c>
      <c r="M218" s="12"/>
      <c r="N218" s="2"/>
      <c r="O218" s="2"/>
      <c r="P218" s="2"/>
      <c r="Q218" s="43">
        <f>IF(ISNUMBER(K218),IF(H218&gt;0,IF(I218&gt;0,J218,0),0),0)</f>
        <v>0</v>
      </c>
      <c r="R218" s="27">
        <f>IF(ISNUMBER(K218)=FALSE,J218,0)</f>
        <v>0</v>
      </c>
    </row>
    <row r="219">
      <c r="A219" s="9"/>
      <c r="B219" s="58" t="s">
        <v>68</v>
      </c>
      <c r="C219" s="1"/>
      <c r="D219" s="1"/>
      <c r="E219" s="59" t="s">
        <v>1198</v>
      </c>
      <c r="F219" s="1"/>
      <c r="G219" s="1"/>
      <c r="H219" s="50"/>
      <c r="I219" s="1"/>
      <c r="J219" s="50"/>
      <c r="K219" s="1"/>
      <c r="L219" s="1"/>
      <c r="M219" s="12"/>
      <c r="N219" s="2"/>
      <c r="O219" s="2"/>
      <c r="P219" s="2"/>
      <c r="Q219" s="2"/>
    </row>
    <row r="220">
      <c r="A220" s="9"/>
      <c r="B220" s="58" t="s">
        <v>70</v>
      </c>
      <c r="C220" s="1"/>
      <c r="D220" s="1"/>
      <c r="E220" s="59" t="s">
        <v>1199</v>
      </c>
      <c r="F220" s="1"/>
      <c r="G220" s="1"/>
      <c r="H220" s="50"/>
      <c r="I220" s="1"/>
      <c r="J220" s="50"/>
      <c r="K220" s="1"/>
      <c r="L220" s="1"/>
      <c r="M220" s="12"/>
      <c r="N220" s="2"/>
      <c r="O220" s="2"/>
      <c r="P220" s="2"/>
      <c r="Q220" s="2"/>
    </row>
    <row r="221">
      <c r="A221" s="9"/>
      <c r="B221" s="58" t="s">
        <v>72</v>
      </c>
      <c r="C221" s="1"/>
      <c r="D221" s="1"/>
      <c r="E221" s="59" t="s">
        <v>479</v>
      </c>
      <c r="F221" s="1"/>
      <c r="G221" s="1"/>
      <c r="H221" s="50"/>
      <c r="I221" s="1"/>
      <c r="J221" s="50"/>
      <c r="K221" s="1"/>
      <c r="L221" s="1"/>
      <c r="M221" s="12"/>
      <c r="N221" s="2"/>
      <c r="O221" s="2"/>
      <c r="P221" s="2"/>
      <c r="Q221" s="2"/>
    </row>
    <row r="222" thickBot="1">
      <c r="A222" s="9"/>
      <c r="B222" s="60" t="s">
        <v>74</v>
      </c>
      <c r="C222" s="31"/>
      <c r="D222" s="31"/>
      <c r="E222" s="61" t="s">
        <v>75</v>
      </c>
      <c r="F222" s="31"/>
      <c r="G222" s="31"/>
      <c r="H222" s="62"/>
      <c r="I222" s="31"/>
      <c r="J222" s="62"/>
      <c r="K222" s="31"/>
      <c r="L222" s="31"/>
      <c r="M222" s="12"/>
      <c r="N222" s="2"/>
      <c r="O222" s="2"/>
      <c r="P222" s="2"/>
      <c r="Q222" s="2"/>
    </row>
    <row r="223" thickTop="1" thickBot="1" ht="25" customHeight="1">
      <c r="A223" s="9"/>
      <c r="B223" s="1"/>
      <c r="C223" s="67">
        <v>8</v>
      </c>
      <c r="D223" s="1"/>
      <c r="E223" s="67" t="s">
        <v>684</v>
      </c>
      <c r="F223" s="1"/>
      <c r="G223" s="68" t="s">
        <v>115</v>
      </c>
      <c r="H223" s="69">
        <f>J193+J198+J203+J208+J213+J218</f>
        <v>0</v>
      </c>
      <c r="I223" s="68" t="s">
        <v>116</v>
      </c>
      <c r="J223" s="70">
        <f>(L223-H223)</f>
        <v>0</v>
      </c>
      <c r="K223" s="68" t="s">
        <v>117</v>
      </c>
      <c r="L223" s="71">
        <f>L193+L198+L203+L208+L213+L218</f>
        <v>0</v>
      </c>
      <c r="M223" s="12"/>
      <c r="N223" s="2"/>
      <c r="O223" s="2"/>
      <c r="P223" s="2"/>
      <c r="Q223" s="43">
        <f>0+Q193+Q198+Q203+Q208+Q213+Q218</f>
        <v>0</v>
      </c>
      <c r="R223" s="27">
        <f>0+R193+R198+R203+R208+R213+R218</f>
        <v>0</v>
      </c>
      <c r="S223" s="72">
        <f>Q223*(1+J223)+R223</f>
        <v>0</v>
      </c>
    </row>
    <row r="224" thickTop="1" thickBot="1" ht="25" customHeight="1">
      <c r="A224" s="9"/>
      <c r="B224" s="73"/>
      <c r="C224" s="73"/>
      <c r="D224" s="73"/>
      <c r="E224" s="73"/>
      <c r="F224" s="73"/>
      <c r="G224" s="74" t="s">
        <v>118</v>
      </c>
      <c r="H224" s="75">
        <f>J193+J198+J203+J208+J213+J218</f>
        <v>0</v>
      </c>
      <c r="I224" s="74" t="s">
        <v>119</v>
      </c>
      <c r="J224" s="76">
        <f>0+J223</f>
        <v>0</v>
      </c>
      <c r="K224" s="74" t="s">
        <v>120</v>
      </c>
      <c r="L224" s="77">
        <f>L193+L198+L203+L208+L213+L218</f>
        <v>0</v>
      </c>
      <c r="M224" s="12"/>
      <c r="N224" s="2"/>
      <c r="O224" s="2"/>
      <c r="P224" s="2"/>
      <c r="Q224" s="2"/>
    </row>
    <row r="225" ht="40" customHeight="1">
      <c r="A225" s="9"/>
      <c r="B225" s="82" t="s">
        <v>177</v>
      </c>
      <c r="C225" s="1"/>
      <c r="D225" s="1"/>
      <c r="E225" s="1"/>
      <c r="F225" s="1"/>
      <c r="G225" s="1"/>
      <c r="H225" s="50"/>
      <c r="I225" s="1"/>
      <c r="J225" s="50"/>
      <c r="K225" s="1"/>
      <c r="L225" s="1"/>
      <c r="M225" s="12"/>
      <c r="N225" s="2"/>
      <c r="O225" s="2"/>
      <c r="P225" s="2"/>
      <c r="Q225" s="2"/>
    </row>
    <row r="226">
      <c r="A226" s="9"/>
      <c r="B226" s="51">
        <v>37</v>
      </c>
      <c r="C226" s="52" t="s">
        <v>183</v>
      </c>
      <c r="D226" s="52" t="s">
        <v>3</v>
      </c>
      <c r="E226" s="52" t="s">
        <v>184</v>
      </c>
      <c r="F226" s="52" t="s">
        <v>3</v>
      </c>
      <c r="G226" s="53" t="s">
        <v>141</v>
      </c>
      <c r="H226" s="54">
        <v>2.4300000000000002</v>
      </c>
      <c r="I226" s="25">
        <f>ROUND(0,2)</f>
        <v>0</v>
      </c>
      <c r="J226" s="55">
        <f>ROUND(I226*H226,2)</f>
        <v>0</v>
      </c>
      <c r="K226" s="56">
        <v>0.20999999999999999</v>
      </c>
      <c r="L226" s="57">
        <f>IF(ISNUMBER(K226),ROUND(J226*(K226+1),2),0)</f>
        <v>0</v>
      </c>
      <c r="M226" s="12"/>
      <c r="N226" s="2"/>
      <c r="O226" s="2"/>
      <c r="P226" s="2"/>
      <c r="Q226" s="43">
        <f>IF(ISNUMBER(K226),IF(H226&gt;0,IF(I226&gt;0,J226,0),0),0)</f>
        <v>0</v>
      </c>
      <c r="R226" s="27">
        <f>IF(ISNUMBER(K226)=FALSE,J226,0)</f>
        <v>0</v>
      </c>
    </row>
    <row r="227">
      <c r="A227" s="9"/>
      <c r="B227" s="58" t="s">
        <v>68</v>
      </c>
      <c r="C227" s="1"/>
      <c r="D227" s="1"/>
      <c r="E227" s="59" t="s">
        <v>1200</v>
      </c>
      <c r="F227" s="1"/>
      <c r="G227" s="1"/>
      <c r="H227" s="50"/>
      <c r="I227" s="1"/>
      <c r="J227" s="50"/>
      <c r="K227" s="1"/>
      <c r="L227" s="1"/>
      <c r="M227" s="12"/>
      <c r="N227" s="2"/>
      <c r="O227" s="2"/>
      <c r="P227" s="2"/>
      <c r="Q227" s="2"/>
    </row>
    <row r="228">
      <c r="A228" s="9"/>
      <c r="B228" s="58" t="s">
        <v>70</v>
      </c>
      <c r="C228" s="1"/>
      <c r="D228" s="1"/>
      <c r="E228" s="59" t="s">
        <v>1201</v>
      </c>
      <c r="F228" s="1"/>
      <c r="G228" s="1"/>
      <c r="H228" s="50"/>
      <c r="I228" s="1"/>
      <c r="J228" s="50"/>
      <c r="K228" s="1"/>
      <c r="L228" s="1"/>
      <c r="M228" s="12"/>
      <c r="N228" s="2"/>
      <c r="O228" s="2"/>
      <c r="P228" s="2"/>
      <c r="Q228" s="2"/>
    </row>
    <row r="229">
      <c r="A229" s="9"/>
      <c r="B229" s="58" t="s">
        <v>72</v>
      </c>
      <c r="C229" s="1"/>
      <c r="D229" s="1"/>
      <c r="E229" s="59" t="s">
        <v>182</v>
      </c>
      <c r="F229" s="1"/>
      <c r="G229" s="1"/>
      <c r="H229" s="50"/>
      <c r="I229" s="1"/>
      <c r="J229" s="50"/>
      <c r="K229" s="1"/>
      <c r="L229" s="1"/>
      <c r="M229" s="12"/>
      <c r="N229" s="2"/>
      <c r="O229" s="2"/>
      <c r="P229" s="2"/>
      <c r="Q229" s="2"/>
    </row>
    <row r="230" thickBot="1">
      <c r="A230" s="9"/>
      <c r="B230" s="60" t="s">
        <v>74</v>
      </c>
      <c r="C230" s="31"/>
      <c r="D230" s="31"/>
      <c r="E230" s="61" t="s">
        <v>75</v>
      </c>
      <c r="F230" s="31"/>
      <c r="G230" s="31"/>
      <c r="H230" s="62"/>
      <c r="I230" s="31"/>
      <c r="J230" s="62"/>
      <c r="K230" s="31"/>
      <c r="L230" s="31"/>
      <c r="M230" s="12"/>
      <c r="N230" s="2"/>
      <c r="O230" s="2"/>
      <c r="P230" s="2"/>
      <c r="Q230" s="2"/>
    </row>
    <row r="231" thickTop="1" thickBot="1" ht="25" customHeight="1">
      <c r="A231" s="9"/>
      <c r="B231" s="1"/>
      <c r="C231" s="67">
        <v>9</v>
      </c>
      <c r="D231" s="1"/>
      <c r="E231" s="67" t="s">
        <v>125</v>
      </c>
      <c r="F231" s="1"/>
      <c r="G231" s="68" t="s">
        <v>115</v>
      </c>
      <c r="H231" s="69">
        <f>0+J226</f>
        <v>0</v>
      </c>
      <c r="I231" s="68" t="s">
        <v>116</v>
      </c>
      <c r="J231" s="70">
        <f>(L231-H231)</f>
        <v>0</v>
      </c>
      <c r="K231" s="68" t="s">
        <v>117</v>
      </c>
      <c r="L231" s="71">
        <f>0+L226</f>
        <v>0</v>
      </c>
      <c r="M231" s="12"/>
      <c r="N231" s="2"/>
      <c r="O231" s="2"/>
      <c r="P231" s="2"/>
      <c r="Q231" s="43">
        <f>0+Q226</f>
        <v>0</v>
      </c>
      <c r="R231" s="27">
        <f>0+R226</f>
        <v>0</v>
      </c>
      <c r="S231" s="72">
        <f>Q231*(1+J231)+R231</f>
        <v>0</v>
      </c>
    </row>
    <row r="232" thickTop="1" thickBot="1" ht="25" customHeight="1">
      <c r="A232" s="9"/>
      <c r="B232" s="73"/>
      <c r="C232" s="73"/>
      <c r="D232" s="73"/>
      <c r="E232" s="73"/>
      <c r="F232" s="73"/>
      <c r="G232" s="74" t="s">
        <v>118</v>
      </c>
      <c r="H232" s="75">
        <f>0+J226</f>
        <v>0</v>
      </c>
      <c r="I232" s="74" t="s">
        <v>119</v>
      </c>
      <c r="J232" s="76">
        <f>0+J231</f>
        <v>0</v>
      </c>
      <c r="K232" s="74" t="s">
        <v>120</v>
      </c>
      <c r="L232" s="77">
        <f>0+L226</f>
        <v>0</v>
      </c>
      <c r="M232" s="12"/>
      <c r="N232" s="2"/>
      <c r="O232" s="2"/>
      <c r="P232" s="2"/>
      <c r="Q232" s="2"/>
    </row>
    <row r="233">
      <c r="A233" s="13"/>
      <c r="B233" s="4"/>
      <c r="C233" s="4"/>
      <c r="D233" s="4"/>
      <c r="E233" s="4"/>
      <c r="F233" s="4"/>
      <c r="G233" s="4"/>
      <c r="H233" s="78"/>
      <c r="I233" s="4"/>
      <c r="J233" s="78"/>
      <c r="K233" s="4"/>
      <c r="L233" s="4"/>
      <c r="M233" s="14"/>
      <c r="N233" s="2"/>
      <c r="O233" s="2"/>
      <c r="P233" s="2"/>
      <c r="Q233" s="2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"/>
      <c r="O234" s="2"/>
      <c r="P234" s="2"/>
      <c r="Q234" s="2"/>
    </row>
  </sheetData>
  <mergeCells count="17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42:D42"/>
    <mergeCell ref="B43:D43"/>
    <mergeCell ref="B44:D44"/>
    <mergeCell ref="B45:D45"/>
    <mergeCell ref="B47:D47"/>
    <mergeCell ref="B48:D48"/>
    <mergeCell ref="B49:D49"/>
    <mergeCell ref="B50:D50"/>
    <mergeCell ref="B53:L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1:L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09:L109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192:L192"/>
    <mergeCell ref="B227:D227"/>
    <mergeCell ref="B228:D228"/>
    <mergeCell ref="B229:D229"/>
    <mergeCell ref="B230:D230"/>
    <mergeCell ref="B225:L225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H52+H130+H138+H146+H189+H202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1202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L52+L130+L138+L146+L189+L202</f>
        <v>0</v>
      </c>
      <c r="K11" s="1"/>
      <c r="L11" s="1"/>
      <c r="M11" s="12"/>
      <c r="N11" s="2"/>
      <c r="O11" s="2"/>
      <c r="P11" s="2"/>
      <c r="Q11" s="43">
        <f>IF(SUM(K20:K25)&gt;0,ROUND(SUM(S20:S25)/SUM(K20:K25)-1,8),0)</f>
        <v>0</v>
      </c>
      <c r="R11" s="27">
        <f>AVERAGE(J51,J129,J137,J145,J188,J201)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H52</f>
        <v>0</v>
      </c>
      <c r="L20" s="48">
        <f>L52</f>
        <v>0</v>
      </c>
      <c r="M20" s="12"/>
      <c r="N20" s="2"/>
      <c r="O20" s="2"/>
      <c r="P20" s="2"/>
      <c r="Q20" s="2"/>
      <c r="S20" s="27">
        <f>S51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H130</f>
        <v>0</v>
      </c>
      <c r="L21" s="48">
        <f>L130</f>
        <v>0</v>
      </c>
      <c r="M21" s="12"/>
      <c r="N21" s="2"/>
      <c r="O21" s="2"/>
      <c r="P21" s="2"/>
      <c r="Q21" s="2"/>
      <c r="S21" s="27">
        <f>S129</f>
        <v>0</v>
      </c>
    </row>
    <row r="22">
      <c r="A22" s="9"/>
      <c r="B22" s="46">
        <v>2</v>
      </c>
      <c r="C22" s="1"/>
      <c r="D22" s="1"/>
      <c r="E22" s="47" t="s">
        <v>254</v>
      </c>
      <c r="F22" s="1"/>
      <c r="G22" s="1"/>
      <c r="H22" s="1"/>
      <c r="I22" s="1"/>
      <c r="J22" s="1"/>
      <c r="K22" s="48">
        <f>H138</f>
        <v>0</v>
      </c>
      <c r="L22" s="48">
        <f>L138</f>
        <v>0</v>
      </c>
      <c r="M22" s="12"/>
      <c r="N22" s="2"/>
      <c r="O22" s="2"/>
      <c r="P22" s="2"/>
      <c r="Q22" s="2"/>
      <c r="S22" s="27">
        <f>S137</f>
        <v>0</v>
      </c>
    </row>
    <row r="23">
      <c r="A23" s="9"/>
      <c r="B23" s="46">
        <v>4</v>
      </c>
      <c r="C23" s="1"/>
      <c r="D23" s="1"/>
      <c r="E23" s="47" t="s">
        <v>123</v>
      </c>
      <c r="F23" s="1"/>
      <c r="G23" s="1"/>
      <c r="H23" s="1"/>
      <c r="I23" s="1"/>
      <c r="J23" s="1"/>
      <c r="K23" s="48">
        <f>H146</f>
        <v>0</v>
      </c>
      <c r="L23" s="48">
        <f>L146</f>
        <v>0</v>
      </c>
      <c r="M23" s="12"/>
      <c r="N23" s="2"/>
      <c r="O23" s="2"/>
      <c r="P23" s="2"/>
      <c r="Q23" s="2"/>
      <c r="S23" s="27">
        <f>S145</f>
        <v>0</v>
      </c>
    </row>
    <row r="24">
      <c r="A24" s="9"/>
      <c r="B24" s="46">
        <v>8</v>
      </c>
      <c r="C24" s="1"/>
      <c r="D24" s="1"/>
      <c r="E24" s="47" t="s">
        <v>684</v>
      </c>
      <c r="F24" s="1"/>
      <c r="G24" s="1"/>
      <c r="H24" s="1"/>
      <c r="I24" s="1"/>
      <c r="J24" s="1"/>
      <c r="K24" s="48">
        <f>H189</f>
        <v>0</v>
      </c>
      <c r="L24" s="48">
        <f>L189</f>
        <v>0</v>
      </c>
      <c r="M24" s="12"/>
      <c r="N24" s="2"/>
      <c r="O24" s="2"/>
      <c r="P24" s="2"/>
      <c r="Q24" s="2"/>
      <c r="S24" s="27">
        <f>S188</f>
        <v>0</v>
      </c>
    </row>
    <row r="25">
      <c r="A25" s="9"/>
      <c r="B25" s="46">
        <v>9</v>
      </c>
      <c r="C25" s="1"/>
      <c r="D25" s="1"/>
      <c r="E25" s="47" t="s">
        <v>125</v>
      </c>
      <c r="F25" s="1"/>
      <c r="G25" s="1"/>
      <c r="H25" s="1"/>
      <c r="I25" s="1"/>
      <c r="J25" s="1"/>
      <c r="K25" s="48">
        <f>H202</f>
        <v>0</v>
      </c>
      <c r="L25" s="48">
        <f>L202</f>
        <v>0</v>
      </c>
      <c r="M25" s="81"/>
      <c r="N25" s="2"/>
      <c r="O25" s="2"/>
      <c r="P25" s="2"/>
      <c r="Q25" s="2"/>
      <c r="S25" s="27">
        <f>S201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9"/>
      <c r="N26" s="2"/>
      <c r="O26" s="2"/>
      <c r="P26" s="2"/>
      <c r="Q26" s="2"/>
    </row>
    <row r="27" ht="14" customHeight="1">
      <c r="A27" s="4"/>
      <c r="B27" s="38" t="s">
        <v>56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0"/>
      <c r="N28" s="2"/>
      <c r="O28" s="2"/>
      <c r="P28" s="2"/>
      <c r="Q28" s="2"/>
    </row>
    <row r="29" ht="18" customHeight="1">
      <c r="A29" s="9"/>
      <c r="B29" s="44" t="s">
        <v>57</v>
      </c>
      <c r="C29" s="44" t="s">
        <v>53</v>
      </c>
      <c r="D29" s="44" t="s">
        <v>58</v>
      </c>
      <c r="E29" s="44" t="s">
        <v>54</v>
      </c>
      <c r="F29" s="44" t="s">
        <v>59</v>
      </c>
      <c r="G29" s="45" t="s">
        <v>60</v>
      </c>
      <c r="H29" s="22" t="s">
        <v>61</v>
      </c>
      <c r="I29" s="22" t="s">
        <v>62</v>
      </c>
      <c r="J29" s="22" t="s">
        <v>16</v>
      </c>
      <c r="K29" s="45" t="s">
        <v>63</v>
      </c>
      <c r="L29" s="22" t="s">
        <v>17</v>
      </c>
      <c r="M29" s="81"/>
      <c r="N29" s="2"/>
      <c r="O29" s="2"/>
      <c r="P29" s="2"/>
      <c r="Q29" s="2"/>
    </row>
    <row r="30" ht="40" customHeight="1">
      <c r="A30" s="9"/>
      <c r="B30" s="49" t="s">
        <v>64</v>
      </c>
      <c r="C30" s="1"/>
      <c r="D30" s="1"/>
      <c r="E30" s="1"/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1">
        <v>1</v>
      </c>
      <c r="C31" s="52" t="s">
        <v>256</v>
      </c>
      <c r="D31" s="52" t="s">
        <v>3</v>
      </c>
      <c r="E31" s="52" t="s">
        <v>127</v>
      </c>
      <c r="F31" s="52" t="s">
        <v>3</v>
      </c>
      <c r="G31" s="53" t="s">
        <v>141</v>
      </c>
      <c r="H31" s="54">
        <v>23.481999999999999</v>
      </c>
      <c r="I31" s="25">
        <f>ROUND(0,2)</f>
        <v>0</v>
      </c>
      <c r="J31" s="55">
        <f>ROUND(I31*H31,2)</f>
        <v>0</v>
      </c>
      <c r="K31" s="56">
        <v>0.20999999999999999</v>
      </c>
      <c r="L31" s="57">
        <f>IF(ISNUMBER(K31),ROUND(J31*(K31+1),2),0)</f>
        <v>0</v>
      </c>
      <c r="M31" s="12"/>
      <c r="N31" s="2"/>
      <c r="O31" s="2"/>
      <c r="P31" s="2"/>
      <c r="Q31" s="43">
        <f>IF(ISNUMBER(K31),IF(H31&gt;0,IF(I31&gt;0,J31,0),0),0)</f>
        <v>0</v>
      </c>
      <c r="R31" s="27">
        <f>IF(ISNUMBER(K31)=FALSE,J31,0)</f>
        <v>0</v>
      </c>
    </row>
    <row r="32">
      <c r="A32" s="9"/>
      <c r="B32" s="58" t="s">
        <v>68</v>
      </c>
      <c r="C32" s="1"/>
      <c r="D32" s="1"/>
      <c r="E32" s="59" t="s">
        <v>685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70</v>
      </c>
      <c r="C33" s="1"/>
      <c r="D33" s="1"/>
      <c r="E33" s="59" t="s">
        <v>1203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72</v>
      </c>
      <c r="C34" s="1"/>
      <c r="D34" s="1"/>
      <c r="E34" s="59" t="s">
        <v>131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>
      <c r="A35" s="9"/>
      <c r="B35" s="60" t="s">
        <v>74</v>
      </c>
      <c r="C35" s="31"/>
      <c r="D35" s="31"/>
      <c r="E35" s="61" t="s">
        <v>75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>
      <c r="A36" s="9"/>
      <c r="B36" s="51">
        <v>2</v>
      </c>
      <c r="C36" s="52" t="s">
        <v>935</v>
      </c>
      <c r="D36" s="52" t="s">
        <v>113</v>
      </c>
      <c r="E36" s="52" t="s">
        <v>936</v>
      </c>
      <c r="F36" s="52" t="s">
        <v>3</v>
      </c>
      <c r="G36" s="53" t="s">
        <v>67</v>
      </c>
      <c r="H36" s="63">
        <v>1</v>
      </c>
      <c r="I36" s="37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3">
        <f>IF(ISNUMBER(K36),IF(H36&gt;0,IF(I36&gt;0,J36,0),0),0)</f>
        <v>0</v>
      </c>
      <c r="R36" s="27">
        <f>IF(ISNUMBER(K36)=FALSE,J36,0)</f>
        <v>0</v>
      </c>
    </row>
    <row r="37">
      <c r="A37" s="9"/>
      <c r="B37" s="58" t="s">
        <v>68</v>
      </c>
      <c r="C37" s="1"/>
      <c r="D37" s="1"/>
      <c r="E37" s="59" t="s">
        <v>1204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70</v>
      </c>
      <c r="C38" s="1"/>
      <c r="D38" s="1"/>
      <c r="E38" s="59" t="s">
        <v>71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72</v>
      </c>
      <c r="C39" s="1"/>
      <c r="D39" s="1"/>
      <c r="E39" s="59" t="s">
        <v>89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>
      <c r="A40" s="9"/>
      <c r="B40" s="60" t="s">
        <v>74</v>
      </c>
      <c r="C40" s="31"/>
      <c r="D40" s="31"/>
      <c r="E40" s="61" t="s">
        <v>75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>
      <c r="A41" s="9"/>
      <c r="B41" s="51">
        <v>3</v>
      </c>
      <c r="C41" s="52" t="s">
        <v>94</v>
      </c>
      <c r="D41" s="52" t="s">
        <v>439</v>
      </c>
      <c r="E41" s="52" t="s">
        <v>95</v>
      </c>
      <c r="F41" s="52" t="s">
        <v>3</v>
      </c>
      <c r="G41" s="53" t="s">
        <v>1205</v>
      </c>
      <c r="H41" s="63">
        <v>1</v>
      </c>
      <c r="I41" s="37">
        <f>ROUND(0,2)</f>
        <v>0</v>
      </c>
      <c r="J41" s="64">
        <f>ROUND(I41*H41,2)</f>
        <v>0</v>
      </c>
      <c r="K41" s="65">
        <v>0.20999999999999999</v>
      </c>
      <c r="L41" s="66">
        <f>IF(ISNUMBER(K41),ROUND(J41*(K41+1),2),0)</f>
        <v>0</v>
      </c>
      <c r="M41" s="12"/>
      <c r="N41" s="2"/>
      <c r="O41" s="2"/>
      <c r="P41" s="2"/>
      <c r="Q41" s="43">
        <f>IF(ISNUMBER(K41),IF(H41&gt;0,IF(I41&gt;0,J41,0),0),0)</f>
        <v>0</v>
      </c>
      <c r="R41" s="27">
        <f>IF(ISNUMBER(K41)=FALSE,J41,0)</f>
        <v>0</v>
      </c>
    </row>
    <row r="42">
      <c r="A42" s="9"/>
      <c r="B42" s="58" t="s">
        <v>68</v>
      </c>
      <c r="C42" s="1"/>
      <c r="D42" s="1"/>
      <c r="E42" s="59" t="s">
        <v>1206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8" t="s">
        <v>70</v>
      </c>
      <c r="C43" s="1"/>
      <c r="D43" s="1"/>
      <c r="E43" s="59" t="s">
        <v>71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8" t="s">
        <v>72</v>
      </c>
      <c r="C44" s="1"/>
      <c r="D44" s="1"/>
      <c r="E44" s="59" t="s">
        <v>89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 thickBot="1">
      <c r="A45" s="9"/>
      <c r="B45" s="60" t="s">
        <v>74</v>
      </c>
      <c r="C45" s="31"/>
      <c r="D45" s="31"/>
      <c r="E45" s="61" t="s">
        <v>75</v>
      </c>
      <c r="F45" s="31"/>
      <c r="G45" s="31"/>
      <c r="H45" s="62"/>
      <c r="I45" s="31"/>
      <c r="J45" s="62"/>
      <c r="K45" s="31"/>
      <c r="L45" s="31"/>
      <c r="M45" s="12"/>
      <c r="N45" s="2"/>
      <c r="O45" s="2"/>
      <c r="P45" s="2"/>
      <c r="Q45" s="2"/>
    </row>
    <row r="46" thickTop="1">
      <c r="A46" s="9"/>
      <c r="B46" s="51">
        <v>4</v>
      </c>
      <c r="C46" s="52" t="s">
        <v>1207</v>
      </c>
      <c r="D46" s="52" t="s">
        <v>3</v>
      </c>
      <c r="E46" s="52" t="s">
        <v>1208</v>
      </c>
      <c r="F46" s="52" t="s">
        <v>3</v>
      </c>
      <c r="G46" s="53" t="s">
        <v>67</v>
      </c>
      <c r="H46" s="63">
        <v>1</v>
      </c>
      <c r="I46" s="37">
        <f>ROUND(0,2)</f>
        <v>0</v>
      </c>
      <c r="J46" s="64">
        <f>ROUND(I46*H46,2)</f>
        <v>0</v>
      </c>
      <c r="K46" s="65">
        <v>0.20999999999999999</v>
      </c>
      <c r="L46" s="66">
        <f>IF(ISNUMBER(K46),ROUND(J46*(K46+1),2),0)</f>
        <v>0</v>
      </c>
      <c r="M46" s="12"/>
      <c r="N46" s="2"/>
      <c r="O46" s="2"/>
      <c r="P46" s="2"/>
      <c r="Q46" s="43">
        <f>IF(ISNUMBER(K46),IF(H46&gt;0,IF(I46&gt;0,J46,0),0),0)</f>
        <v>0</v>
      </c>
      <c r="R46" s="27">
        <f>IF(ISNUMBER(K46)=FALSE,J46,0)</f>
        <v>0</v>
      </c>
    </row>
    <row r="47">
      <c r="A47" s="9"/>
      <c r="B47" s="58" t="s">
        <v>68</v>
      </c>
      <c r="C47" s="1"/>
      <c r="D47" s="1"/>
      <c r="E47" s="59" t="s">
        <v>578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8" t="s">
        <v>70</v>
      </c>
      <c r="C48" s="1"/>
      <c r="D48" s="1"/>
      <c r="E48" s="59" t="s">
        <v>71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>
      <c r="A49" s="9"/>
      <c r="B49" s="58" t="s">
        <v>72</v>
      </c>
      <c r="C49" s="1"/>
      <c r="D49" s="1"/>
      <c r="E49" s="59" t="s">
        <v>1209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 thickBot="1">
      <c r="A50" s="9"/>
      <c r="B50" s="60" t="s">
        <v>74</v>
      </c>
      <c r="C50" s="31"/>
      <c r="D50" s="31"/>
      <c r="E50" s="61" t="s">
        <v>75</v>
      </c>
      <c r="F50" s="31"/>
      <c r="G50" s="31"/>
      <c r="H50" s="62"/>
      <c r="I50" s="31"/>
      <c r="J50" s="62"/>
      <c r="K50" s="31"/>
      <c r="L50" s="31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7">
        <v>0</v>
      </c>
      <c r="D51" s="1"/>
      <c r="E51" s="67" t="s">
        <v>55</v>
      </c>
      <c r="F51" s="1"/>
      <c r="G51" s="68" t="s">
        <v>115</v>
      </c>
      <c r="H51" s="69">
        <f>J31+J36+J41+J46</f>
        <v>0</v>
      </c>
      <c r="I51" s="68" t="s">
        <v>116</v>
      </c>
      <c r="J51" s="70">
        <f>(L51-H51)</f>
        <v>0</v>
      </c>
      <c r="K51" s="68" t="s">
        <v>117</v>
      </c>
      <c r="L51" s="71">
        <f>L31+L36+L41+L46</f>
        <v>0</v>
      </c>
      <c r="M51" s="12"/>
      <c r="N51" s="2"/>
      <c r="O51" s="2"/>
      <c r="P51" s="2"/>
      <c r="Q51" s="43">
        <f>0+Q31+Q36+Q41+Q46</f>
        <v>0</v>
      </c>
      <c r="R51" s="27">
        <f>0+R31+R36+R41+R46</f>
        <v>0</v>
      </c>
      <c r="S51" s="72">
        <f>Q51*(1+J51)+R51</f>
        <v>0</v>
      </c>
    </row>
    <row r="52" thickTop="1" thickBot="1" ht="25" customHeight="1">
      <c r="A52" s="9"/>
      <c r="B52" s="73"/>
      <c r="C52" s="73"/>
      <c r="D52" s="73"/>
      <c r="E52" s="73"/>
      <c r="F52" s="73"/>
      <c r="G52" s="74" t="s">
        <v>118</v>
      </c>
      <c r="H52" s="75">
        <f>J31+J36+J41+J46</f>
        <v>0</v>
      </c>
      <c r="I52" s="74" t="s">
        <v>119</v>
      </c>
      <c r="J52" s="76">
        <f>0+J51</f>
        <v>0</v>
      </c>
      <c r="K52" s="74" t="s">
        <v>120</v>
      </c>
      <c r="L52" s="77">
        <f>L31+L36+L41+L46</f>
        <v>0</v>
      </c>
      <c r="M52" s="12"/>
      <c r="N52" s="2"/>
      <c r="O52" s="2"/>
      <c r="P52" s="2"/>
      <c r="Q52" s="2"/>
    </row>
    <row r="53" ht="40" customHeight="1">
      <c r="A53" s="9"/>
      <c r="B53" s="82" t="s">
        <v>138</v>
      </c>
      <c r="C53" s="1"/>
      <c r="D53" s="1"/>
      <c r="E53" s="1"/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>
      <c r="A54" s="9"/>
      <c r="B54" s="51">
        <v>5</v>
      </c>
      <c r="C54" s="52" t="s">
        <v>688</v>
      </c>
      <c r="D54" s="52" t="s">
        <v>3</v>
      </c>
      <c r="E54" s="52" t="s">
        <v>689</v>
      </c>
      <c r="F54" s="52" t="s">
        <v>3</v>
      </c>
      <c r="G54" s="53" t="s">
        <v>141</v>
      </c>
      <c r="H54" s="54">
        <v>22.399999999999999</v>
      </c>
      <c r="I54" s="25">
        <f>ROUND(0,2)</f>
        <v>0</v>
      </c>
      <c r="J54" s="55">
        <f>ROUND(I54*H54,2)</f>
        <v>0</v>
      </c>
      <c r="K54" s="56">
        <v>0.20999999999999999</v>
      </c>
      <c r="L54" s="57">
        <f>IF(ISNUMBER(K54),ROUND(J54*(K54+1),2),0)</f>
        <v>0</v>
      </c>
      <c r="M54" s="12"/>
      <c r="N54" s="2"/>
      <c r="O54" s="2"/>
      <c r="P54" s="2"/>
      <c r="Q54" s="43">
        <f>IF(ISNUMBER(K54),IF(H54&gt;0,IF(I54&gt;0,J54,0),0),0)</f>
        <v>0</v>
      </c>
      <c r="R54" s="27">
        <f>IF(ISNUMBER(K54)=FALSE,J54,0)</f>
        <v>0</v>
      </c>
    </row>
    <row r="55">
      <c r="A55" s="9"/>
      <c r="B55" s="58" t="s">
        <v>68</v>
      </c>
      <c r="C55" s="1"/>
      <c r="D55" s="1"/>
      <c r="E55" s="59" t="s">
        <v>1210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70</v>
      </c>
      <c r="C56" s="1"/>
      <c r="D56" s="1"/>
      <c r="E56" s="59" t="s">
        <v>1211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72</v>
      </c>
      <c r="C57" s="1"/>
      <c r="D57" s="1"/>
      <c r="E57" s="59" t="s">
        <v>692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thickBot="1">
      <c r="A58" s="9"/>
      <c r="B58" s="60" t="s">
        <v>74</v>
      </c>
      <c r="C58" s="31"/>
      <c r="D58" s="31"/>
      <c r="E58" s="61" t="s">
        <v>75</v>
      </c>
      <c r="F58" s="31"/>
      <c r="G58" s="31"/>
      <c r="H58" s="62"/>
      <c r="I58" s="31"/>
      <c r="J58" s="62"/>
      <c r="K58" s="31"/>
      <c r="L58" s="31"/>
      <c r="M58" s="12"/>
      <c r="N58" s="2"/>
      <c r="O58" s="2"/>
      <c r="P58" s="2"/>
      <c r="Q58" s="2"/>
    </row>
    <row r="59" thickTop="1">
      <c r="A59" s="9"/>
      <c r="B59" s="51">
        <v>6</v>
      </c>
      <c r="C59" s="52" t="s">
        <v>139</v>
      </c>
      <c r="D59" s="52">
        <v>1</v>
      </c>
      <c r="E59" s="52" t="s">
        <v>140</v>
      </c>
      <c r="F59" s="52" t="s">
        <v>3</v>
      </c>
      <c r="G59" s="53" t="s">
        <v>141</v>
      </c>
      <c r="H59" s="63">
        <v>104.37</v>
      </c>
      <c r="I59" s="37">
        <f>ROUND(0,2)</f>
        <v>0</v>
      </c>
      <c r="J59" s="64">
        <f>ROUND(I59*H59,2)</f>
        <v>0</v>
      </c>
      <c r="K59" s="65">
        <v>0.20999999999999999</v>
      </c>
      <c r="L59" s="66">
        <f>IF(ISNUMBER(K59),ROUND(J59*(K59+1),2),0)</f>
        <v>0</v>
      </c>
      <c r="M59" s="12"/>
      <c r="N59" s="2"/>
      <c r="O59" s="2"/>
      <c r="P59" s="2"/>
      <c r="Q59" s="43">
        <f>IF(ISNUMBER(K59),IF(H59&gt;0,IF(I59&gt;0,J59,0),0),0)</f>
        <v>0</v>
      </c>
      <c r="R59" s="27">
        <f>IF(ISNUMBER(K59)=FALSE,J59,0)</f>
        <v>0</v>
      </c>
    </row>
    <row r="60">
      <c r="A60" s="9"/>
      <c r="B60" s="58" t="s">
        <v>68</v>
      </c>
      <c r="C60" s="1"/>
      <c r="D60" s="1"/>
      <c r="E60" s="59" t="s">
        <v>1212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70</v>
      </c>
      <c r="C61" s="1"/>
      <c r="D61" s="1"/>
      <c r="E61" s="59" t="s">
        <v>1213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72</v>
      </c>
      <c r="C62" s="1"/>
      <c r="D62" s="1"/>
      <c r="E62" s="59" t="s">
        <v>144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thickBot="1">
      <c r="A63" s="9"/>
      <c r="B63" s="60" t="s">
        <v>74</v>
      </c>
      <c r="C63" s="31"/>
      <c r="D63" s="31"/>
      <c r="E63" s="61" t="s">
        <v>75</v>
      </c>
      <c r="F63" s="31"/>
      <c r="G63" s="31"/>
      <c r="H63" s="62"/>
      <c r="I63" s="31"/>
      <c r="J63" s="62"/>
      <c r="K63" s="31"/>
      <c r="L63" s="31"/>
      <c r="M63" s="12"/>
      <c r="N63" s="2"/>
      <c r="O63" s="2"/>
      <c r="P63" s="2"/>
      <c r="Q63" s="2"/>
    </row>
    <row r="64" thickTop="1">
      <c r="A64" s="9"/>
      <c r="B64" s="51">
        <v>7</v>
      </c>
      <c r="C64" s="52" t="s">
        <v>139</v>
      </c>
      <c r="D64" s="52">
        <v>2</v>
      </c>
      <c r="E64" s="52" t="s">
        <v>140</v>
      </c>
      <c r="F64" s="52" t="s">
        <v>3</v>
      </c>
      <c r="G64" s="53" t="s">
        <v>141</v>
      </c>
      <c r="H64" s="63">
        <v>22.399999999999999</v>
      </c>
      <c r="I64" s="37">
        <f>ROUND(0,2)</f>
        <v>0</v>
      </c>
      <c r="J64" s="64">
        <f>ROUND(I64*H64,2)</f>
        <v>0</v>
      </c>
      <c r="K64" s="65">
        <v>0.20999999999999999</v>
      </c>
      <c r="L64" s="66">
        <f>IF(ISNUMBER(K64),ROUND(J64*(K64+1),2),0)</f>
        <v>0</v>
      </c>
      <c r="M64" s="12"/>
      <c r="N64" s="2"/>
      <c r="O64" s="2"/>
      <c r="P64" s="2"/>
      <c r="Q64" s="43">
        <f>IF(ISNUMBER(K64),IF(H64&gt;0,IF(I64&gt;0,J64,0),0),0)</f>
        <v>0</v>
      </c>
      <c r="R64" s="27">
        <f>IF(ISNUMBER(K64)=FALSE,J64,0)</f>
        <v>0</v>
      </c>
    </row>
    <row r="65">
      <c r="A65" s="9"/>
      <c r="B65" s="58" t="s">
        <v>68</v>
      </c>
      <c r="C65" s="1"/>
      <c r="D65" s="1"/>
      <c r="E65" s="59" t="s">
        <v>695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70</v>
      </c>
      <c r="C66" s="1"/>
      <c r="D66" s="1"/>
      <c r="E66" s="59" t="s">
        <v>1214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72</v>
      </c>
      <c r="C67" s="1"/>
      <c r="D67" s="1"/>
      <c r="E67" s="59" t="s">
        <v>144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 thickBot="1">
      <c r="A68" s="9"/>
      <c r="B68" s="60" t="s">
        <v>74</v>
      </c>
      <c r="C68" s="31"/>
      <c r="D68" s="31"/>
      <c r="E68" s="61" t="s">
        <v>75</v>
      </c>
      <c r="F68" s="31"/>
      <c r="G68" s="31"/>
      <c r="H68" s="62"/>
      <c r="I68" s="31"/>
      <c r="J68" s="62"/>
      <c r="K68" s="31"/>
      <c r="L68" s="31"/>
      <c r="M68" s="12"/>
      <c r="N68" s="2"/>
      <c r="O68" s="2"/>
      <c r="P68" s="2"/>
      <c r="Q68" s="2"/>
    </row>
    <row r="69" thickTop="1">
      <c r="A69" s="9"/>
      <c r="B69" s="51">
        <v>8</v>
      </c>
      <c r="C69" s="52" t="s">
        <v>697</v>
      </c>
      <c r="D69" s="52" t="s">
        <v>3</v>
      </c>
      <c r="E69" s="52" t="s">
        <v>698</v>
      </c>
      <c r="F69" s="52" t="s">
        <v>3</v>
      </c>
      <c r="G69" s="53" t="s">
        <v>141</v>
      </c>
      <c r="H69" s="63">
        <v>104.37</v>
      </c>
      <c r="I69" s="37">
        <f>ROUND(0,2)</f>
        <v>0</v>
      </c>
      <c r="J69" s="64">
        <f>ROUND(I69*H69,2)</f>
        <v>0</v>
      </c>
      <c r="K69" s="65">
        <v>0.20999999999999999</v>
      </c>
      <c r="L69" s="66">
        <f>IF(ISNUMBER(K69),ROUND(J69*(K69+1),2),0)</f>
        <v>0</v>
      </c>
      <c r="M69" s="12"/>
      <c r="N69" s="2"/>
      <c r="O69" s="2"/>
      <c r="P69" s="2"/>
      <c r="Q69" s="43">
        <f>IF(ISNUMBER(K69),IF(H69&gt;0,IF(I69&gt;0,J69,0),0),0)</f>
        <v>0</v>
      </c>
      <c r="R69" s="27">
        <f>IF(ISNUMBER(K69)=FALSE,J69,0)</f>
        <v>0</v>
      </c>
    </row>
    <row r="70">
      <c r="A70" s="9"/>
      <c r="B70" s="58" t="s">
        <v>68</v>
      </c>
      <c r="C70" s="1"/>
      <c r="D70" s="1"/>
      <c r="E70" s="59" t="s">
        <v>1215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70</v>
      </c>
      <c r="C71" s="1"/>
      <c r="D71" s="1"/>
      <c r="E71" s="59" t="s">
        <v>1216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72</v>
      </c>
      <c r="C72" s="1"/>
      <c r="D72" s="1"/>
      <c r="E72" s="59" t="s">
        <v>701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thickBot="1">
      <c r="A73" s="9"/>
      <c r="B73" s="60" t="s">
        <v>74</v>
      </c>
      <c r="C73" s="31"/>
      <c r="D73" s="31"/>
      <c r="E73" s="61" t="s">
        <v>75</v>
      </c>
      <c r="F73" s="31"/>
      <c r="G73" s="31"/>
      <c r="H73" s="62"/>
      <c r="I73" s="31"/>
      <c r="J73" s="62"/>
      <c r="K73" s="31"/>
      <c r="L73" s="31"/>
      <c r="M73" s="12"/>
      <c r="N73" s="2"/>
      <c r="O73" s="2"/>
      <c r="P73" s="2"/>
      <c r="Q73" s="2"/>
    </row>
    <row r="74" thickTop="1">
      <c r="A74" s="9"/>
      <c r="B74" s="51">
        <v>9</v>
      </c>
      <c r="C74" s="52" t="s">
        <v>702</v>
      </c>
      <c r="D74" s="52" t="s">
        <v>3</v>
      </c>
      <c r="E74" s="52" t="s">
        <v>703</v>
      </c>
      <c r="F74" s="52" t="s">
        <v>3</v>
      </c>
      <c r="G74" s="53" t="s">
        <v>141</v>
      </c>
      <c r="H74" s="63">
        <v>23.48</v>
      </c>
      <c r="I74" s="37">
        <f>ROUND(0,2)</f>
        <v>0</v>
      </c>
      <c r="J74" s="64">
        <f>ROUND(I74*H74,2)</f>
        <v>0</v>
      </c>
      <c r="K74" s="65">
        <v>0.20999999999999999</v>
      </c>
      <c r="L74" s="66">
        <f>IF(ISNUMBER(K74),ROUND(J74*(K74+1),2),0)</f>
        <v>0</v>
      </c>
      <c r="M74" s="12"/>
      <c r="N74" s="2"/>
      <c r="O74" s="2"/>
      <c r="P74" s="2"/>
      <c r="Q74" s="43">
        <f>IF(ISNUMBER(K74),IF(H74&gt;0,IF(I74&gt;0,J74,0),0),0)</f>
        <v>0</v>
      </c>
      <c r="R74" s="27">
        <f>IF(ISNUMBER(K74)=FALSE,J74,0)</f>
        <v>0</v>
      </c>
    </row>
    <row r="75">
      <c r="A75" s="9"/>
      <c r="B75" s="58" t="s">
        <v>68</v>
      </c>
      <c r="C75" s="1"/>
      <c r="D75" s="1"/>
      <c r="E75" s="59" t="s">
        <v>1217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70</v>
      </c>
      <c r="C76" s="1"/>
      <c r="D76" s="1"/>
      <c r="E76" s="59" t="s">
        <v>1218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72</v>
      </c>
      <c r="C77" s="1"/>
      <c r="D77" s="1"/>
      <c r="E77" s="59" t="s">
        <v>701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thickBot="1">
      <c r="A78" s="9"/>
      <c r="B78" s="60" t="s">
        <v>74</v>
      </c>
      <c r="C78" s="31"/>
      <c r="D78" s="31"/>
      <c r="E78" s="61" t="s">
        <v>75</v>
      </c>
      <c r="F78" s="31"/>
      <c r="G78" s="31"/>
      <c r="H78" s="62"/>
      <c r="I78" s="31"/>
      <c r="J78" s="62"/>
      <c r="K78" s="31"/>
      <c r="L78" s="31"/>
      <c r="M78" s="12"/>
      <c r="N78" s="2"/>
      <c r="O78" s="2"/>
      <c r="P78" s="2"/>
      <c r="Q78" s="2"/>
    </row>
    <row r="79" thickTop="1">
      <c r="A79" s="9"/>
      <c r="B79" s="51">
        <v>10</v>
      </c>
      <c r="C79" s="52" t="s">
        <v>706</v>
      </c>
      <c r="D79" s="52">
        <v>1</v>
      </c>
      <c r="E79" s="52" t="s">
        <v>707</v>
      </c>
      <c r="F79" s="52" t="s">
        <v>3</v>
      </c>
      <c r="G79" s="53" t="s">
        <v>141</v>
      </c>
      <c r="H79" s="63">
        <v>127.84999999999999</v>
      </c>
      <c r="I79" s="37">
        <f>ROUND(0,2)</f>
        <v>0</v>
      </c>
      <c r="J79" s="64">
        <f>ROUND(I79*H79,2)</f>
        <v>0</v>
      </c>
      <c r="K79" s="65">
        <v>0.20999999999999999</v>
      </c>
      <c r="L79" s="66">
        <f>IF(ISNUMBER(K79),ROUND(J79*(K79+1),2),0)</f>
        <v>0</v>
      </c>
      <c r="M79" s="12"/>
      <c r="N79" s="2"/>
      <c r="O79" s="2"/>
      <c r="P79" s="2"/>
      <c r="Q79" s="43">
        <f>IF(ISNUMBER(K79),IF(H79&gt;0,IF(I79&gt;0,J79,0),0),0)</f>
        <v>0</v>
      </c>
      <c r="R79" s="27">
        <f>IF(ISNUMBER(K79)=FALSE,J79,0)</f>
        <v>0</v>
      </c>
    </row>
    <row r="80">
      <c r="A80" s="9"/>
      <c r="B80" s="58" t="s">
        <v>68</v>
      </c>
      <c r="C80" s="1"/>
      <c r="D80" s="1"/>
      <c r="E80" s="59" t="s">
        <v>1219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70</v>
      </c>
      <c r="C81" s="1"/>
      <c r="D81" s="1"/>
      <c r="E81" s="59" t="s">
        <v>1220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72</v>
      </c>
      <c r="C82" s="1"/>
      <c r="D82" s="1"/>
      <c r="E82" s="59" t="s">
        <v>710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 thickBot="1">
      <c r="A83" s="9"/>
      <c r="B83" s="60" t="s">
        <v>74</v>
      </c>
      <c r="C83" s="31"/>
      <c r="D83" s="31"/>
      <c r="E83" s="61" t="s">
        <v>75</v>
      </c>
      <c r="F83" s="31"/>
      <c r="G83" s="31"/>
      <c r="H83" s="62"/>
      <c r="I83" s="31"/>
      <c r="J83" s="62"/>
      <c r="K83" s="31"/>
      <c r="L83" s="31"/>
      <c r="M83" s="12"/>
      <c r="N83" s="2"/>
      <c r="O83" s="2"/>
      <c r="P83" s="2"/>
      <c r="Q83" s="2"/>
    </row>
    <row r="84" thickTop="1">
      <c r="A84" s="9"/>
      <c r="B84" s="51">
        <v>11</v>
      </c>
      <c r="C84" s="52" t="s">
        <v>706</v>
      </c>
      <c r="D84" s="52">
        <v>2</v>
      </c>
      <c r="E84" s="52" t="s">
        <v>707</v>
      </c>
      <c r="F84" s="52" t="s">
        <v>3</v>
      </c>
      <c r="G84" s="53" t="s">
        <v>141</v>
      </c>
      <c r="H84" s="63">
        <v>22.399999999999999</v>
      </c>
      <c r="I84" s="37">
        <f>ROUND(0,2)</f>
        <v>0</v>
      </c>
      <c r="J84" s="64">
        <f>ROUND(I84*H84,2)</f>
        <v>0</v>
      </c>
      <c r="K84" s="65">
        <v>0.20999999999999999</v>
      </c>
      <c r="L84" s="66">
        <f>IF(ISNUMBER(K84),ROUND(J84*(K84+1),2),0)</f>
        <v>0</v>
      </c>
      <c r="M84" s="12"/>
      <c r="N84" s="2"/>
      <c r="O84" s="2"/>
      <c r="P84" s="2"/>
      <c r="Q84" s="43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68</v>
      </c>
      <c r="C85" s="1"/>
      <c r="D85" s="1"/>
      <c r="E85" s="59" t="s">
        <v>711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70</v>
      </c>
      <c r="C86" s="1"/>
      <c r="D86" s="1"/>
      <c r="E86" s="59" t="s">
        <v>1221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72</v>
      </c>
      <c r="C87" s="1"/>
      <c r="D87" s="1"/>
      <c r="E87" s="59" t="s">
        <v>710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74</v>
      </c>
      <c r="C88" s="31"/>
      <c r="D88" s="31"/>
      <c r="E88" s="61" t="s">
        <v>75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>
      <c r="A89" s="9"/>
      <c r="B89" s="51">
        <v>12</v>
      </c>
      <c r="C89" s="52" t="s">
        <v>150</v>
      </c>
      <c r="D89" s="52" t="s">
        <v>3</v>
      </c>
      <c r="E89" s="52" t="s">
        <v>151</v>
      </c>
      <c r="F89" s="52" t="s">
        <v>3</v>
      </c>
      <c r="G89" s="53" t="s">
        <v>141</v>
      </c>
      <c r="H89" s="63">
        <v>104.37</v>
      </c>
      <c r="I89" s="37">
        <f>ROUND(0,2)</f>
        <v>0</v>
      </c>
      <c r="J89" s="64">
        <f>ROUND(I89*H89,2)</f>
        <v>0</v>
      </c>
      <c r="K89" s="65">
        <v>0.20999999999999999</v>
      </c>
      <c r="L89" s="66">
        <f>IF(ISNUMBER(K89),ROUND(J89*(K89+1),2),0)</f>
        <v>0</v>
      </c>
      <c r="M89" s="12"/>
      <c r="N89" s="2"/>
      <c r="O89" s="2"/>
      <c r="P89" s="2"/>
      <c r="Q89" s="43">
        <f>IF(ISNUMBER(K89),IF(H89&gt;0,IF(I89&gt;0,J89,0),0),0)</f>
        <v>0</v>
      </c>
      <c r="R89" s="27">
        <f>IF(ISNUMBER(K89)=FALSE,J89,0)</f>
        <v>0</v>
      </c>
    </row>
    <row r="90">
      <c r="A90" s="9"/>
      <c r="B90" s="58" t="s">
        <v>68</v>
      </c>
      <c r="C90" s="1"/>
      <c r="D90" s="1"/>
      <c r="E90" s="59" t="s">
        <v>1222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70</v>
      </c>
      <c r="C91" s="1"/>
      <c r="D91" s="1"/>
      <c r="E91" s="59" t="s">
        <v>1213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72</v>
      </c>
      <c r="C92" s="1"/>
      <c r="D92" s="1"/>
      <c r="E92" s="59" t="s">
        <v>153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thickBot="1">
      <c r="A93" s="9"/>
      <c r="B93" s="60" t="s">
        <v>74</v>
      </c>
      <c r="C93" s="31"/>
      <c r="D93" s="31"/>
      <c r="E93" s="61" t="s">
        <v>75</v>
      </c>
      <c r="F93" s="31"/>
      <c r="G93" s="31"/>
      <c r="H93" s="62"/>
      <c r="I93" s="31"/>
      <c r="J93" s="62"/>
      <c r="K93" s="31"/>
      <c r="L93" s="31"/>
      <c r="M93" s="12"/>
      <c r="N93" s="2"/>
      <c r="O93" s="2"/>
      <c r="P93" s="2"/>
      <c r="Q93" s="2"/>
    </row>
    <row r="94" thickTop="1">
      <c r="A94" s="9"/>
      <c r="B94" s="51">
        <v>13</v>
      </c>
      <c r="C94" s="52" t="s">
        <v>714</v>
      </c>
      <c r="D94" s="52" t="s">
        <v>3</v>
      </c>
      <c r="E94" s="52" t="s">
        <v>715</v>
      </c>
      <c r="F94" s="52" t="s">
        <v>3</v>
      </c>
      <c r="G94" s="53" t="s">
        <v>141</v>
      </c>
      <c r="H94" s="63">
        <v>13.956</v>
      </c>
      <c r="I94" s="37">
        <f>ROUND(0,2)</f>
        <v>0</v>
      </c>
      <c r="J94" s="64">
        <f>ROUND(I94*H94,2)</f>
        <v>0</v>
      </c>
      <c r="K94" s="65">
        <v>0.20999999999999999</v>
      </c>
      <c r="L94" s="66">
        <f>IF(ISNUMBER(K94),ROUND(J94*(K94+1),2),0)</f>
        <v>0</v>
      </c>
      <c r="M94" s="12"/>
      <c r="N94" s="2"/>
      <c r="O94" s="2"/>
      <c r="P94" s="2"/>
      <c r="Q94" s="43">
        <f>IF(ISNUMBER(K94),IF(H94&gt;0,IF(I94&gt;0,J94,0),0),0)</f>
        <v>0</v>
      </c>
      <c r="R94" s="27">
        <f>IF(ISNUMBER(K94)=FALSE,J94,0)</f>
        <v>0</v>
      </c>
    </row>
    <row r="95">
      <c r="A95" s="9"/>
      <c r="B95" s="58" t="s">
        <v>68</v>
      </c>
      <c r="C95" s="1"/>
      <c r="D95" s="1"/>
      <c r="E95" s="59" t="s">
        <v>1223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70</v>
      </c>
      <c r="C96" s="1"/>
      <c r="D96" s="1"/>
      <c r="E96" s="59" t="s">
        <v>1224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72</v>
      </c>
      <c r="C97" s="1"/>
      <c r="D97" s="1"/>
      <c r="E97" s="59" t="s">
        <v>718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 thickBot="1">
      <c r="A98" s="9"/>
      <c r="B98" s="60" t="s">
        <v>74</v>
      </c>
      <c r="C98" s="31"/>
      <c r="D98" s="31"/>
      <c r="E98" s="61" t="s">
        <v>75</v>
      </c>
      <c r="F98" s="31"/>
      <c r="G98" s="31"/>
      <c r="H98" s="62"/>
      <c r="I98" s="31"/>
      <c r="J98" s="62"/>
      <c r="K98" s="31"/>
      <c r="L98" s="31"/>
      <c r="M98" s="12"/>
      <c r="N98" s="2"/>
      <c r="O98" s="2"/>
      <c r="P98" s="2"/>
      <c r="Q98" s="2"/>
    </row>
    <row r="99" thickTop="1">
      <c r="A99" s="9"/>
      <c r="B99" s="51">
        <v>14</v>
      </c>
      <c r="C99" s="52" t="s">
        <v>719</v>
      </c>
      <c r="D99" s="52" t="s">
        <v>3</v>
      </c>
      <c r="E99" s="52" t="s">
        <v>720</v>
      </c>
      <c r="F99" s="52" t="s">
        <v>3</v>
      </c>
      <c r="G99" s="53" t="s">
        <v>156</v>
      </c>
      <c r="H99" s="63">
        <v>112</v>
      </c>
      <c r="I99" s="37">
        <f>ROUND(0,2)</f>
        <v>0</v>
      </c>
      <c r="J99" s="64">
        <f>ROUND(I99*H99,2)</f>
        <v>0</v>
      </c>
      <c r="K99" s="65">
        <v>0.20999999999999999</v>
      </c>
      <c r="L99" s="66">
        <f>IF(ISNUMBER(K99),ROUND(J99*(K99+1),2),0)</f>
        <v>0</v>
      </c>
      <c r="M99" s="12"/>
      <c r="N99" s="2"/>
      <c r="O99" s="2"/>
      <c r="P99" s="2"/>
      <c r="Q99" s="43">
        <f>IF(ISNUMBER(K99),IF(H99&gt;0,IF(I99&gt;0,J99,0),0),0)</f>
        <v>0</v>
      </c>
      <c r="R99" s="27">
        <f>IF(ISNUMBER(K99)=FALSE,J99,0)</f>
        <v>0</v>
      </c>
    </row>
    <row r="100">
      <c r="A100" s="9"/>
      <c r="B100" s="58" t="s">
        <v>68</v>
      </c>
      <c r="C100" s="1"/>
      <c r="D100" s="1"/>
      <c r="E100" s="59" t="s">
        <v>721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>
      <c r="A101" s="9"/>
      <c r="B101" s="58" t="s">
        <v>70</v>
      </c>
      <c r="C101" s="1"/>
      <c r="D101" s="1"/>
      <c r="E101" s="59" t="s">
        <v>1225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8" t="s">
        <v>72</v>
      </c>
      <c r="C102" s="1"/>
      <c r="D102" s="1"/>
      <c r="E102" s="59" t="s">
        <v>723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 thickBot="1">
      <c r="A103" s="9"/>
      <c r="B103" s="60" t="s">
        <v>74</v>
      </c>
      <c r="C103" s="31"/>
      <c r="D103" s="31"/>
      <c r="E103" s="61" t="s">
        <v>75</v>
      </c>
      <c r="F103" s="31"/>
      <c r="G103" s="31"/>
      <c r="H103" s="62"/>
      <c r="I103" s="31"/>
      <c r="J103" s="62"/>
      <c r="K103" s="31"/>
      <c r="L103" s="31"/>
      <c r="M103" s="12"/>
      <c r="N103" s="2"/>
      <c r="O103" s="2"/>
      <c r="P103" s="2"/>
      <c r="Q103" s="2"/>
    </row>
    <row r="104" thickTop="1">
      <c r="A104" s="9"/>
      <c r="B104" s="51">
        <v>15</v>
      </c>
      <c r="C104" s="52" t="s">
        <v>724</v>
      </c>
      <c r="D104" s="52" t="s">
        <v>3</v>
      </c>
      <c r="E104" s="52" t="s">
        <v>725</v>
      </c>
      <c r="F104" s="52" t="s">
        <v>3</v>
      </c>
      <c r="G104" s="53" t="s">
        <v>141</v>
      </c>
      <c r="H104" s="63">
        <v>22.399999999999999</v>
      </c>
      <c r="I104" s="37">
        <f>ROUND(0,2)</f>
        <v>0</v>
      </c>
      <c r="J104" s="64">
        <f>ROUND(I104*H104,2)</f>
        <v>0</v>
      </c>
      <c r="K104" s="65">
        <v>0.20999999999999999</v>
      </c>
      <c r="L104" s="66">
        <f>IF(ISNUMBER(K104),ROUND(J104*(K104+1),2),0)</f>
        <v>0</v>
      </c>
      <c r="M104" s="12"/>
      <c r="N104" s="2"/>
      <c r="O104" s="2"/>
      <c r="P104" s="2"/>
      <c r="Q104" s="43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8" t="s">
        <v>68</v>
      </c>
      <c r="C105" s="1"/>
      <c r="D105" s="1"/>
      <c r="E105" s="59" t="s">
        <v>726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>
      <c r="A106" s="9"/>
      <c r="B106" s="58" t="s">
        <v>70</v>
      </c>
      <c r="C106" s="1"/>
      <c r="D106" s="1"/>
      <c r="E106" s="59" t="s">
        <v>1226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>
      <c r="A107" s="9"/>
      <c r="B107" s="58" t="s">
        <v>72</v>
      </c>
      <c r="C107" s="1"/>
      <c r="D107" s="1"/>
      <c r="E107" s="59" t="s">
        <v>158</v>
      </c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 thickBot="1">
      <c r="A108" s="9"/>
      <c r="B108" s="60" t="s">
        <v>74</v>
      </c>
      <c r="C108" s="31"/>
      <c r="D108" s="31"/>
      <c r="E108" s="61" t="s">
        <v>75</v>
      </c>
      <c r="F108" s="31"/>
      <c r="G108" s="31"/>
      <c r="H108" s="62"/>
      <c r="I108" s="31"/>
      <c r="J108" s="62"/>
      <c r="K108" s="31"/>
      <c r="L108" s="31"/>
      <c r="M108" s="12"/>
      <c r="N108" s="2"/>
      <c r="O108" s="2"/>
      <c r="P108" s="2"/>
      <c r="Q108" s="2"/>
    </row>
    <row r="109" thickTop="1">
      <c r="A109" s="9"/>
      <c r="B109" s="51">
        <v>16</v>
      </c>
      <c r="C109" s="52" t="s">
        <v>159</v>
      </c>
      <c r="D109" s="52" t="s">
        <v>3</v>
      </c>
      <c r="E109" s="52" t="s">
        <v>160</v>
      </c>
      <c r="F109" s="52" t="s">
        <v>3</v>
      </c>
      <c r="G109" s="53" t="s">
        <v>156</v>
      </c>
      <c r="H109" s="63">
        <v>112</v>
      </c>
      <c r="I109" s="37">
        <f>ROUND(0,2)</f>
        <v>0</v>
      </c>
      <c r="J109" s="64">
        <f>ROUND(I109*H109,2)</f>
        <v>0</v>
      </c>
      <c r="K109" s="65">
        <v>0.20999999999999999</v>
      </c>
      <c r="L109" s="66">
        <f>IF(ISNUMBER(K109),ROUND(J109*(K109+1),2),0)</f>
        <v>0</v>
      </c>
      <c r="M109" s="12"/>
      <c r="N109" s="2"/>
      <c r="O109" s="2"/>
      <c r="P109" s="2"/>
      <c r="Q109" s="43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8" t="s">
        <v>68</v>
      </c>
      <c r="C110" s="1"/>
      <c r="D110" s="1"/>
      <c r="E110" s="59" t="s">
        <v>728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>
      <c r="A111" s="9"/>
      <c r="B111" s="58" t="s">
        <v>70</v>
      </c>
      <c r="C111" s="1"/>
      <c r="D111" s="1"/>
      <c r="E111" s="59" t="s">
        <v>1227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>
      <c r="A112" s="9"/>
      <c r="B112" s="58" t="s">
        <v>72</v>
      </c>
      <c r="C112" s="1"/>
      <c r="D112" s="1"/>
      <c r="E112" s="59" t="s">
        <v>163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 thickBot="1">
      <c r="A113" s="9"/>
      <c r="B113" s="60" t="s">
        <v>74</v>
      </c>
      <c r="C113" s="31"/>
      <c r="D113" s="31"/>
      <c r="E113" s="61" t="s">
        <v>75</v>
      </c>
      <c r="F113" s="31"/>
      <c r="G113" s="31"/>
      <c r="H113" s="62"/>
      <c r="I113" s="31"/>
      <c r="J113" s="62"/>
      <c r="K113" s="31"/>
      <c r="L113" s="31"/>
      <c r="M113" s="12"/>
      <c r="N113" s="2"/>
      <c r="O113" s="2"/>
      <c r="P113" s="2"/>
      <c r="Q113" s="2"/>
    </row>
    <row r="114" thickTop="1">
      <c r="A114" s="9"/>
      <c r="B114" s="51">
        <v>17</v>
      </c>
      <c r="C114" s="52" t="s">
        <v>730</v>
      </c>
      <c r="D114" s="52" t="s">
        <v>3</v>
      </c>
      <c r="E114" s="52" t="s">
        <v>731</v>
      </c>
      <c r="F114" s="52" t="s">
        <v>3</v>
      </c>
      <c r="G114" s="53" t="s">
        <v>156</v>
      </c>
      <c r="H114" s="63">
        <v>336</v>
      </c>
      <c r="I114" s="37">
        <f>ROUND(0,2)</f>
        <v>0</v>
      </c>
      <c r="J114" s="64">
        <f>ROUND(I114*H114,2)</f>
        <v>0</v>
      </c>
      <c r="K114" s="65">
        <v>0.20999999999999999</v>
      </c>
      <c r="L114" s="66">
        <f>IF(ISNUMBER(K114),ROUND(J114*(K114+1),2),0)</f>
        <v>0</v>
      </c>
      <c r="M114" s="12"/>
      <c r="N114" s="2"/>
      <c r="O114" s="2"/>
      <c r="P114" s="2"/>
      <c r="Q114" s="43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8" t="s">
        <v>68</v>
      </c>
      <c r="C115" s="1"/>
      <c r="D115" s="1"/>
      <c r="E115" s="59" t="s">
        <v>732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8" t="s">
        <v>70</v>
      </c>
      <c r="C116" s="1"/>
      <c r="D116" s="1"/>
      <c r="E116" s="59" t="s">
        <v>1228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>
      <c r="A117" s="9"/>
      <c r="B117" s="58" t="s">
        <v>72</v>
      </c>
      <c r="C117" s="1"/>
      <c r="D117" s="1"/>
      <c r="E117" s="59" t="s">
        <v>734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 thickBot="1">
      <c r="A118" s="9"/>
      <c r="B118" s="60" t="s">
        <v>74</v>
      </c>
      <c r="C118" s="31"/>
      <c r="D118" s="31"/>
      <c r="E118" s="61" t="s">
        <v>75</v>
      </c>
      <c r="F118" s="31"/>
      <c r="G118" s="31"/>
      <c r="H118" s="62"/>
      <c r="I118" s="31"/>
      <c r="J118" s="62"/>
      <c r="K118" s="31"/>
      <c r="L118" s="31"/>
      <c r="M118" s="12"/>
      <c r="N118" s="2"/>
      <c r="O118" s="2"/>
      <c r="P118" s="2"/>
      <c r="Q118" s="2"/>
    </row>
    <row r="119" thickTop="1">
      <c r="A119" s="9"/>
      <c r="B119" s="51">
        <v>18</v>
      </c>
      <c r="C119" s="52" t="s">
        <v>735</v>
      </c>
      <c r="D119" s="52" t="s">
        <v>3</v>
      </c>
      <c r="E119" s="52" t="s">
        <v>736</v>
      </c>
      <c r="F119" s="52" t="s">
        <v>3</v>
      </c>
      <c r="G119" s="53" t="s">
        <v>156</v>
      </c>
      <c r="H119" s="63">
        <v>112</v>
      </c>
      <c r="I119" s="37">
        <f>ROUND(0,2)</f>
        <v>0</v>
      </c>
      <c r="J119" s="64">
        <f>ROUND(I119*H119,2)</f>
        <v>0</v>
      </c>
      <c r="K119" s="65">
        <v>0.20999999999999999</v>
      </c>
      <c r="L119" s="66">
        <f>IF(ISNUMBER(K119),ROUND(J119*(K119+1),2),0)</f>
        <v>0</v>
      </c>
      <c r="M119" s="12"/>
      <c r="N119" s="2"/>
      <c r="O119" s="2"/>
      <c r="P119" s="2"/>
      <c r="Q119" s="43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8" t="s">
        <v>68</v>
      </c>
      <c r="C120" s="1"/>
      <c r="D120" s="1"/>
      <c r="E120" s="59" t="s">
        <v>728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>
      <c r="A121" s="9"/>
      <c r="B121" s="58" t="s">
        <v>70</v>
      </c>
      <c r="C121" s="1"/>
      <c r="D121" s="1"/>
      <c r="E121" s="59" t="s">
        <v>1227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>
      <c r="A122" s="9"/>
      <c r="B122" s="58" t="s">
        <v>72</v>
      </c>
      <c r="C122" s="1"/>
      <c r="D122" s="1"/>
      <c r="E122" s="59" t="s">
        <v>737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 thickBot="1">
      <c r="A123" s="9"/>
      <c r="B123" s="60" t="s">
        <v>74</v>
      </c>
      <c r="C123" s="31"/>
      <c r="D123" s="31"/>
      <c r="E123" s="61" t="s">
        <v>75</v>
      </c>
      <c r="F123" s="31"/>
      <c r="G123" s="31"/>
      <c r="H123" s="62"/>
      <c r="I123" s="31"/>
      <c r="J123" s="62"/>
      <c r="K123" s="31"/>
      <c r="L123" s="31"/>
      <c r="M123" s="12"/>
      <c r="N123" s="2"/>
      <c r="O123" s="2"/>
      <c r="P123" s="2"/>
      <c r="Q123" s="2"/>
    </row>
    <row r="124" thickTop="1">
      <c r="A124" s="9"/>
      <c r="B124" s="51">
        <v>19</v>
      </c>
      <c r="C124" s="52" t="s">
        <v>738</v>
      </c>
      <c r="D124" s="52" t="s">
        <v>3</v>
      </c>
      <c r="E124" s="52" t="s">
        <v>739</v>
      </c>
      <c r="F124" s="52" t="s">
        <v>3</v>
      </c>
      <c r="G124" s="53" t="s">
        <v>141</v>
      </c>
      <c r="H124" s="63">
        <v>22.399999999999999</v>
      </c>
      <c r="I124" s="37">
        <f>ROUND(0,2)</f>
        <v>0</v>
      </c>
      <c r="J124" s="64">
        <f>ROUND(I124*H124,2)</f>
        <v>0</v>
      </c>
      <c r="K124" s="65">
        <v>0.20999999999999999</v>
      </c>
      <c r="L124" s="66">
        <f>IF(ISNUMBER(K124),ROUND(J124*(K124+1),2),0)</f>
        <v>0</v>
      </c>
      <c r="M124" s="12"/>
      <c r="N124" s="2"/>
      <c r="O124" s="2"/>
      <c r="P124" s="2"/>
      <c r="Q124" s="43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8" t="s">
        <v>68</v>
      </c>
      <c r="C125" s="1"/>
      <c r="D125" s="1"/>
      <c r="E125" s="59" t="s">
        <v>578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8" t="s">
        <v>70</v>
      </c>
      <c r="C126" s="1"/>
      <c r="D126" s="1"/>
      <c r="E126" s="59" t="s">
        <v>1229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>
      <c r="A127" s="9"/>
      <c r="B127" s="58" t="s">
        <v>72</v>
      </c>
      <c r="C127" s="1"/>
      <c r="D127" s="1"/>
      <c r="E127" s="59" t="s">
        <v>741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 thickBot="1">
      <c r="A128" s="9"/>
      <c r="B128" s="60" t="s">
        <v>74</v>
      </c>
      <c r="C128" s="31"/>
      <c r="D128" s="31"/>
      <c r="E128" s="61" t="s">
        <v>75</v>
      </c>
      <c r="F128" s="31"/>
      <c r="G128" s="31"/>
      <c r="H128" s="62"/>
      <c r="I128" s="31"/>
      <c r="J128" s="62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7">
        <v>1</v>
      </c>
      <c r="D129" s="1"/>
      <c r="E129" s="67" t="s">
        <v>122</v>
      </c>
      <c r="F129" s="1"/>
      <c r="G129" s="68" t="s">
        <v>115</v>
      </c>
      <c r="H129" s="69">
        <f>J54+J59+J64+J69+J74+J79+J84+J89+J94+J99+J104+J109+J114+J119+J124</f>
        <v>0</v>
      </c>
      <c r="I129" s="68" t="s">
        <v>116</v>
      </c>
      <c r="J129" s="70">
        <f>(L129-H129)</f>
        <v>0</v>
      </c>
      <c r="K129" s="68" t="s">
        <v>117</v>
      </c>
      <c r="L129" s="71">
        <f>L54+L59+L64+L69+L74+L79+L84+L89+L94+L99+L104+L109+L114+L119+L124</f>
        <v>0</v>
      </c>
      <c r="M129" s="12"/>
      <c r="N129" s="2"/>
      <c r="O129" s="2"/>
      <c r="P129" s="2"/>
      <c r="Q129" s="43">
        <f>0+Q54+Q59+Q64+Q69+Q74+Q79+Q84+Q89+Q94+Q99+Q104+Q109+Q114+Q119+Q124</f>
        <v>0</v>
      </c>
      <c r="R129" s="27">
        <f>0+R54+R59+R64+R69+R74+R79+R84+R89+R94+R99+R104+R109+R114+R119+R124</f>
        <v>0</v>
      </c>
      <c r="S129" s="72">
        <f>Q129*(1+J129)+R129</f>
        <v>0</v>
      </c>
    </row>
    <row r="130" thickTop="1" thickBot="1" ht="25" customHeight="1">
      <c r="A130" s="9"/>
      <c r="B130" s="73"/>
      <c r="C130" s="73"/>
      <c r="D130" s="73"/>
      <c r="E130" s="73"/>
      <c r="F130" s="73"/>
      <c r="G130" s="74" t="s">
        <v>118</v>
      </c>
      <c r="H130" s="75">
        <f>J54+J59+J64+J69+J74+J79+J84+J89+J94+J99+J104+J109+J114+J119+J124</f>
        <v>0</v>
      </c>
      <c r="I130" s="74" t="s">
        <v>119</v>
      </c>
      <c r="J130" s="76">
        <f>0+J129</f>
        <v>0</v>
      </c>
      <c r="K130" s="74" t="s">
        <v>120</v>
      </c>
      <c r="L130" s="77">
        <f>L54+L59+L64+L69+L74+L79+L84+L89+L94+L99+L104+L109+L114+L119+L124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2" t="s">
        <v>305</v>
      </c>
      <c r="C131" s="1"/>
      <c r="D131" s="1"/>
      <c r="E131" s="1"/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1">
        <v>20</v>
      </c>
      <c r="C132" s="52" t="s">
        <v>842</v>
      </c>
      <c r="D132" s="52" t="s">
        <v>3</v>
      </c>
      <c r="E132" s="52" t="s">
        <v>843</v>
      </c>
      <c r="F132" s="52" t="s">
        <v>3</v>
      </c>
      <c r="G132" s="53" t="s">
        <v>173</v>
      </c>
      <c r="H132" s="54">
        <v>40</v>
      </c>
      <c r="I132" s="25">
        <f>ROUND(0,2)</f>
        <v>0</v>
      </c>
      <c r="J132" s="55">
        <f>ROUND(I132*H132,2)</f>
        <v>0</v>
      </c>
      <c r="K132" s="56">
        <v>0.20999999999999999</v>
      </c>
      <c r="L132" s="57">
        <f>IF(ISNUMBER(K132),ROUND(J132*(K132+1),2),0)</f>
        <v>0</v>
      </c>
      <c r="M132" s="12"/>
      <c r="N132" s="2"/>
      <c r="O132" s="2"/>
      <c r="P132" s="2"/>
      <c r="Q132" s="4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8" t="s">
        <v>68</v>
      </c>
      <c r="C133" s="1"/>
      <c r="D133" s="1"/>
      <c r="E133" s="59" t="s">
        <v>912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>
      <c r="A134" s="9"/>
      <c r="B134" s="58" t="s">
        <v>70</v>
      </c>
      <c r="C134" s="1"/>
      <c r="D134" s="1"/>
      <c r="E134" s="59" t="s">
        <v>499</v>
      </c>
      <c r="F134" s="1"/>
      <c r="G134" s="1"/>
      <c r="H134" s="50"/>
      <c r="I134" s="1"/>
      <c r="J134" s="50"/>
      <c r="K134" s="1"/>
      <c r="L134" s="1"/>
      <c r="M134" s="12"/>
      <c r="N134" s="2"/>
      <c r="O134" s="2"/>
      <c r="P134" s="2"/>
      <c r="Q134" s="2"/>
    </row>
    <row r="135">
      <c r="A135" s="9"/>
      <c r="B135" s="58" t="s">
        <v>72</v>
      </c>
      <c r="C135" s="1"/>
      <c r="D135" s="1"/>
      <c r="E135" s="59" t="s">
        <v>310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 thickBot="1">
      <c r="A136" s="9"/>
      <c r="B136" s="60" t="s">
        <v>74</v>
      </c>
      <c r="C136" s="31"/>
      <c r="D136" s="31"/>
      <c r="E136" s="61" t="s">
        <v>75</v>
      </c>
      <c r="F136" s="31"/>
      <c r="G136" s="31"/>
      <c r="H136" s="62"/>
      <c r="I136" s="31"/>
      <c r="J136" s="62"/>
      <c r="K136" s="31"/>
      <c r="L136" s="31"/>
      <c r="M136" s="12"/>
      <c r="N136" s="2"/>
      <c r="O136" s="2"/>
      <c r="P136" s="2"/>
      <c r="Q136" s="2"/>
    </row>
    <row r="137" thickTop="1" thickBot="1" ht="25" customHeight="1">
      <c r="A137" s="9"/>
      <c r="B137" s="1"/>
      <c r="C137" s="67">
        <v>2</v>
      </c>
      <c r="D137" s="1"/>
      <c r="E137" s="67" t="s">
        <v>254</v>
      </c>
      <c r="F137" s="1"/>
      <c r="G137" s="68" t="s">
        <v>115</v>
      </c>
      <c r="H137" s="69">
        <f>0+J132</f>
        <v>0</v>
      </c>
      <c r="I137" s="68" t="s">
        <v>116</v>
      </c>
      <c r="J137" s="70">
        <f>(L137-H137)</f>
        <v>0</v>
      </c>
      <c r="K137" s="68" t="s">
        <v>117</v>
      </c>
      <c r="L137" s="71">
        <f>0+L132</f>
        <v>0</v>
      </c>
      <c r="M137" s="12"/>
      <c r="N137" s="2"/>
      <c r="O137" s="2"/>
      <c r="P137" s="2"/>
      <c r="Q137" s="43">
        <f>0+Q132</f>
        <v>0</v>
      </c>
      <c r="R137" s="27">
        <f>0+R132</f>
        <v>0</v>
      </c>
      <c r="S137" s="72">
        <f>Q137*(1+J137)+R137</f>
        <v>0</v>
      </c>
    </row>
    <row r="138" thickTop="1" thickBot="1" ht="25" customHeight="1">
      <c r="A138" s="9"/>
      <c r="B138" s="73"/>
      <c r="C138" s="73"/>
      <c r="D138" s="73"/>
      <c r="E138" s="73"/>
      <c r="F138" s="73"/>
      <c r="G138" s="74" t="s">
        <v>118</v>
      </c>
      <c r="H138" s="75">
        <f>0+J132</f>
        <v>0</v>
      </c>
      <c r="I138" s="74" t="s">
        <v>119</v>
      </c>
      <c r="J138" s="76">
        <f>0+J137</f>
        <v>0</v>
      </c>
      <c r="K138" s="74" t="s">
        <v>120</v>
      </c>
      <c r="L138" s="77">
        <f>0+L132</f>
        <v>0</v>
      </c>
      <c r="M138" s="12"/>
      <c r="N138" s="2"/>
      <c r="O138" s="2"/>
      <c r="P138" s="2"/>
      <c r="Q138" s="2"/>
    </row>
    <row r="139" ht="40" customHeight="1">
      <c r="A139" s="9"/>
      <c r="B139" s="82" t="s">
        <v>164</v>
      </c>
      <c r="C139" s="1"/>
      <c r="D139" s="1"/>
      <c r="E139" s="1"/>
      <c r="F139" s="1"/>
      <c r="G139" s="1"/>
      <c r="H139" s="50"/>
      <c r="I139" s="1"/>
      <c r="J139" s="50"/>
      <c r="K139" s="1"/>
      <c r="L139" s="1"/>
      <c r="M139" s="12"/>
      <c r="N139" s="2"/>
      <c r="O139" s="2"/>
      <c r="P139" s="2"/>
      <c r="Q139" s="2"/>
    </row>
    <row r="140">
      <c r="A140" s="9"/>
      <c r="B140" s="51">
        <v>21</v>
      </c>
      <c r="C140" s="52" t="s">
        <v>326</v>
      </c>
      <c r="D140" s="52" t="s">
        <v>3</v>
      </c>
      <c r="E140" s="52" t="s">
        <v>327</v>
      </c>
      <c r="F140" s="52" t="s">
        <v>3</v>
      </c>
      <c r="G140" s="53" t="s">
        <v>141</v>
      </c>
      <c r="H140" s="54">
        <v>4.3620000000000001</v>
      </c>
      <c r="I140" s="25">
        <f>ROUND(0,2)</f>
        <v>0</v>
      </c>
      <c r="J140" s="55">
        <f>ROUND(I140*H140,2)</f>
        <v>0</v>
      </c>
      <c r="K140" s="56">
        <v>0.20999999999999999</v>
      </c>
      <c r="L140" s="57">
        <f>IF(ISNUMBER(K140),ROUND(J140*(K140+1),2),0)</f>
        <v>0</v>
      </c>
      <c r="M140" s="12"/>
      <c r="N140" s="2"/>
      <c r="O140" s="2"/>
      <c r="P140" s="2"/>
      <c r="Q140" s="43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58" t="s">
        <v>68</v>
      </c>
      <c r="C141" s="1"/>
      <c r="D141" s="1"/>
      <c r="E141" s="59" t="s">
        <v>914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>
      <c r="A142" s="9"/>
      <c r="B142" s="58" t="s">
        <v>70</v>
      </c>
      <c r="C142" s="1"/>
      <c r="D142" s="1"/>
      <c r="E142" s="59" t="s">
        <v>1230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>
      <c r="A143" s="9"/>
      <c r="B143" s="58" t="s">
        <v>72</v>
      </c>
      <c r="C143" s="1"/>
      <c r="D143" s="1"/>
      <c r="E143" s="59" t="s">
        <v>330</v>
      </c>
      <c r="F143" s="1"/>
      <c r="G143" s="1"/>
      <c r="H143" s="50"/>
      <c r="I143" s="1"/>
      <c r="J143" s="50"/>
      <c r="K143" s="1"/>
      <c r="L143" s="1"/>
      <c r="M143" s="12"/>
      <c r="N143" s="2"/>
      <c r="O143" s="2"/>
      <c r="P143" s="2"/>
      <c r="Q143" s="2"/>
    </row>
    <row r="144" thickBot="1">
      <c r="A144" s="9"/>
      <c r="B144" s="60" t="s">
        <v>74</v>
      </c>
      <c r="C144" s="31"/>
      <c r="D144" s="31"/>
      <c r="E144" s="61" t="s">
        <v>75</v>
      </c>
      <c r="F144" s="31"/>
      <c r="G144" s="31"/>
      <c r="H144" s="62"/>
      <c r="I144" s="31"/>
      <c r="J144" s="62"/>
      <c r="K144" s="31"/>
      <c r="L144" s="31"/>
      <c r="M144" s="12"/>
      <c r="N144" s="2"/>
      <c r="O144" s="2"/>
      <c r="P144" s="2"/>
      <c r="Q144" s="2"/>
    </row>
    <row r="145" thickTop="1" thickBot="1" ht="25" customHeight="1">
      <c r="A145" s="9"/>
      <c r="B145" s="1"/>
      <c r="C145" s="67">
        <v>4</v>
      </c>
      <c r="D145" s="1"/>
      <c r="E145" s="67" t="s">
        <v>123</v>
      </c>
      <c r="F145" s="1"/>
      <c r="G145" s="68" t="s">
        <v>115</v>
      </c>
      <c r="H145" s="69">
        <f>0+J140</f>
        <v>0</v>
      </c>
      <c r="I145" s="68" t="s">
        <v>116</v>
      </c>
      <c r="J145" s="70">
        <f>(L145-H145)</f>
        <v>0</v>
      </c>
      <c r="K145" s="68" t="s">
        <v>117</v>
      </c>
      <c r="L145" s="71">
        <f>0+L140</f>
        <v>0</v>
      </c>
      <c r="M145" s="12"/>
      <c r="N145" s="2"/>
      <c r="O145" s="2"/>
      <c r="P145" s="2"/>
      <c r="Q145" s="43">
        <f>0+Q140</f>
        <v>0</v>
      </c>
      <c r="R145" s="27">
        <f>0+R140</f>
        <v>0</v>
      </c>
      <c r="S145" s="72">
        <f>Q145*(1+J145)+R145</f>
        <v>0</v>
      </c>
    </row>
    <row r="146" thickTop="1" thickBot="1" ht="25" customHeight="1">
      <c r="A146" s="9"/>
      <c r="B146" s="73"/>
      <c r="C146" s="73"/>
      <c r="D146" s="73"/>
      <c r="E146" s="73"/>
      <c r="F146" s="73"/>
      <c r="G146" s="74" t="s">
        <v>118</v>
      </c>
      <c r="H146" s="75">
        <f>0+J140</f>
        <v>0</v>
      </c>
      <c r="I146" s="74" t="s">
        <v>119</v>
      </c>
      <c r="J146" s="76">
        <f>0+J145</f>
        <v>0</v>
      </c>
      <c r="K146" s="74" t="s">
        <v>120</v>
      </c>
      <c r="L146" s="77">
        <f>0+L140</f>
        <v>0</v>
      </c>
      <c r="M146" s="12"/>
      <c r="N146" s="2"/>
      <c r="O146" s="2"/>
      <c r="P146" s="2"/>
      <c r="Q146" s="2"/>
    </row>
    <row r="147" ht="40" customHeight="1">
      <c r="A147" s="9"/>
      <c r="B147" s="82" t="s">
        <v>753</v>
      </c>
      <c r="C147" s="1"/>
      <c r="D147" s="1"/>
      <c r="E147" s="1"/>
      <c r="F147" s="1"/>
      <c r="G147" s="1"/>
      <c r="H147" s="50"/>
      <c r="I147" s="1"/>
      <c r="J147" s="50"/>
      <c r="K147" s="1"/>
      <c r="L147" s="1"/>
      <c r="M147" s="12"/>
      <c r="N147" s="2"/>
      <c r="O147" s="2"/>
      <c r="P147" s="2"/>
      <c r="Q147" s="2"/>
    </row>
    <row r="148">
      <c r="A148" s="9"/>
      <c r="B148" s="51">
        <v>22</v>
      </c>
      <c r="C148" s="52" t="s">
        <v>851</v>
      </c>
      <c r="D148" s="52" t="s">
        <v>3</v>
      </c>
      <c r="E148" s="52" t="s">
        <v>852</v>
      </c>
      <c r="F148" s="52" t="s">
        <v>3</v>
      </c>
      <c r="G148" s="53" t="s">
        <v>173</v>
      </c>
      <c r="H148" s="54">
        <v>40</v>
      </c>
      <c r="I148" s="25">
        <f>ROUND(0,2)</f>
        <v>0</v>
      </c>
      <c r="J148" s="55">
        <f>ROUND(I148*H148,2)</f>
        <v>0</v>
      </c>
      <c r="K148" s="56">
        <v>0.20999999999999999</v>
      </c>
      <c r="L148" s="57">
        <f>IF(ISNUMBER(K148),ROUND(J148*(K148+1),2),0)</f>
        <v>0</v>
      </c>
      <c r="M148" s="12"/>
      <c r="N148" s="2"/>
      <c r="O148" s="2"/>
      <c r="P148" s="2"/>
      <c r="Q148" s="4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58" t="s">
        <v>68</v>
      </c>
      <c r="C149" s="1"/>
      <c r="D149" s="1"/>
      <c r="E149" s="59" t="s">
        <v>917</v>
      </c>
      <c r="F149" s="1"/>
      <c r="G149" s="1"/>
      <c r="H149" s="50"/>
      <c r="I149" s="1"/>
      <c r="J149" s="50"/>
      <c r="K149" s="1"/>
      <c r="L149" s="1"/>
      <c r="M149" s="12"/>
      <c r="N149" s="2"/>
      <c r="O149" s="2"/>
      <c r="P149" s="2"/>
      <c r="Q149" s="2"/>
    </row>
    <row r="150">
      <c r="A150" s="9"/>
      <c r="B150" s="58" t="s">
        <v>70</v>
      </c>
      <c r="C150" s="1"/>
      <c r="D150" s="1"/>
      <c r="E150" s="59" t="s">
        <v>499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>
      <c r="A151" s="9"/>
      <c r="B151" s="58" t="s">
        <v>72</v>
      </c>
      <c r="C151" s="1"/>
      <c r="D151" s="1"/>
      <c r="E151" s="59" t="s">
        <v>854</v>
      </c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 thickBot="1">
      <c r="A152" s="9"/>
      <c r="B152" s="60" t="s">
        <v>74</v>
      </c>
      <c r="C152" s="31"/>
      <c r="D152" s="31"/>
      <c r="E152" s="61" t="s">
        <v>75</v>
      </c>
      <c r="F152" s="31"/>
      <c r="G152" s="31"/>
      <c r="H152" s="62"/>
      <c r="I152" s="31"/>
      <c r="J152" s="62"/>
      <c r="K152" s="31"/>
      <c r="L152" s="31"/>
      <c r="M152" s="12"/>
      <c r="N152" s="2"/>
      <c r="O152" s="2"/>
      <c r="P152" s="2"/>
      <c r="Q152" s="2"/>
    </row>
    <row r="153" thickTop="1">
      <c r="A153" s="9"/>
      <c r="B153" s="51">
        <v>23</v>
      </c>
      <c r="C153" s="52" t="s">
        <v>855</v>
      </c>
      <c r="D153" s="52" t="s">
        <v>3</v>
      </c>
      <c r="E153" s="52" t="s">
        <v>856</v>
      </c>
      <c r="F153" s="52" t="s">
        <v>3</v>
      </c>
      <c r="G153" s="53" t="s">
        <v>173</v>
      </c>
      <c r="H153" s="63">
        <v>21</v>
      </c>
      <c r="I153" s="37">
        <f>ROUND(0,2)</f>
        <v>0</v>
      </c>
      <c r="J153" s="64">
        <f>ROUND(I153*H153,2)</f>
        <v>0</v>
      </c>
      <c r="K153" s="65">
        <v>0.20999999999999999</v>
      </c>
      <c r="L153" s="66">
        <f>IF(ISNUMBER(K153),ROUND(J153*(K153+1),2),0)</f>
        <v>0</v>
      </c>
      <c r="M153" s="12"/>
      <c r="N153" s="2"/>
      <c r="O153" s="2"/>
      <c r="P153" s="2"/>
      <c r="Q153" s="4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58" t="s">
        <v>68</v>
      </c>
      <c r="C154" s="1"/>
      <c r="D154" s="1"/>
      <c r="E154" s="59" t="s">
        <v>1231</v>
      </c>
      <c r="F154" s="1"/>
      <c r="G154" s="1"/>
      <c r="H154" s="50"/>
      <c r="I154" s="1"/>
      <c r="J154" s="50"/>
      <c r="K154" s="1"/>
      <c r="L154" s="1"/>
      <c r="M154" s="12"/>
      <c r="N154" s="2"/>
      <c r="O154" s="2"/>
      <c r="P154" s="2"/>
      <c r="Q154" s="2"/>
    </row>
    <row r="155">
      <c r="A155" s="9"/>
      <c r="B155" s="58" t="s">
        <v>70</v>
      </c>
      <c r="C155" s="1"/>
      <c r="D155" s="1"/>
      <c r="E155" s="59" t="s">
        <v>1232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>
      <c r="A156" s="9"/>
      <c r="B156" s="58" t="s">
        <v>72</v>
      </c>
      <c r="C156" s="1"/>
      <c r="D156" s="1"/>
      <c r="E156" s="59" t="s">
        <v>859</v>
      </c>
      <c r="F156" s="1"/>
      <c r="G156" s="1"/>
      <c r="H156" s="50"/>
      <c r="I156" s="1"/>
      <c r="J156" s="50"/>
      <c r="K156" s="1"/>
      <c r="L156" s="1"/>
      <c r="M156" s="12"/>
      <c r="N156" s="2"/>
      <c r="O156" s="2"/>
      <c r="P156" s="2"/>
      <c r="Q156" s="2"/>
    </row>
    <row r="157" thickBot="1">
      <c r="A157" s="9"/>
      <c r="B157" s="60" t="s">
        <v>74</v>
      </c>
      <c r="C157" s="31"/>
      <c r="D157" s="31"/>
      <c r="E157" s="61" t="s">
        <v>75</v>
      </c>
      <c r="F157" s="31"/>
      <c r="G157" s="31"/>
      <c r="H157" s="62"/>
      <c r="I157" s="31"/>
      <c r="J157" s="62"/>
      <c r="K157" s="31"/>
      <c r="L157" s="31"/>
      <c r="M157" s="12"/>
      <c r="N157" s="2"/>
      <c r="O157" s="2"/>
      <c r="P157" s="2"/>
      <c r="Q157" s="2"/>
    </row>
    <row r="158" thickTop="1">
      <c r="A158" s="9"/>
      <c r="B158" s="51">
        <v>24</v>
      </c>
      <c r="C158" s="52" t="s">
        <v>860</v>
      </c>
      <c r="D158" s="52" t="s">
        <v>3</v>
      </c>
      <c r="E158" s="52" t="s">
        <v>861</v>
      </c>
      <c r="F158" s="52" t="s">
        <v>3</v>
      </c>
      <c r="G158" s="53" t="s">
        <v>173</v>
      </c>
      <c r="H158" s="63">
        <v>21</v>
      </c>
      <c r="I158" s="37">
        <f>ROUND(0,2)</f>
        <v>0</v>
      </c>
      <c r="J158" s="64">
        <f>ROUND(I158*H158,2)</f>
        <v>0</v>
      </c>
      <c r="K158" s="65">
        <v>0.20999999999999999</v>
      </c>
      <c r="L158" s="66">
        <f>IF(ISNUMBER(K158),ROUND(J158*(K158+1),2),0)</f>
        <v>0</v>
      </c>
      <c r="M158" s="12"/>
      <c r="N158" s="2"/>
      <c r="O158" s="2"/>
      <c r="P158" s="2"/>
      <c r="Q158" s="4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58" t="s">
        <v>68</v>
      </c>
      <c r="C159" s="1"/>
      <c r="D159" s="1"/>
      <c r="E159" s="59" t="s">
        <v>1233</v>
      </c>
      <c r="F159" s="1"/>
      <c r="G159" s="1"/>
      <c r="H159" s="50"/>
      <c r="I159" s="1"/>
      <c r="J159" s="50"/>
      <c r="K159" s="1"/>
      <c r="L159" s="1"/>
      <c r="M159" s="12"/>
      <c r="N159" s="2"/>
      <c r="O159" s="2"/>
      <c r="P159" s="2"/>
      <c r="Q159" s="2"/>
    </row>
    <row r="160">
      <c r="A160" s="9"/>
      <c r="B160" s="58" t="s">
        <v>70</v>
      </c>
      <c r="C160" s="1"/>
      <c r="D160" s="1"/>
      <c r="E160" s="59" t="s">
        <v>1232</v>
      </c>
      <c r="F160" s="1"/>
      <c r="G160" s="1"/>
      <c r="H160" s="50"/>
      <c r="I160" s="1"/>
      <c r="J160" s="50"/>
      <c r="K160" s="1"/>
      <c r="L160" s="1"/>
      <c r="M160" s="12"/>
      <c r="N160" s="2"/>
      <c r="O160" s="2"/>
      <c r="P160" s="2"/>
      <c r="Q160" s="2"/>
    </row>
    <row r="161">
      <c r="A161" s="9"/>
      <c r="B161" s="58" t="s">
        <v>72</v>
      </c>
      <c r="C161" s="1"/>
      <c r="D161" s="1"/>
      <c r="E161" s="59" t="s">
        <v>863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 thickBot="1">
      <c r="A162" s="9"/>
      <c r="B162" s="60" t="s">
        <v>74</v>
      </c>
      <c r="C162" s="31"/>
      <c r="D162" s="31"/>
      <c r="E162" s="61" t="s">
        <v>75</v>
      </c>
      <c r="F162" s="31"/>
      <c r="G162" s="31"/>
      <c r="H162" s="62"/>
      <c r="I162" s="31"/>
      <c r="J162" s="62"/>
      <c r="K162" s="31"/>
      <c r="L162" s="31"/>
      <c r="M162" s="12"/>
      <c r="N162" s="2"/>
      <c r="O162" s="2"/>
      <c r="P162" s="2"/>
      <c r="Q162" s="2"/>
    </row>
    <row r="163" thickTop="1">
      <c r="A163" s="9"/>
      <c r="B163" s="51">
        <v>25</v>
      </c>
      <c r="C163" s="52" t="s">
        <v>878</v>
      </c>
      <c r="D163" s="52" t="s">
        <v>3</v>
      </c>
      <c r="E163" s="52" t="s">
        <v>879</v>
      </c>
      <c r="F163" s="52" t="s">
        <v>3</v>
      </c>
      <c r="G163" s="53" t="s">
        <v>110</v>
      </c>
      <c r="H163" s="63">
        <v>6</v>
      </c>
      <c r="I163" s="37">
        <f>ROUND(0,2)</f>
        <v>0</v>
      </c>
      <c r="J163" s="64">
        <f>ROUND(I163*H163,2)</f>
        <v>0</v>
      </c>
      <c r="K163" s="65">
        <v>0.20999999999999999</v>
      </c>
      <c r="L163" s="66">
        <f>IF(ISNUMBER(K163),ROUND(J163*(K163+1),2),0)</f>
        <v>0</v>
      </c>
      <c r="M163" s="12"/>
      <c r="N163" s="2"/>
      <c r="O163" s="2"/>
      <c r="P163" s="2"/>
      <c r="Q163" s="43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58" t="s">
        <v>68</v>
      </c>
      <c r="C164" s="1"/>
      <c r="D164" s="1"/>
      <c r="E164" s="59" t="s">
        <v>1234</v>
      </c>
      <c r="F164" s="1"/>
      <c r="G164" s="1"/>
      <c r="H164" s="50"/>
      <c r="I164" s="1"/>
      <c r="J164" s="50"/>
      <c r="K164" s="1"/>
      <c r="L164" s="1"/>
      <c r="M164" s="12"/>
      <c r="N164" s="2"/>
      <c r="O164" s="2"/>
      <c r="P164" s="2"/>
      <c r="Q164" s="2"/>
    </row>
    <row r="165">
      <c r="A165" s="9"/>
      <c r="B165" s="58" t="s">
        <v>70</v>
      </c>
      <c r="C165" s="1"/>
      <c r="D165" s="1"/>
      <c r="E165" s="59" t="s">
        <v>418</v>
      </c>
      <c r="F165" s="1"/>
      <c r="G165" s="1"/>
      <c r="H165" s="50"/>
      <c r="I165" s="1"/>
      <c r="J165" s="50"/>
      <c r="K165" s="1"/>
      <c r="L165" s="1"/>
      <c r="M165" s="12"/>
      <c r="N165" s="2"/>
      <c r="O165" s="2"/>
      <c r="P165" s="2"/>
      <c r="Q165" s="2"/>
    </row>
    <row r="166">
      <c r="A166" s="9"/>
      <c r="B166" s="58" t="s">
        <v>72</v>
      </c>
      <c r="C166" s="1"/>
      <c r="D166" s="1"/>
      <c r="E166" s="59" t="s">
        <v>881</v>
      </c>
      <c r="F166" s="1"/>
      <c r="G166" s="1"/>
      <c r="H166" s="50"/>
      <c r="I166" s="1"/>
      <c r="J166" s="50"/>
      <c r="K166" s="1"/>
      <c r="L166" s="1"/>
      <c r="M166" s="12"/>
      <c r="N166" s="2"/>
      <c r="O166" s="2"/>
      <c r="P166" s="2"/>
      <c r="Q166" s="2"/>
    </row>
    <row r="167" thickBot="1">
      <c r="A167" s="9"/>
      <c r="B167" s="60" t="s">
        <v>74</v>
      </c>
      <c r="C167" s="31"/>
      <c r="D167" s="31"/>
      <c r="E167" s="61" t="s">
        <v>75</v>
      </c>
      <c r="F167" s="31"/>
      <c r="G167" s="31"/>
      <c r="H167" s="62"/>
      <c r="I167" s="31"/>
      <c r="J167" s="62"/>
      <c r="K167" s="31"/>
      <c r="L167" s="31"/>
      <c r="M167" s="12"/>
      <c r="N167" s="2"/>
      <c r="O167" s="2"/>
      <c r="P167" s="2"/>
      <c r="Q167" s="2"/>
    </row>
    <row r="168" thickTop="1">
      <c r="A168" s="9"/>
      <c r="B168" s="51">
        <v>26</v>
      </c>
      <c r="C168" s="52" t="s">
        <v>882</v>
      </c>
      <c r="D168" s="52" t="s">
        <v>3</v>
      </c>
      <c r="E168" s="52" t="s">
        <v>883</v>
      </c>
      <c r="F168" s="52" t="s">
        <v>3</v>
      </c>
      <c r="G168" s="53" t="s">
        <v>173</v>
      </c>
      <c r="H168" s="63">
        <v>43</v>
      </c>
      <c r="I168" s="37">
        <f>ROUND(0,2)</f>
        <v>0</v>
      </c>
      <c r="J168" s="64">
        <f>ROUND(I168*H168,2)</f>
        <v>0</v>
      </c>
      <c r="K168" s="65">
        <v>0.20999999999999999</v>
      </c>
      <c r="L168" s="66">
        <f>IF(ISNUMBER(K168),ROUND(J168*(K168+1),2),0)</f>
        <v>0</v>
      </c>
      <c r="M168" s="12"/>
      <c r="N168" s="2"/>
      <c r="O168" s="2"/>
      <c r="P168" s="2"/>
      <c r="Q168" s="4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58" t="s">
        <v>68</v>
      </c>
      <c r="C169" s="1"/>
      <c r="D169" s="1"/>
      <c r="E169" s="59" t="s">
        <v>925</v>
      </c>
      <c r="F169" s="1"/>
      <c r="G169" s="1"/>
      <c r="H169" s="50"/>
      <c r="I169" s="1"/>
      <c r="J169" s="50"/>
      <c r="K169" s="1"/>
      <c r="L169" s="1"/>
      <c r="M169" s="12"/>
      <c r="N169" s="2"/>
      <c r="O169" s="2"/>
      <c r="P169" s="2"/>
      <c r="Q169" s="2"/>
    </row>
    <row r="170">
      <c r="A170" s="9"/>
      <c r="B170" s="58" t="s">
        <v>70</v>
      </c>
      <c r="C170" s="1"/>
      <c r="D170" s="1"/>
      <c r="E170" s="59" t="s">
        <v>1235</v>
      </c>
      <c r="F170" s="1"/>
      <c r="G170" s="1"/>
      <c r="H170" s="50"/>
      <c r="I170" s="1"/>
      <c r="J170" s="50"/>
      <c r="K170" s="1"/>
      <c r="L170" s="1"/>
      <c r="M170" s="12"/>
      <c r="N170" s="2"/>
      <c r="O170" s="2"/>
      <c r="P170" s="2"/>
      <c r="Q170" s="2"/>
    </row>
    <row r="171">
      <c r="A171" s="9"/>
      <c r="B171" s="58" t="s">
        <v>72</v>
      </c>
      <c r="C171" s="1"/>
      <c r="D171" s="1"/>
      <c r="E171" s="59" t="s">
        <v>886</v>
      </c>
      <c r="F171" s="1"/>
      <c r="G171" s="1"/>
      <c r="H171" s="50"/>
      <c r="I171" s="1"/>
      <c r="J171" s="50"/>
      <c r="K171" s="1"/>
      <c r="L171" s="1"/>
      <c r="M171" s="12"/>
      <c r="N171" s="2"/>
      <c r="O171" s="2"/>
      <c r="P171" s="2"/>
      <c r="Q171" s="2"/>
    </row>
    <row r="172" thickBot="1">
      <c r="A172" s="9"/>
      <c r="B172" s="60" t="s">
        <v>74</v>
      </c>
      <c r="C172" s="31"/>
      <c r="D172" s="31"/>
      <c r="E172" s="61" t="s">
        <v>75</v>
      </c>
      <c r="F172" s="31"/>
      <c r="G172" s="31"/>
      <c r="H172" s="62"/>
      <c r="I172" s="31"/>
      <c r="J172" s="62"/>
      <c r="K172" s="31"/>
      <c r="L172" s="31"/>
      <c r="M172" s="12"/>
      <c r="N172" s="2"/>
      <c r="O172" s="2"/>
      <c r="P172" s="2"/>
      <c r="Q172" s="2"/>
    </row>
    <row r="173" thickTop="1">
      <c r="A173" s="9"/>
      <c r="B173" s="51">
        <v>27</v>
      </c>
      <c r="C173" s="52" t="s">
        <v>763</v>
      </c>
      <c r="D173" s="52" t="s">
        <v>3</v>
      </c>
      <c r="E173" s="52" t="s">
        <v>764</v>
      </c>
      <c r="F173" s="52" t="s">
        <v>3</v>
      </c>
      <c r="G173" s="53" t="s">
        <v>173</v>
      </c>
      <c r="H173" s="63">
        <v>40</v>
      </c>
      <c r="I173" s="37">
        <f>ROUND(0,2)</f>
        <v>0</v>
      </c>
      <c r="J173" s="64">
        <f>ROUND(I173*H173,2)</f>
        <v>0</v>
      </c>
      <c r="K173" s="65">
        <v>0.20999999999999999</v>
      </c>
      <c r="L173" s="66">
        <f>IF(ISNUMBER(K173),ROUND(J173*(K173+1),2),0)</f>
        <v>0</v>
      </c>
      <c r="M173" s="12"/>
      <c r="N173" s="2"/>
      <c r="O173" s="2"/>
      <c r="P173" s="2"/>
      <c r="Q173" s="4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58" t="s">
        <v>68</v>
      </c>
      <c r="C174" s="1"/>
      <c r="D174" s="1"/>
      <c r="E174" s="59" t="s">
        <v>1236</v>
      </c>
      <c r="F174" s="1"/>
      <c r="G174" s="1"/>
      <c r="H174" s="50"/>
      <c r="I174" s="1"/>
      <c r="J174" s="50"/>
      <c r="K174" s="1"/>
      <c r="L174" s="1"/>
      <c r="M174" s="12"/>
      <c r="N174" s="2"/>
      <c r="O174" s="2"/>
      <c r="P174" s="2"/>
      <c r="Q174" s="2"/>
    </row>
    <row r="175">
      <c r="A175" s="9"/>
      <c r="B175" s="58" t="s">
        <v>70</v>
      </c>
      <c r="C175" s="1"/>
      <c r="D175" s="1"/>
      <c r="E175" s="59" t="s">
        <v>499</v>
      </c>
      <c r="F175" s="1"/>
      <c r="G175" s="1"/>
      <c r="H175" s="50"/>
      <c r="I175" s="1"/>
      <c r="J175" s="50"/>
      <c r="K175" s="1"/>
      <c r="L175" s="1"/>
      <c r="M175" s="12"/>
      <c r="N175" s="2"/>
      <c r="O175" s="2"/>
      <c r="P175" s="2"/>
      <c r="Q175" s="2"/>
    </row>
    <row r="176">
      <c r="A176" s="9"/>
      <c r="B176" s="58" t="s">
        <v>72</v>
      </c>
      <c r="C176" s="1"/>
      <c r="D176" s="1"/>
      <c r="E176" s="59" t="s">
        <v>766</v>
      </c>
      <c r="F176" s="1"/>
      <c r="G176" s="1"/>
      <c r="H176" s="50"/>
      <c r="I176" s="1"/>
      <c r="J176" s="50"/>
      <c r="K176" s="1"/>
      <c r="L176" s="1"/>
      <c r="M176" s="12"/>
      <c r="N176" s="2"/>
      <c r="O176" s="2"/>
      <c r="P176" s="2"/>
      <c r="Q176" s="2"/>
    </row>
    <row r="177" thickBot="1">
      <c r="A177" s="9"/>
      <c r="B177" s="60" t="s">
        <v>74</v>
      </c>
      <c r="C177" s="31"/>
      <c r="D177" s="31"/>
      <c r="E177" s="61" t="s">
        <v>75</v>
      </c>
      <c r="F177" s="31"/>
      <c r="G177" s="31"/>
      <c r="H177" s="62"/>
      <c r="I177" s="31"/>
      <c r="J177" s="62"/>
      <c r="K177" s="31"/>
      <c r="L177" s="31"/>
      <c r="M177" s="12"/>
      <c r="N177" s="2"/>
      <c r="O177" s="2"/>
      <c r="P177" s="2"/>
      <c r="Q177" s="2"/>
    </row>
    <row r="178" thickTop="1">
      <c r="A178" s="9"/>
      <c r="B178" s="51">
        <v>28</v>
      </c>
      <c r="C178" s="52" t="s">
        <v>1237</v>
      </c>
      <c r="D178" s="52" t="s">
        <v>3</v>
      </c>
      <c r="E178" s="52" t="s">
        <v>1238</v>
      </c>
      <c r="F178" s="52" t="s">
        <v>3</v>
      </c>
      <c r="G178" s="53" t="s">
        <v>110</v>
      </c>
      <c r="H178" s="63">
        <v>2</v>
      </c>
      <c r="I178" s="37">
        <f>ROUND(0,2)</f>
        <v>0</v>
      </c>
      <c r="J178" s="64">
        <f>ROUND(I178*H178,2)</f>
        <v>0</v>
      </c>
      <c r="K178" s="65">
        <v>0.20999999999999999</v>
      </c>
      <c r="L178" s="66">
        <f>IF(ISNUMBER(K178),ROUND(J178*(K178+1),2),0)</f>
        <v>0</v>
      </c>
      <c r="M178" s="12"/>
      <c r="N178" s="2"/>
      <c r="O178" s="2"/>
      <c r="P178" s="2"/>
      <c r="Q178" s="43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58" t="s">
        <v>68</v>
      </c>
      <c r="C179" s="1"/>
      <c r="D179" s="1"/>
      <c r="E179" s="59" t="s">
        <v>1239</v>
      </c>
      <c r="F179" s="1"/>
      <c r="G179" s="1"/>
      <c r="H179" s="50"/>
      <c r="I179" s="1"/>
      <c r="J179" s="50"/>
      <c r="K179" s="1"/>
      <c r="L179" s="1"/>
      <c r="M179" s="12"/>
      <c r="N179" s="2"/>
      <c r="O179" s="2"/>
      <c r="P179" s="2"/>
      <c r="Q179" s="2"/>
    </row>
    <row r="180">
      <c r="A180" s="9"/>
      <c r="B180" s="58" t="s">
        <v>70</v>
      </c>
      <c r="C180" s="1"/>
      <c r="D180" s="1"/>
      <c r="E180" s="59" t="s">
        <v>198</v>
      </c>
      <c r="F180" s="1"/>
      <c r="G180" s="1"/>
      <c r="H180" s="50"/>
      <c r="I180" s="1"/>
      <c r="J180" s="50"/>
      <c r="K180" s="1"/>
      <c r="L180" s="1"/>
      <c r="M180" s="12"/>
      <c r="N180" s="2"/>
      <c r="O180" s="2"/>
      <c r="P180" s="2"/>
      <c r="Q180" s="2"/>
    </row>
    <row r="181">
      <c r="A181" s="9"/>
      <c r="B181" s="58" t="s">
        <v>72</v>
      </c>
      <c r="C181" s="1"/>
      <c r="D181" s="1"/>
      <c r="E181" s="59" t="s">
        <v>1240</v>
      </c>
      <c r="F181" s="1"/>
      <c r="G181" s="1"/>
      <c r="H181" s="50"/>
      <c r="I181" s="1"/>
      <c r="J181" s="50"/>
      <c r="K181" s="1"/>
      <c r="L181" s="1"/>
      <c r="M181" s="12"/>
      <c r="N181" s="2"/>
      <c r="O181" s="2"/>
      <c r="P181" s="2"/>
      <c r="Q181" s="2"/>
    </row>
    <row r="182" thickBot="1">
      <c r="A182" s="9"/>
      <c r="B182" s="60" t="s">
        <v>74</v>
      </c>
      <c r="C182" s="31"/>
      <c r="D182" s="31"/>
      <c r="E182" s="61" t="s">
        <v>75</v>
      </c>
      <c r="F182" s="31"/>
      <c r="G182" s="31"/>
      <c r="H182" s="62"/>
      <c r="I182" s="31"/>
      <c r="J182" s="62"/>
      <c r="K182" s="31"/>
      <c r="L182" s="31"/>
      <c r="M182" s="12"/>
      <c r="N182" s="2"/>
      <c r="O182" s="2"/>
      <c r="P182" s="2"/>
      <c r="Q182" s="2"/>
    </row>
    <row r="183" thickTop="1">
      <c r="A183" s="9"/>
      <c r="B183" s="51">
        <v>29</v>
      </c>
      <c r="C183" s="52" t="s">
        <v>888</v>
      </c>
      <c r="D183" s="52" t="s">
        <v>3</v>
      </c>
      <c r="E183" s="52" t="s">
        <v>889</v>
      </c>
      <c r="F183" s="52" t="s">
        <v>3</v>
      </c>
      <c r="G183" s="53" t="s">
        <v>173</v>
      </c>
      <c r="H183" s="63">
        <v>40</v>
      </c>
      <c r="I183" s="37">
        <f>ROUND(0,2)</f>
        <v>0</v>
      </c>
      <c r="J183" s="64">
        <f>ROUND(I183*H183,2)</f>
        <v>0</v>
      </c>
      <c r="K183" s="65">
        <v>0.20999999999999999</v>
      </c>
      <c r="L183" s="66">
        <f>IF(ISNUMBER(K183),ROUND(J183*(K183+1),2),0)</f>
        <v>0</v>
      </c>
      <c r="M183" s="12"/>
      <c r="N183" s="2"/>
      <c r="O183" s="2"/>
      <c r="P183" s="2"/>
      <c r="Q183" s="43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58" t="s">
        <v>68</v>
      </c>
      <c r="C184" s="1"/>
      <c r="D184" s="1"/>
      <c r="E184" s="59" t="s">
        <v>1241</v>
      </c>
      <c r="F184" s="1"/>
      <c r="G184" s="1"/>
      <c r="H184" s="50"/>
      <c r="I184" s="1"/>
      <c r="J184" s="50"/>
      <c r="K184" s="1"/>
      <c r="L184" s="1"/>
      <c r="M184" s="12"/>
      <c r="N184" s="2"/>
      <c r="O184" s="2"/>
      <c r="P184" s="2"/>
      <c r="Q184" s="2"/>
    </row>
    <row r="185">
      <c r="A185" s="9"/>
      <c r="B185" s="58" t="s">
        <v>70</v>
      </c>
      <c r="C185" s="1"/>
      <c r="D185" s="1"/>
      <c r="E185" s="59" t="s">
        <v>499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>
      <c r="A186" s="9"/>
      <c r="B186" s="58" t="s">
        <v>72</v>
      </c>
      <c r="C186" s="1"/>
      <c r="D186" s="1"/>
      <c r="E186" s="59" t="s">
        <v>774</v>
      </c>
      <c r="F186" s="1"/>
      <c r="G186" s="1"/>
      <c r="H186" s="50"/>
      <c r="I186" s="1"/>
      <c r="J186" s="50"/>
      <c r="K186" s="1"/>
      <c r="L186" s="1"/>
      <c r="M186" s="12"/>
      <c r="N186" s="2"/>
      <c r="O186" s="2"/>
      <c r="P186" s="2"/>
      <c r="Q186" s="2"/>
    </row>
    <row r="187" thickBot="1">
      <c r="A187" s="9"/>
      <c r="B187" s="60" t="s">
        <v>74</v>
      </c>
      <c r="C187" s="31"/>
      <c r="D187" s="31"/>
      <c r="E187" s="61" t="s">
        <v>75</v>
      </c>
      <c r="F187" s="31"/>
      <c r="G187" s="31"/>
      <c r="H187" s="62"/>
      <c r="I187" s="31"/>
      <c r="J187" s="62"/>
      <c r="K187" s="31"/>
      <c r="L187" s="31"/>
      <c r="M187" s="12"/>
      <c r="N187" s="2"/>
      <c r="O187" s="2"/>
      <c r="P187" s="2"/>
      <c r="Q187" s="2"/>
    </row>
    <row r="188" thickTop="1" thickBot="1" ht="25" customHeight="1">
      <c r="A188" s="9"/>
      <c r="B188" s="1"/>
      <c r="C188" s="67">
        <v>8</v>
      </c>
      <c r="D188" s="1"/>
      <c r="E188" s="67" t="s">
        <v>684</v>
      </c>
      <c r="F188" s="1"/>
      <c r="G188" s="68" t="s">
        <v>115</v>
      </c>
      <c r="H188" s="69">
        <f>J148+J153+J158+J163+J168+J173+J178+J183</f>
        <v>0</v>
      </c>
      <c r="I188" s="68" t="s">
        <v>116</v>
      </c>
      <c r="J188" s="70">
        <f>(L188-H188)</f>
        <v>0</v>
      </c>
      <c r="K188" s="68" t="s">
        <v>117</v>
      </c>
      <c r="L188" s="71">
        <f>L148+L153+L158+L163+L168+L173+L178+L183</f>
        <v>0</v>
      </c>
      <c r="M188" s="12"/>
      <c r="N188" s="2"/>
      <c r="O188" s="2"/>
      <c r="P188" s="2"/>
      <c r="Q188" s="43">
        <f>0+Q148+Q153+Q158+Q163+Q168+Q173+Q178+Q183</f>
        <v>0</v>
      </c>
      <c r="R188" s="27">
        <f>0+R148+R153+R158+R163+R168+R173+R178+R183</f>
        <v>0</v>
      </c>
      <c r="S188" s="72">
        <f>Q188*(1+J188)+R188</f>
        <v>0</v>
      </c>
    </row>
    <row r="189" thickTop="1" thickBot="1" ht="25" customHeight="1">
      <c r="A189" s="9"/>
      <c r="B189" s="73"/>
      <c r="C189" s="73"/>
      <c r="D189" s="73"/>
      <c r="E189" s="73"/>
      <c r="F189" s="73"/>
      <c r="G189" s="74" t="s">
        <v>118</v>
      </c>
      <c r="H189" s="75">
        <f>J148+J153+J158+J163+J168+J173+J178+J183</f>
        <v>0</v>
      </c>
      <c r="I189" s="74" t="s">
        <v>119</v>
      </c>
      <c r="J189" s="76">
        <f>0+J188</f>
        <v>0</v>
      </c>
      <c r="K189" s="74" t="s">
        <v>120</v>
      </c>
      <c r="L189" s="77">
        <f>L148+L153+L158+L163+L168+L173+L178+L183</f>
        <v>0</v>
      </c>
      <c r="M189" s="12"/>
      <c r="N189" s="2"/>
      <c r="O189" s="2"/>
      <c r="P189" s="2"/>
      <c r="Q189" s="2"/>
    </row>
    <row r="190" ht="40" customHeight="1">
      <c r="A190" s="9"/>
      <c r="B190" s="82" t="s">
        <v>177</v>
      </c>
      <c r="C190" s="1"/>
      <c r="D190" s="1"/>
      <c r="E190" s="1"/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>
      <c r="A191" s="9"/>
      <c r="B191" s="51">
        <v>30</v>
      </c>
      <c r="C191" s="52" t="s">
        <v>1242</v>
      </c>
      <c r="D191" s="52" t="s">
        <v>3</v>
      </c>
      <c r="E191" s="52" t="s">
        <v>1243</v>
      </c>
      <c r="F191" s="52" t="s">
        <v>3</v>
      </c>
      <c r="G191" s="53" t="s">
        <v>173</v>
      </c>
      <c r="H191" s="54">
        <v>36</v>
      </c>
      <c r="I191" s="25">
        <f>ROUND(0,2)</f>
        <v>0</v>
      </c>
      <c r="J191" s="55">
        <f>ROUND(I191*H191,2)</f>
        <v>0</v>
      </c>
      <c r="K191" s="56">
        <v>0.20999999999999999</v>
      </c>
      <c r="L191" s="57">
        <f>IF(ISNUMBER(K191),ROUND(J191*(K191+1),2),0)</f>
        <v>0</v>
      </c>
      <c r="M191" s="12"/>
      <c r="N191" s="2"/>
      <c r="O191" s="2"/>
      <c r="P191" s="2"/>
      <c r="Q191" s="43">
        <f>IF(ISNUMBER(K191),IF(H191&gt;0,IF(I191&gt;0,J191,0),0),0)</f>
        <v>0</v>
      </c>
      <c r="R191" s="27">
        <f>IF(ISNUMBER(K191)=FALSE,J191,0)</f>
        <v>0</v>
      </c>
    </row>
    <row r="192">
      <c r="A192" s="9"/>
      <c r="B192" s="58" t="s">
        <v>68</v>
      </c>
      <c r="C192" s="1"/>
      <c r="D192" s="1"/>
      <c r="E192" s="59" t="s">
        <v>1244</v>
      </c>
      <c r="F192" s="1"/>
      <c r="G192" s="1"/>
      <c r="H192" s="50"/>
      <c r="I192" s="1"/>
      <c r="J192" s="50"/>
      <c r="K192" s="1"/>
      <c r="L192" s="1"/>
      <c r="M192" s="12"/>
      <c r="N192" s="2"/>
      <c r="O192" s="2"/>
      <c r="P192" s="2"/>
      <c r="Q192" s="2"/>
    </row>
    <row r="193">
      <c r="A193" s="9"/>
      <c r="B193" s="58" t="s">
        <v>70</v>
      </c>
      <c r="C193" s="1"/>
      <c r="D193" s="1"/>
      <c r="E193" s="59" t="s">
        <v>1245</v>
      </c>
      <c r="F193" s="1"/>
      <c r="G193" s="1"/>
      <c r="H193" s="50"/>
      <c r="I193" s="1"/>
      <c r="J193" s="50"/>
      <c r="K193" s="1"/>
      <c r="L193" s="1"/>
      <c r="M193" s="12"/>
      <c r="N193" s="2"/>
      <c r="O193" s="2"/>
      <c r="P193" s="2"/>
      <c r="Q193" s="2"/>
    </row>
    <row r="194">
      <c r="A194" s="9"/>
      <c r="B194" s="58" t="s">
        <v>72</v>
      </c>
      <c r="C194" s="1"/>
      <c r="D194" s="1"/>
      <c r="E194" s="59" t="s">
        <v>199</v>
      </c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 thickBot="1">
      <c r="A195" s="9"/>
      <c r="B195" s="60" t="s">
        <v>74</v>
      </c>
      <c r="C195" s="31"/>
      <c r="D195" s="31"/>
      <c r="E195" s="61" t="s">
        <v>75</v>
      </c>
      <c r="F195" s="31"/>
      <c r="G195" s="31"/>
      <c r="H195" s="62"/>
      <c r="I195" s="31"/>
      <c r="J195" s="62"/>
      <c r="K195" s="31"/>
      <c r="L195" s="31"/>
      <c r="M195" s="12"/>
      <c r="N195" s="2"/>
      <c r="O195" s="2"/>
      <c r="P195" s="2"/>
      <c r="Q195" s="2"/>
    </row>
    <row r="196" thickTop="1">
      <c r="A196" s="9"/>
      <c r="B196" s="51">
        <v>31</v>
      </c>
      <c r="C196" s="52" t="s">
        <v>1246</v>
      </c>
      <c r="D196" s="52" t="s">
        <v>3</v>
      </c>
      <c r="E196" s="52" t="s">
        <v>1247</v>
      </c>
      <c r="F196" s="52" t="s">
        <v>3</v>
      </c>
      <c r="G196" s="53" t="s">
        <v>173</v>
      </c>
      <c r="H196" s="63">
        <v>36</v>
      </c>
      <c r="I196" s="37">
        <f>ROUND(0,2)</f>
        <v>0</v>
      </c>
      <c r="J196" s="64">
        <f>ROUND(I196*H196,2)</f>
        <v>0</v>
      </c>
      <c r="K196" s="65">
        <v>0.20999999999999999</v>
      </c>
      <c r="L196" s="66">
        <f>IF(ISNUMBER(K196),ROUND(J196*(K196+1),2),0)</f>
        <v>0</v>
      </c>
      <c r="M196" s="12"/>
      <c r="N196" s="2"/>
      <c r="O196" s="2"/>
      <c r="P196" s="2"/>
      <c r="Q196" s="43">
        <f>IF(ISNUMBER(K196),IF(H196&gt;0,IF(I196&gt;0,J196,0),0),0)</f>
        <v>0</v>
      </c>
      <c r="R196" s="27">
        <f>IF(ISNUMBER(K196)=FALSE,J196,0)</f>
        <v>0</v>
      </c>
    </row>
    <row r="197">
      <c r="A197" s="9"/>
      <c r="B197" s="58" t="s">
        <v>68</v>
      </c>
      <c r="C197" s="1"/>
      <c r="D197" s="1"/>
      <c r="E197" s="59" t="s">
        <v>1248</v>
      </c>
      <c r="F197" s="1"/>
      <c r="G197" s="1"/>
      <c r="H197" s="50"/>
      <c r="I197" s="1"/>
      <c r="J197" s="50"/>
      <c r="K197" s="1"/>
      <c r="L197" s="1"/>
      <c r="M197" s="12"/>
      <c r="N197" s="2"/>
      <c r="O197" s="2"/>
      <c r="P197" s="2"/>
      <c r="Q197" s="2"/>
    </row>
    <row r="198">
      <c r="A198" s="9"/>
      <c r="B198" s="58" t="s">
        <v>70</v>
      </c>
      <c r="C198" s="1"/>
      <c r="D198" s="1"/>
      <c r="E198" s="59" t="s">
        <v>1245</v>
      </c>
      <c r="F198" s="1"/>
      <c r="G198" s="1"/>
      <c r="H198" s="50"/>
      <c r="I198" s="1"/>
      <c r="J198" s="50"/>
      <c r="K198" s="1"/>
      <c r="L198" s="1"/>
      <c r="M198" s="12"/>
      <c r="N198" s="2"/>
      <c r="O198" s="2"/>
      <c r="P198" s="2"/>
      <c r="Q198" s="2"/>
    </row>
    <row r="199">
      <c r="A199" s="9"/>
      <c r="B199" s="58" t="s">
        <v>72</v>
      </c>
      <c r="C199" s="1"/>
      <c r="D199" s="1"/>
      <c r="E199" s="59" t="s">
        <v>1249</v>
      </c>
      <c r="F199" s="1"/>
      <c r="G199" s="1"/>
      <c r="H199" s="50"/>
      <c r="I199" s="1"/>
      <c r="J199" s="50"/>
      <c r="K199" s="1"/>
      <c r="L199" s="1"/>
      <c r="M199" s="12"/>
      <c r="N199" s="2"/>
      <c r="O199" s="2"/>
      <c r="P199" s="2"/>
      <c r="Q199" s="2"/>
    </row>
    <row r="200" thickBot="1">
      <c r="A200" s="9"/>
      <c r="B200" s="60" t="s">
        <v>74</v>
      </c>
      <c r="C200" s="31"/>
      <c r="D200" s="31"/>
      <c r="E200" s="61" t="s">
        <v>75</v>
      </c>
      <c r="F200" s="31"/>
      <c r="G200" s="31"/>
      <c r="H200" s="62"/>
      <c r="I200" s="31"/>
      <c r="J200" s="62"/>
      <c r="K200" s="31"/>
      <c r="L200" s="31"/>
      <c r="M200" s="12"/>
      <c r="N200" s="2"/>
      <c r="O200" s="2"/>
      <c r="P200" s="2"/>
      <c r="Q200" s="2"/>
    </row>
    <row r="201" thickTop="1" thickBot="1" ht="25" customHeight="1">
      <c r="A201" s="9"/>
      <c r="B201" s="1"/>
      <c r="C201" s="67">
        <v>9</v>
      </c>
      <c r="D201" s="1"/>
      <c r="E201" s="67" t="s">
        <v>125</v>
      </c>
      <c r="F201" s="1"/>
      <c r="G201" s="68" t="s">
        <v>115</v>
      </c>
      <c r="H201" s="69">
        <f>J191+J196</f>
        <v>0</v>
      </c>
      <c r="I201" s="68" t="s">
        <v>116</v>
      </c>
      <c r="J201" s="70">
        <f>(L201-H201)</f>
        <v>0</v>
      </c>
      <c r="K201" s="68" t="s">
        <v>117</v>
      </c>
      <c r="L201" s="71">
        <f>L191+L196</f>
        <v>0</v>
      </c>
      <c r="M201" s="12"/>
      <c r="N201" s="2"/>
      <c r="O201" s="2"/>
      <c r="P201" s="2"/>
      <c r="Q201" s="43">
        <f>0+Q191+Q196</f>
        <v>0</v>
      </c>
      <c r="R201" s="27">
        <f>0+R191+R196</f>
        <v>0</v>
      </c>
      <c r="S201" s="72">
        <f>Q201*(1+J201)+R201</f>
        <v>0</v>
      </c>
    </row>
    <row r="202" thickTop="1" thickBot="1" ht="25" customHeight="1">
      <c r="A202" s="9"/>
      <c r="B202" s="73"/>
      <c r="C202" s="73"/>
      <c r="D202" s="73"/>
      <c r="E202" s="73"/>
      <c r="F202" s="73"/>
      <c r="G202" s="74" t="s">
        <v>118</v>
      </c>
      <c r="H202" s="75">
        <f>J191+J196</f>
        <v>0</v>
      </c>
      <c r="I202" s="74" t="s">
        <v>119</v>
      </c>
      <c r="J202" s="76">
        <f>0+J201</f>
        <v>0</v>
      </c>
      <c r="K202" s="74" t="s">
        <v>120</v>
      </c>
      <c r="L202" s="77">
        <f>L191+L196</f>
        <v>0</v>
      </c>
      <c r="M202" s="12"/>
      <c r="N202" s="2"/>
      <c r="O202" s="2"/>
      <c r="P202" s="2"/>
      <c r="Q202" s="2"/>
    </row>
    <row r="203">
      <c r="A203" s="13"/>
      <c r="B203" s="4"/>
      <c r="C203" s="4"/>
      <c r="D203" s="4"/>
      <c r="E203" s="4"/>
      <c r="F203" s="4"/>
      <c r="G203" s="4"/>
      <c r="H203" s="78"/>
      <c r="I203" s="4"/>
      <c r="J203" s="78"/>
      <c r="K203" s="4"/>
      <c r="L203" s="4"/>
      <c r="M203" s="14"/>
      <c r="N203" s="2"/>
      <c r="O203" s="2"/>
      <c r="P203" s="2"/>
      <c r="Q203" s="2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2"/>
      <c r="O204" s="2"/>
      <c r="P204" s="2"/>
      <c r="Q204" s="2"/>
    </row>
  </sheetData>
  <mergeCells count="14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2:D42"/>
    <mergeCell ref="B43:D43"/>
    <mergeCell ref="B44:D44"/>
    <mergeCell ref="B45:D45"/>
    <mergeCell ref="B47:D47"/>
    <mergeCell ref="B48:D48"/>
    <mergeCell ref="B49:D49"/>
    <mergeCell ref="B50:D50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53:L5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33:D133"/>
    <mergeCell ref="B134:D134"/>
    <mergeCell ref="B135:D135"/>
    <mergeCell ref="B136:D136"/>
    <mergeCell ref="B139:L139"/>
    <mergeCell ref="B141:D141"/>
    <mergeCell ref="B142:D142"/>
    <mergeCell ref="B143:D143"/>
    <mergeCell ref="B144:D144"/>
    <mergeCell ref="B147:L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190:L190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H87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50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L87</f>
        <v>0</v>
      </c>
      <c r="K11" s="1"/>
      <c r="L11" s="1"/>
      <c r="M11" s="12"/>
      <c r="N11" s="2"/>
      <c r="O11" s="2"/>
      <c r="P11" s="2"/>
      <c r="Q11" s="43">
        <f>IF(SUM(K20)&gt;0,ROUND(SUM(S20)/SUM(K20)-1,8),0)</f>
        <v>0</v>
      </c>
      <c r="R11" s="27">
        <f>AVERAGE(J86)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H87</f>
        <v>0</v>
      </c>
      <c r="L20" s="48">
        <f>L87</f>
        <v>0</v>
      </c>
      <c r="M20" s="12"/>
      <c r="N20" s="2"/>
      <c r="O20" s="2"/>
      <c r="P20" s="2"/>
      <c r="Q20" s="2"/>
      <c r="S20" s="27">
        <f>S86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8" t="s">
        <v>56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4" t="s">
        <v>57</v>
      </c>
      <c r="C24" s="44" t="s">
        <v>53</v>
      </c>
      <c r="D24" s="44" t="s">
        <v>58</v>
      </c>
      <c r="E24" s="44" t="s">
        <v>54</v>
      </c>
      <c r="F24" s="44" t="s">
        <v>59</v>
      </c>
      <c r="G24" s="45" t="s">
        <v>60</v>
      </c>
      <c r="H24" s="22" t="s">
        <v>61</v>
      </c>
      <c r="I24" s="22" t="s">
        <v>62</v>
      </c>
      <c r="J24" s="22" t="s">
        <v>16</v>
      </c>
      <c r="K24" s="45" t="s">
        <v>63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9" t="s">
        <v>64</v>
      </c>
      <c r="C25" s="1"/>
      <c r="D25" s="1"/>
      <c r="E25" s="1"/>
      <c r="F25" s="1"/>
      <c r="G25" s="1"/>
      <c r="H25" s="50"/>
      <c r="I25" s="1"/>
      <c r="J25" s="50"/>
      <c r="K25" s="1"/>
      <c r="L25" s="1"/>
      <c r="M25" s="12"/>
      <c r="N25" s="2"/>
      <c r="O25" s="2"/>
      <c r="P25" s="2"/>
      <c r="Q25" s="2"/>
    </row>
    <row r="26">
      <c r="A26" s="9"/>
      <c r="B26" s="51">
        <v>1</v>
      </c>
      <c r="C26" s="52" t="s">
        <v>65</v>
      </c>
      <c r="D26" s="52" t="s">
        <v>3</v>
      </c>
      <c r="E26" s="52" t="s">
        <v>66</v>
      </c>
      <c r="F26" s="52" t="s">
        <v>3</v>
      </c>
      <c r="G26" s="53" t="s">
        <v>67</v>
      </c>
      <c r="H26" s="54">
        <v>1</v>
      </c>
      <c r="I26" s="25">
        <f>ROUND(0,2)</f>
        <v>0</v>
      </c>
      <c r="J26" s="55">
        <f>ROUND(I26*H26,2)</f>
        <v>0</v>
      </c>
      <c r="K26" s="56">
        <v>0.20999999999999999</v>
      </c>
      <c r="L26" s="57">
        <f>IF(ISNUMBER(K26),ROUND(J26*(K26+1),2),0)</f>
        <v>0</v>
      </c>
      <c r="M26" s="12"/>
      <c r="N26" s="2"/>
      <c r="O26" s="2"/>
      <c r="P26" s="2"/>
      <c r="Q26" s="43">
        <f>IF(ISNUMBER(K26),IF(H26&gt;0,IF(I26&gt;0,J26,0),0),0)</f>
        <v>0</v>
      </c>
      <c r="R26" s="27">
        <f>IF(ISNUMBER(K26)=FALSE,J26,0)</f>
        <v>0</v>
      </c>
    </row>
    <row r="27">
      <c r="A27" s="9"/>
      <c r="B27" s="58" t="s">
        <v>68</v>
      </c>
      <c r="C27" s="1"/>
      <c r="D27" s="1"/>
      <c r="E27" s="59" t="s">
        <v>69</v>
      </c>
      <c r="F27" s="1"/>
      <c r="G27" s="1"/>
      <c r="H27" s="50"/>
      <c r="I27" s="1"/>
      <c r="J27" s="50"/>
      <c r="K27" s="1"/>
      <c r="L27" s="1"/>
      <c r="M27" s="12"/>
      <c r="N27" s="2"/>
      <c r="O27" s="2"/>
      <c r="P27" s="2"/>
      <c r="Q27" s="2"/>
    </row>
    <row r="28">
      <c r="A28" s="9"/>
      <c r="B28" s="58" t="s">
        <v>70</v>
      </c>
      <c r="C28" s="1"/>
      <c r="D28" s="1"/>
      <c r="E28" s="59" t="s">
        <v>71</v>
      </c>
      <c r="F28" s="1"/>
      <c r="G28" s="1"/>
      <c r="H28" s="50"/>
      <c r="I28" s="1"/>
      <c r="J28" s="50"/>
      <c r="K28" s="1"/>
      <c r="L28" s="1"/>
      <c r="M28" s="12"/>
      <c r="N28" s="2"/>
      <c r="O28" s="2"/>
      <c r="P28" s="2"/>
      <c r="Q28" s="2"/>
    </row>
    <row r="29">
      <c r="A29" s="9"/>
      <c r="B29" s="58" t="s">
        <v>72</v>
      </c>
      <c r="C29" s="1"/>
      <c r="D29" s="1"/>
      <c r="E29" s="59" t="s">
        <v>73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 thickBot="1">
      <c r="A30" s="9"/>
      <c r="B30" s="60" t="s">
        <v>74</v>
      </c>
      <c r="C30" s="31"/>
      <c r="D30" s="31"/>
      <c r="E30" s="61" t="s">
        <v>75</v>
      </c>
      <c r="F30" s="31"/>
      <c r="G30" s="31"/>
      <c r="H30" s="62"/>
      <c r="I30" s="31"/>
      <c r="J30" s="62"/>
      <c r="K30" s="31"/>
      <c r="L30" s="31"/>
      <c r="M30" s="12"/>
      <c r="N30" s="2"/>
      <c r="O30" s="2"/>
      <c r="P30" s="2"/>
      <c r="Q30" s="2"/>
    </row>
    <row r="31" thickTop="1">
      <c r="A31" s="9"/>
      <c r="B31" s="51">
        <v>2</v>
      </c>
      <c r="C31" s="52" t="s">
        <v>76</v>
      </c>
      <c r="D31" s="52" t="s">
        <v>3</v>
      </c>
      <c r="E31" s="52" t="s">
        <v>77</v>
      </c>
      <c r="F31" s="52" t="s">
        <v>3</v>
      </c>
      <c r="G31" s="53" t="s">
        <v>67</v>
      </c>
      <c r="H31" s="63">
        <v>1</v>
      </c>
      <c r="I31" s="37">
        <f>ROUND(0,2)</f>
        <v>0</v>
      </c>
      <c r="J31" s="64">
        <f>ROUND(I31*H31,2)</f>
        <v>0</v>
      </c>
      <c r="K31" s="65">
        <v>0.20999999999999999</v>
      </c>
      <c r="L31" s="66">
        <f>IF(ISNUMBER(K31),ROUND(J31*(K31+1),2),0)</f>
        <v>0</v>
      </c>
      <c r="M31" s="12"/>
      <c r="N31" s="2"/>
      <c r="O31" s="2"/>
      <c r="P31" s="2"/>
      <c r="Q31" s="43">
        <f>IF(ISNUMBER(K31),IF(H31&gt;0,IF(I31&gt;0,J31,0),0),0)</f>
        <v>0</v>
      </c>
      <c r="R31" s="27">
        <f>IF(ISNUMBER(K31)=FALSE,J31,0)</f>
        <v>0</v>
      </c>
    </row>
    <row r="32">
      <c r="A32" s="9"/>
      <c r="B32" s="58" t="s">
        <v>68</v>
      </c>
      <c r="C32" s="1"/>
      <c r="D32" s="1"/>
      <c r="E32" s="59" t="s">
        <v>78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70</v>
      </c>
      <c r="C33" s="1"/>
      <c r="D33" s="1"/>
      <c r="E33" s="59" t="s">
        <v>71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72</v>
      </c>
      <c r="C34" s="1"/>
      <c r="D34" s="1"/>
      <c r="E34" s="59" t="s">
        <v>73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>
      <c r="A35" s="9"/>
      <c r="B35" s="60" t="s">
        <v>74</v>
      </c>
      <c r="C35" s="31"/>
      <c r="D35" s="31"/>
      <c r="E35" s="61" t="s">
        <v>75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>
      <c r="A36" s="9"/>
      <c r="B36" s="51">
        <v>3</v>
      </c>
      <c r="C36" s="52" t="s">
        <v>79</v>
      </c>
      <c r="D36" s="52" t="s">
        <v>3</v>
      </c>
      <c r="E36" s="52" t="s">
        <v>80</v>
      </c>
      <c r="F36" s="52" t="s">
        <v>3</v>
      </c>
      <c r="G36" s="53" t="s">
        <v>67</v>
      </c>
      <c r="H36" s="63">
        <v>1</v>
      </c>
      <c r="I36" s="37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3">
        <f>IF(ISNUMBER(K36),IF(H36&gt;0,IF(I36&gt;0,J36,0),0),0)</f>
        <v>0</v>
      </c>
      <c r="R36" s="27">
        <f>IF(ISNUMBER(K36)=FALSE,J36,0)</f>
        <v>0</v>
      </c>
    </row>
    <row r="37">
      <c r="A37" s="9"/>
      <c r="B37" s="58" t="s">
        <v>68</v>
      </c>
      <c r="C37" s="1"/>
      <c r="D37" s="1"/>
      <c r="E37" s="59" t="s">
        <v>81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70</v>
      </c>
      <c r="C38" s="1"/>
      <c r="D38" s="1"/>
      <c r="E38" s="59" t="s">
        <v>71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72</v>
      </c>
      <c r="C39" s="1"/>
      <c r="D39" s="1"/>
      <c r="E39" s="59" t="s">
        <v>82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>
      <c r="A40" s="9"/>
      <c r="B40" s="60" t="s">
        <v>74</v>
      </c>
      <c r="C40" s="31"/>
      <c r="D40" s="31"/>
      <c r="E40" s="61" t="s">
        <v>83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>
      <c r="A41" s="9"/>
      <c r="B41" s="51">
        <v>4</v>
      </c>
      <c r="C41" s="52" t="s">
        <v>84</v>
      </c>
      <c r="D41" s="52" t="s">
        <v>3</v>
      </c>
      <c r="E41" s="52" t="s">
        <v>85</v>
      </c>
      <c r="F41" s="52" t="s">
        <v>3</v>
      </c>
      <c r="G41" s="53" t="s">
        <v>67</v>
      </c>
      <c r="H41" s="63">
        <v>1</v>
      </c>
      <c r="I41" s="37">
        <f>ROUND(0,2)</f>
        <v>0</v>
      </c>
      <c r="J41" s="64">
        <f>ROUND(I41*H41,2)</f>
        <v>0</v>
      </c>
      <c r="K41" s="65">
        <v>0.20999999999999999</v>
      </c>
      <c r="L41" s="66">
        <f>IF(ISNUMBER(K41),ROUND(J41*(K41+1),2),0)</f>
        <v>0</v>
      </c>
      <c r="M41" s="12"/>
      <c r="N41" s="2"/>
      <c r="O41" s="2"/>
      <c r="P41" s="2"/>
      <c r="Q41" s="43">
        <f>IF(ISNUMBER(K41),IF(H41&gt;0,IF(I41&gt;0,J41,0),0),0)</f>
        <v>0</v>
      </c>
      <c r="R41" s="27">
        <f>IF(ISNUMBER(K41)=FALSE,J41,0)</f>
        <v>0</v>
      </c>
    </row>
    <row r="42">
      <c r="A42" s="9"/>
      <c r="B42" s="58" t="s">
        <v>68</v>
      </c>
      <c r="C42" s="1"/>
      <c r="D42" s="1"/>
      <c r="E42" s="59" t="s">
        <v>69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8" t="s">
        <v>70</v>
      </c>
      <c r="C43" s="1"/>
      <c r="D43" s="1"/>
      <c r="E43" s="59" t="s">
        <v>71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8" t="s">
        <v>72</v>
      </c>
      <c r="C44" s="1"/>
      <c r="D44" s="1"/>
      <c r="E44" s="59" t="s">
        <v>82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 thickBot="1">
      <c r="A45" s="9"/>
      <c r="B45" s="60" t="s">
        <v>74</v>
      </c>
      <c r="C45" s="31"/>
      <c r="D45" s="31"/>
      <c r="E45" s="61" t="s">
        <v>75</v>
      </c>
      <c r="F45" s="31"/>
      <c r="G45" s="31"/>
      <c r="H45" s="62"/>
      <c r="I45" s="31"/>
      <c r="J45" s="62"/>
      <c r="K45" s="31"/>
      <c r="L45" s="31"/>
      <c r="M45" s="12"/>
      <c r="N45" s="2"/>
      <c r="O45" s="2"/>
      <c r="P45" s="2"/>
      <c r="Q45" s="2"/>
    </row>
    <row r="46" thickTop="1">
      <c r="A46" s="9"/>
      <c r="B46" s="51">
        <v>5</v>
      </c>
      <c r="C46" s="52" t="s">
        <v>86</v>
      </c>
      <c r="D46" s="52" t="s">
        <v>3</v>
      </c>
      <c r="E46" s="52" t="s">
        <v>87</v>
      </c>
      <c r="F46" s="52" t="s">
        <v>3</v>
      </c>
      <c r="G46" s="53" t="s">
        <v>67</v>
      </c>
      <c r="H46" s="63">
        <v>1</v>
      </c>
      <c r="I46" s="37">
        <f>ROUND(0,2)</f>
        <v>0</v>
      </c>
      <c r="J46" s="64">
        <f>ROUND(I46*H46,2)</f>
        <v>0</v>
      </c>
      <c r="K46" s="65">
        <v>0.20999999999999999</v>
      </c>
      <c r="L46" s="66">
        <f>IF(ISNUMBER(K46),ROUND(J46*(K46+1),2),0)</f>
        <v>0</v>
      </c>
      <c r="M46" s="12"/>
      <c r="N46" s="2"/>
      <c r="O46" s="2"/>
      <c r="P46" s="2"/>
      <c r="Q46" s="43">
        <f>IF(ISNUMBER(K46),IF(H46&gt;0,IF(I46&gt;0,J46,0),0),0)</f>
        <v>0</v>
      </c>
      <c r="R46" s="27">
        <f>IF(ISNUMBER(K46)=FALSE,J46,0)</f>
        <v>0</v>
      </c>
    </row>
    <row r="47">
      <c r="A47" s="9"/>
      <c r="B47" s="58" t="s">
        <v>68</v>
      </c>
      <c r="C47" s="1"/>
      <c r="D47" s="1"/>
      <c r="E47" s="59" t="s">
        <v>88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8" t="s">
        <v>70</v>
      </c>
      <c r="C48" s="1"/>
      <c r="D48" s="1"/>
      <c r="E48" s="59" t="s">
        <v>71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>
      <c r="A49" s="9"/>
      <c r="B49" s="58" t="s">
        <v>72</v>
      </c>
      <c r="C49" s="1"/>
      <c r="D49" s="1"/>
      <c r="E49" s="59" t="s">
        <v>89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 thickBot="1">
      <c r="A50" s="9"/>
      <c r="B50" s="60" t="s">
        <v>74</v>
      </c>
      <c r="C50" s="31"/>
      <c r="D50" s="31"/>
      <c r="E50" s="61" t="s">
        <v>75</v>
      </c>
      <c r="F50" s="31"/>
      <c r="G50" s="31"/>
      <c r="H50" s="62"/>
      <c r="I50" s="31"/>
      <c r="J50" s="62"/>
      <c r="K50" s="31"/>
      <c r="L50" s="31"/>
      <c r="M50" s="12"/>
      <c r="N50" s="2"/>
      <c r="O50" s="2"/>
      <c r="P50" s="2"/>
      <c r="Q50" s="2"/>
    </row>
    <row r="51" thickTop="1">
      <c r="A51" s="9"/>
      <c r="B51" s="51">
        <v>6</v>
      </c>
      <c r="C51" s="52" t="s">
        <v>90</v>
      </c>
      <c r="D51" s="52" t="s">
        <v>3</v>
      </c>
      <c r="E51" s="52" t="s">
        <v>91</v>
      </c>
      <c r="F51" s="52" t="s">
        <v>3</v>
      </c>
      <c r="G51" s="53" t="s">
        <v>67</v>
      </c>
      <c r="H51" s="63">
        <v>1</v>
      </c>
      <c r="I51" s="37">
        <f>ROUND(0,2)</f>
        <v>0</v>
      </c>
      <c r="J51" s="64">
        <f>ROUND(I51*H51,2)</f>
        <v>0</v>
      </c>
      <c r="K51" s="65">
        <v>0.20999999999999999</v>
      </c>
      <c r="L51" s="66">
        <f>IF(ISNUMBER(K51),ROUND(J51*(K51+1),2),0)</f>
        <v>0</v>
      </c>
      <c r="M51" s="12"/>
      <c r="N51" s="2"/>
      <c r="O51" s="2"/>
      <c r="P51" s="2"/>
      <c r="Q51" s="43">
        <f>IF(ISNUMBER(K51),IF(H51&gt;0,IF(I51&gt;0,J51,0),0),0)</f>
        <v>0</v>
      </c>
      <c r="R51" s="27">
        <f>IF(ISNUMBER(K51)=FALSE,J51,0)</f>
        <v>0</v>
      </c>
    </row>
    <row r="52">
      <c r="A52" s="9"/>
      <c r="B52" s="58" t="s">
        <v>68</v>
      </c>
      <c r="C52" s="1"/>
      <c r="D52" s="1"/>
      <c r="E52" s="59" t="s">
        <v>92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>
      <c r="A53" s="9"/>
      <c r="B53" s="58" t="s">
        <v>70</v>
      </c>
      <c r="C53" s="1"/>
      <c r="D53" s="1"/>
      <c r="E53" s="59" t="s">
        <v>71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>
      <c r="A54" s="9"/>
      <c r="B54" s="58" t="s">
        <v>72</v>
      </c>
      <c r="C54" s="1"/>
      <c r="D54" s="1"/>
      <c r="E54" s="59" t="s">
        <v>93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 thickBot="1">
      <c r="A55" s="9"/>
      <c r="B55" s="60" t="s">
        <v>74</v>
      </c>
      <c r="C55" s="31"/>
      <c r="D55" s="31"/>
      <c r="E55" s="61" t="s">
        <v>75</v>
      </c>
      <c r="F55" s="31"/>
      <c r="G55" s="31"/>
      <c r="H55" s="62"/>
      <c r="I55" s="31"/>
      <c r="J55" s="62"/>
      <c r="K55" s="31"/>
      <c r="L55" s="31"/>
      <c r="M55" s="12"/>
      <c r="N55" s="2"/>
      <c r="O55" s="2"/>
      <c r="P55" s="2"/>
      <c r="Q55" s="2"/>
    </row>
    <row r="56" thickTop="1">
      <c r="A56" s="9"/>
      <c r="B56" s="51">
        <v>7</v>
      </c>
      <c r="C56" s="52" t="s">
        <v>94</v>
      </c>
      <c r="D56" s="52" t="s">
        <v>3</v>
      </c>
      <c r="E56" s="52" t="s">
        <v>95</v>
      </c>
      <c r="F56" s="52" t="s">
        <v>3</v>
      </c>
      <c r="G56" s="53" t="s">
        <v>67</v>
      </c>
      <c r="H56" s="63">
        <v>1</v>
      </c>
      <c r="I56" s="37">
        <f>ROUND(0,2)</f>
        <v>0</v>
      </c>
      <c r="J56" s="64">
        <f>ROUND(I56*H56,2)</f>
        <v>0</v>
      </c>
      <c r="K56" s="65">
        <v>0.20999999999999999</v>
      </c>
      <c r="L56" s="66">
        <f>IF(ISNUMBER(K56),ROUND(J56*(K56+1),2),0)</f>
        <v>0</v>
      </c>
      <c r="M56" s="12"/>
      <c r="N56" s="2"/>
      <c r="O56" s="2"/>
      <c r="P56" s="2"/>
      <c r="Q56" s="43">
        <f>IF(ISNUMBER(K56),IF(H56&gt;0,IF(I56&gt;0,J56,0),0),0)</f>
        <v>0</v>
      </c>
      <c r="R56" s="27">
        <f>IF(ISNUMBER(K56)=FALSE,J56,0)</f>
        <v>0</v>
      </c>
    </row>
    <row r="57">
      <c r="A57" s="9"/>
      <c r="B57" s="58" t="s">
        <v>68</v>
      </c>
      <c r="C57" s="1"/>
      <c r="D57" s="1"/>
      <c r="E57" s="59" t="s">
        <v>96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>
      <c r="A58" s="9"/>
      <c r="B58" s="58" t="s">
        <v>70</v>
      </c>
      <c r="C58" s="1"/>
      <c r="D58" s="1"/>
      <c r="E58" s="59" t="s">
        <v>3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>
      <c r="A59" s="9"/>
      <c r="B59" s="58" t="s">
        <v>72</v>
      </c>
      <c r="C59" s="1"/>
      <c r="D59" s="1"/>
      <c r="E59" s="59" t="s">
        <v>89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 thickBot="1">
      <c r="A60" s="9"/>
      <c r="B60" s="60" t="s">
        <v>74</v>
      </c>
      <c r="C60" s="31"/>
      <c r="D60" s="31"/>
      <c r="E60" s="61" t="s">
        <v>75</v>
      </c>
      <c r="F60" s="31"/>
      <c r="G60" s="31"/>
      <c r="H60" s="62"/>
      <c r="I60" s="31"/>
      <c r="J60" s="62"/>
      <c r="K60" s="31"/>
      <c r="L60" s="31"/>
      <c r="M60" s="12"/>
      <c r="N60" s="2"/>
      <c r="O60" s="2"/>
      <c r="P60" s="2"/>
      <c r="Q60" s="2"/>
    </row>
    <row r="61" thickTop="1">
      <c r="A61" s="9"/>
      <c r="B61" s="51">
        <v>8</v>
      </c>
      <c r="C61" s="52" t="s">
        <v>97</v>
      </c>
      <c r="D61" s="52" t="s">
        <v>3</v>
      </c>
      <c r="E61" s="52" t="s">
        <v>98</v>
      </c>
      <c r="F61" s="52" t="s">
        <v>3</v>
      </c>
      <c r="G61" s="53" t="s">
        <v>67</v>
      </c>
      <c r="H61" s="63">
        <v>1</v>
      </c>
      <c r="I61" s="37">
        <f>ROUND(0,2)</f>
        <v>0</v>
      </c>
      <c r="J61" s="64">
        <f>ROUND(I61*H61,2)</f>
        <v>0</v>
      </c>
      <c r="K61" s="65">
        <v>0.20999999999999999</v>
      </c>
      <c r="L61" s="66">
        <f>IF(ISNUMBER(K61),ROUND(J61*(K61+1),2),0)</f>
        <v>0</v>
      </c>
      <c r="M61" s="12"/>
      <c r="N61" s="2"/>
      <c r="O61" s="2"/>
      <c r="P61" s="2"/>
      <c r="Q61" s="43">
        <f>IF(ISNUMBER(K61),IF(H61&gt;0,IF(I61&gt;0,J61,0),0),0)</f>
        <v>0</v>
      </c>
      <c r="R61" s="27">
        <f>IF(ISNUMBER(K61)=FALSE,J61,0)</f>
        <v>0</v>
      </c>
    </row>
    <row r="62">
      <c r="A62" s="9"/>
      <c r="B62" s="58" t="s">
        <v>68</v>
      </c>
      <c r="C62" s="1"/>
      <c r="D62" s="1"/>
      <c r="E62" s="59" t="s">
        <v>99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>
      <c r="A63" s="9"/>
      <c r="B63" s="58" t="s">
        <v>70</v>
      </c>
      <c r="C63" s="1"/>
      <c r="D63" s="1"/>
      <c r="E63" s="59" t="s">
        <v>71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>
      <c r="A64" s="9"/>
      <c r="B64" s="58" t="s">
        <v>72</v>
      </c>
      <c r="C64" s="1"/>
      <c r="D64" s="1"/>
      <c r="E64" s="59" t="s">
        <v>89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 thickBot="1">
      <c r="A65" s="9"/>
      <c r="B65" s="60" t="s">
        <v>74</v>
      </c>
      <c r="C65" s="31"/>
      <c r="D65" s="31"/>
      <c r="E65" s="61" t="s">
        <v>75</v>
      </c>
      <c r="F65" s="31"/>
      <c r="G65" s="31"/>
      <c r="H65" s="62"/>
      <c r="I65" s="31"/>
      <c r="J65" s="62"/>
      <c r="K65" s="31"/>
      <c r="L65" s="31"/>
      <c r="M65" s="12"/>
      <c r="N65" s="2"/>
      <c r="O65" s="2"/>
      <c r="P65" s="2"/>
      <c r="Q65" s="2"/>
    </row>
    <row r="66" thickTop="1">
      <c r="A66" s="9"/>
      <c r="B66" s="51">
        <v>9</v>
      </c>
      <c r="C66" s="52" t="s">
        <v>100</v>
      </c>
      <c r="D66" s="52" t="s">
        <v>3</v>
      </c>
      <c r="E66" s="52" t="s">
        <v>101</v>
      </c>
      <c r="F66" s="52" t="s">
        <v>3</v>
      </c>
      <c r="G66" s="53" t="s">
        <v>67</v>
      </c>
      <c r="H66" s="63">
        <v>1</v>
      </c>
      <c r="I66" s="37">
        <f>ROUND(0,2)</f>
        <v>0</v>
      </c>
      <c r="J66" s="64">
        <f>ROUND(I66*H66,2)</f>
        <v>0</v>
      </c>
      <c r="K66" s="65">
        <v>0.20999999999999999</v>
      </c>
      <c r="L66" s="66">
        <f>IF(ISNUMBER(K66),ROUND(J66*(K66+1),2),0)</f>
        <v>0</v>
      </c>
      <c r="M66" s="12"/>
      <c r="N66" s="2"/>
      <c r="O66" s="2"/>
      <c r="P66" s="2"/>
      <c r="Q66" s="43">
        <f>IF(ISNUMBER(K66),IF(H66&gt;0,IF(I66&gt;0,J66,0),0),0)</f>
        <v>0</v>
      </c>
      <c r="R66" s="27">
        <f>IF(ISNUMBER(K66)=FALSE,J66,0)</f>
        <v>0</v>
      </c>
    </row>
    <row r="67">
      <c r="A67" s="9"/>
      <c r="B67" s="58" t="s">
        <v>68</v>
      </c>
      <c r="C67" s="1"/>
      <c r="D67" s="1"/>
      <c r="E67" s="59" t="s">
        <v>102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>
      <c r="A68" s="9"/>
      <c r="B68" s="58" t="s">
        <v>70</v>
      </c>
      <c r="C68" s="1"/>
      <c r="D68" s="1"/>
      <c r="E68" s="59" t="s">
        <v>71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>
      <c r="A69" s="9"/>
      <c r="B69" s="58" t="s">
        <v>72</v>
      </c>
      <c r="C69" s="1"/>
      <c r="D69" s="1"/>
      <c r="E69" s="59" t="s">
        <v>89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 thickBot="1">
      <c r="A70" s="9"/>
      <c r="B70" s="60" t="s">
        <v>74</v>
      </c>
      <c r="C70" s="31"/>
      <c r="D70" s="31"/>
      <c r="E70" s="61" t="s">
        <v>75</v>
      </c>
      <c r="F70" s="31"/>
      <c r="G70" s="31"/>
      <c r="H70" s="62"/>
      <c r="I70" s="31"/>
      <c r="J70" s="62"/>
      <c r="K70" s="31"/>
      <c r="L70" s="31"/>
      <c r="M70" s="12"/>
      <c r="N70" s="2"/>
      <c r="O70" s="2"/>
      <c r="P70" s="2"/>
      <c r="Q70" s="2"/>
    </row>
    <row r="71" thickTop="1">
      <c r="A71" s="9"/>
      <c r="B71" s="51">
        <v>10</v>
      </c>
      <c r="C71" s="52" t="s">
        <v>103</v>
      </c>
      <c r="D71" s="52" t="s">
        <v>3</v>
      </c>
      <c r="E71" s="52" t="s">
        <v>104</v>
      </c>
      <c r="F71" s="52" t="s">
        <v>3</v>
      </c>
      <c r="G71" s="53" t="s">
        <v>67</v>
      </c>
      <c r="H71" s="63">
        <v>1</v>
      </c>
      <c r="I71" s="37">
        <f>ROUND(0,2)</f>
        <v>0</v>
      </c>
      <c r="J71" s="64">
        <f>ROUND(I71*H71,2)</f>
        <v>0</v>
      </c>
      <c r="K71" s="65">
        <v>0.20999999999999999</v>
      </c>
      <c r="L71" s="66">
        <f>IF(ISNUMBER(K71),ROUND(J71*(K71+1),2),0)</f>
        <v>0</v>
      </c>
      <c r="M71" s="12"/>
      <c r="N71" s="2"/>
      <c r="O71" s="2"/>
      <c r="P71" s="2"/>
      <c r="Q71" s="43">
        <f>IF(ISNUMBER(K71),IF(H71&gt;0,IF(I71&gt;0,J71,0),0),0)</f>
        <v>0</v>
      </c>
      <c r="R71" s="27">
        <f>IF(ISNUMBER(K71)=FALSE,J71,0)</f>
        <v>0</v>
      </c>
    </row>
    <row r="72">
      <c r="A72" s="9"/>
      <c r="B72" s="58" t="s">
        <v>68</v>
      </c>
      <c r="C72" s="1"/>
      <c r="D72" s="1"/>
      <c r="E72" s="59" t="s">
        <v>105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>
      <c r="A73" s="9"/>
      <c r="B73" s="58" t="s">
        <v>70</v>
      </c>
      <c r="C73" s="1"/>
      <c r="D73" s="1"/>
      <c r="E73" s="59" t="s">
        <v>71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>
      <c r="A74" s="9"/>
      <c r="B74" s="58" t="s">
        <v>72</v>
      </c>
      <c r="C74" s="1"/>
      <c r="D74" s="1"/>
      <c r="E74" s="59" t="s">
        <v>106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 thickBot="1">
      <c r="A75" s="9"/>
      <c r="B75" s="60" t="s">
        <v>74</v>
      </c>
      <c r="C75" s="31"/>
      <c r="D75" s="31"/>
      <c r="E75" s="61" t="s">
        <v>75</v>
      </c>
      <c r="F75" s="31"/>
      <c r="G75" s="31"/>
      <c r="H75" s="62"/>
      <c r="I75" s="31"/>
      <c r="J75" s="62"/>
      <c r="K75" s="31"/>
      <c r="L75" s="31"/>
      <c r="M75" s="12"/>
      <c r="N75" s="2"/>
      <c r="O75" s="2"/>
      <c r="P75" s="2"/>
      <c r="Q75" s="2"/>
    </row>
    <row r="76" thickTop="1">
      <c r="A76" s="9"/>
      <c r="B76" s="51">
        <v>11</v>
      </c>
      <c r="C76" s="52" t="s">
        <v>107</v>
      </c>
      <c r="D76" s="52" t="s">
        <v>108</v>
      </c>
      <c r="E76" s="52" t="s">
        <v>109</v>
      </c>
      <c r="F76" s="52" t="s">
        <v>3</v>
      </c>
      <c r="G76" s="53" t="s">
        <v>110</v>
      </c>
      <c r="H76" s="63">
        <v>1</v>
      </c>
      <c r="I76" s="37">
        <f>ROUND(0,2)</f>
        <v>0</v>
      </c>
      <c r="J76" s="64">
        <f>ROUND(I76*H76,2)</f>
        <v>0</v>
      </c>
      <c r="K76" s="65">
        <v>0.20999999999999999</v>
      </c>
      <c r="L76" s="66">
        <f>IF(ISNUMBER(K76),ROUND(J76*(K76+1),2),0)</f>
        <v>0</v>
      </c>
      <c r="M76" s="12"/>
      <c r="N76" s="2"/>
      <c r="O76" s="2"/>
      <c r="P76" s="2"/>
      <c r="Q76" s="43">
        <f>IF(ISNUMBER(K76),IF(H76&gt;0,IF(I76&gt;0,J76,0),0),0)</f>
        <v>0</v>
      </c>
      <c r="R76" s="27">
        <f>IF(ISNUMBER(K76)=FALSE,J76,0)</f>
        <v>0</v>
      </c>
    </row>
    <row r="77">
      <c r="A77" s="9"/>
      <c r="B77" s="58" t="s">
        <v>68</v>
      </c>
      <c r="C77" s="1"/>
      <c r="D77" s="1"/>
      <c r="E77" s="59" t="s">
        <v>111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8" t="s">
        <v>70</v>
      </c>
      <c r="C78" s="1"/>
      <c r="D78" s="1"/>
      <c r="E78" s="59" t="s">
        <v>71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>
      <c r="A79" s="9"/>
      <c r="B79" s="58" t="s">
        <v>72</v>
      </c>
      <c r="C79" s="1"/>
      <c r="D79" s="1"/>
      <c r="E79" s="59" t="s">
        <v>112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 thickBot="1">
      <c r="A80" s="9"/>
      <c r="B80" s="60" t="s">
        <v>74</v>
      </c>
      <c r="C80" s="31"/>
      <c r="D80" s="31"/>
      <c r="E80" s="61" t="s">
        <v>75</v>
      </c>
      <c r="F80" s="31"/>
      <c r="G80" s="31"/>
      <c r="H80" s="62"/>
      <c r="I80" s="31"/>
      <c r="J80" s="62"/>
      <c r="K80" s="31"/>
      <c r="L80" s="31"/>
      <c r="M80" s="12"/>
      <c r="N80" s="2"/>
      <c r="O80" s="2"/>
      <c r="P80" s="2"/>
      <c r="Q80" s="2"/>
    </row>
    <row r="81" thickTop="1">
      <c r="A81" s="9"/>
      <c r="B81" s="51">
        <v>12</v>
      </c>
      <c r="C81" s="52" t="s">
        <v>107</v>
      </c>
      <c r="D81" s="52" t="s">
        <v>113</v>
      </c>
      <c r="E81" s="52" t="s">
        <v>109</v>
      </c>
      <c r="F81" s="52" t="s">
        <v>3</v>
      </c>
      <c r="G81" s="53" t="s">
        <v>110</v>
      </c>
      <c r="H81" s="63">
        <v>1</v>
      </c>
      <c r="I81" s="37">
        <f>ROUND(0,2)</f>
        <v>0</v>
      </c>
      <c r="J81" s="64">
        <f>ROUND(I81*H81,2)</f>
        <v>0</v>
      </c>
      <c r="K81" s="65">
        <v>0.20999999999999999</v>
      </c>
      <c r="L81" s="66">
        <f>IF(ISNUMBER(K81),ROUND(J81*(K81+1),2),0)</f>
        <v>0</v>
      </c>
      <c r="M81" s="12"/>
      <c r="N81" s="2"/>
      <c r="O81" s="2"/>
      <c r="P81" s="2"/>
      <c r="Q81" s="43">
        <f>IF(ISNUMBER(K81),IF(H81&gt;0,IF(I81&gt;0,J81,0),0),0)</f>
        <v>0</v>
      </c>
      <c r="R81" s="27">
        <f>IF(ISNUMBER(K81)=FALSE,J81,0)</f>
        <v>0</v>
      </c>
    </row>
    <row r="82">
      <c r="A82" s="9"/>
      <c r="B82" s="58" t="s">
        <v>68</v>
      </c>
      <c r="C82" s="1"/>
      <c r="D82" s="1"/>
      <c r="E82" s="59" t="s">
        <v>114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>
      <c r="A83" s="9"/>
      <c r="B83" s="58" t="s">
        <v>70</v>
      </c>
      <c r="C83" s="1"/>
      <c r="D83" s="1"/>
      <c r="E83" s="59" t="s">
        <v>71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>
      <c r="A84" s="9"/>
      <c r="B84" s="58" t="s">
        <v>72</v>
      </c>
      <c r="C84" s="1"/>
      <c r="D84" s="1"/>
      <c r="E84" s="59" t="s">
        <v>112</v>
      </c>
      <c r="F84" s="1"/>
      <c r="G84" s="1"/>
      <c r="H84" s="50"/>
      <c r="I84" s="1"/>
      <c r="J84" s="50"/>
      <c r="K84" s="1"/>
      <c r="L84" s="1"/>
      <c r="M84" s="12"/>
      <c r="N84" s="2"/>
      <c r="O84" s="2"/>
      <c r="P84" s="2"/>
      <c r="Q84" s="2"/>
    </row>
    <row r="85" thickBot="1">
      <c r="A85" s="9"/>
      <c r="B85" s="60" t="s">
        <v>74</v>
      </c>
      <c r="C85" s="31"/>
      <c r="D85" s="31"/>
      <c r="E85" s="61" t="s">
        <v>75</v>
      </c>
      <c r="F85" s="31"/>
      <c r="G85" s="31"/>
      <c r="H85" s="62"/>
      <c r="I85" s="31"/>
      <c r="J85" s="62"/>
      <c r="K85" s="31"/>
      <c r="L85" s="31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7">
        <v>0</v>
      </c>
      <c r="D86" s="1"/>
      <c r="E86" s="67" t="s">
        <v>55</v>
      </c>
      <c r="F86" s="1"/>
      <c r="G86" s="68" t="s">
        <v>115</v>
      </c>
      <c r="H86" s="69">
        <f>J26+J31+J36+J41+J46+J51+J56+J61+J66+J71+J76+J81</f>
        <v>0</v>
      </c>
      <c r="I86" s="68" t="s">
        <v>116</v>
      </c>
      <c r="J86" s="70">
        <f>(L86-H86)</f>
        <v>0</v>
      </c>
      <c r="K86" s="68" t="s">
        <v>117</v>
      </c>
      <c r="L86" s="71">
        <f>L26+L31+L36+L41+L46+L51+L56+L61+L66+L71+L76+L81</f>
        <v>0</v>
      </c>
      <c r="M86" s="12"/>
      <c r="N86" s="2"/>
      <c r="O86" s="2"/>
      <c r="P86" s="2"/>
      <c r="Q86" s="43">
        <f>0+Q26+Q31+Q36+Q41+Q46+Q51+Q56+Q61+Q66+Q71+Q76+Q81</f>
        <v>0</v>
      </c>
      <c r="R86" s="27">
        <f>0+R26+R31+R36+R41+R46+R51+R56+R61+R66+R71+R76+R81</f>
        <v>0</v>
      </c>
      <c r="S86" s="72">
        <f>Q86*(1+J86)+R86</f>
        <v>0</v>
      </c>
    </row>
    <row r="87" thickTop="1" thickBot="1" ht="25" customHeight="1">
      <c r="A87" s="9"/>
      <c r="B87" s="73"/>
      <c r="C87" s="73"/>
      <c r="D87" s="73"/>
      <c r="E87" s="73"/>
      <c r="F87" s="73"/>
      <c r="G87" s="74" t="s">
        <v>118</v>
      </c>
      <c r="H87" s="75">
        <f>J26+J31+J36+J41+J46+J51+J56+J61+J66+J71+J76+J81</f>
        <v>0</v>
      </c>
      <c r="I87" s="74" t="s">
        <v>119</v>
      </c>
      <c r="J87" s="76">
        <f>0+J86</f>
        <v>0</v>
      </c>
      <c r="K87" s="74" t="s">
        <v>120</v>
      </c>
      <c r="L87" s="77">
        <f>L26+L31+L36+L41+L46+L51+L56+L61+L66+L71+L76+L81</f>
        <v>0</v>
      </c>
      <c r="M87" s="12"/>
      <c r="N87" s="2"/>
      <c r="O87" s="2"/>
      <c r="P87" s="2"/>
      <c r="Q87" s="2"/>
    </row>
    <row r="88">
      <c r="A88" s="13"/>
      <c r="B88" s="4"/>
      <c r="C88" s="4"/>
      <c r="D88" s="4"/>
      <c r="E88" s="4"/>
      <c r="F88" s="4"/>
      <c r="G88" s="4"/>
      <c r="H88" s="78"/>
      <c r="I88" s="4"/>
      <c r="J88" s="78"/>
      <c r="K88" s="4"/>
      <c r="L88" s="4"/>
      <c r="M88" s="14"/>
      <c r="N88" s="2"/>
      <c r="O88" s="2"/>
      <c r="P88" s="2"/>
      <c r="Q88" s="2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"/>
      <c r="O89" s="2"/>
      <c r="P89" s="2"/>
      <c r="Q89" s="2"/>
    </row>
  </sheetData>
  <mergeCells count="63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H52+H130+H138+H146+H189+H207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1250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L52+L130+L138+L146+L189+L207</f>
        <v>0</v>
      </c>
      <c r="K11" s="1"/>
      <c r="L11" s="1"/>
      <c r="M11" s="12"/>
      <c r="N11" s="2"/>
      <c r="O11" s="2"/>
      <c r="P11" s="2"/>
      <c r="Q11" s="43">
        <f>IF(SUM(K20:K25)&gt;0,ROUND(SUM(S20:S25)/SUM(K20:K25)-1,8),0)</f>
        <v>0</v>
      </c>
      <c r="R11" s="27">
        <f>AVERAGE(J51,J129,J137,J145,J188,J206)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H52</f>
        <v>0</v>
      </c>
      <c r="L20" s="48">
        <f>L52</f>
        <v>0</v>
      </c>
      <c r="M20" s="12"/>
      <c r="N20" s="2"/>
      <c r="O20" s="2"/>
      <c r="P20" s="2"/>
      <c r="Q20" s="2"/>
      <c r="S20" s="27">
        <f>S51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H130</f>
        <v>0</v>
      </c>
      <c r="L21" s="48">
        <f>L130</f>
        <v>0</v>
      </c>
      <c r="M21" s="12"/>
      <c r="N21" s="2"/>
      <c r="O21" s="2"/>
      <c r="P21" s="2"/>
      <c r="Q21" s="2"/>
      <c r="S21" s="27">
        <f>S129</f>
        <v>0</v>
      </c>
    </row>
    <row r="22">
      <c r="A22" s="9"/>
      <c r="B22" s="46">
        <v>2</v>
      </c>
      <c r="C22" s="1"/>
      <c r="D22" s="1"/>
      <c r="E22" s="47" t="s">
        <v>254</v>
      </c>
      <c r="F22" s="1"/>
      <c r="G22" s="1"/>
      <c r="H22" s="1"/>
      <c r="I22" s="1"/>
      <c r="J22" s="1"/>
      <c r="K22" s="48">
        <f>H138</f>
        <v>0</v>
      </c>
      <c r="L22" s="48">
        <f>L138</f>
        <v>0</v>
      </c>
      <c r="M22" s="12"/>
      <c r="N22" s="2"/>
      <c r="O22" s="2"/>
      <c r="P22" s="2"/>
      <c r="Q22" s="2"/>
      <c r="S22" s="27">
        <f>S137</f>
        <v>0</v>
      </c>
    </row>
    <row r="23">
      <c r="A23" s="9"/>
      <c r="B23" s="46">
        <v>4</v>
      </c>
      <c r="C23" s="1"/>
      <c r="D23" s="1"/>
      <c r="E23" s="47" t="s">
        <v>123</v>
      </c>
      <c r="F23" s="1"/>
      <c r="G23" s="1"/>
      <c r="H23" s="1"/>
      <c r="I23" s="1"/>
      <c r="J23" s="1"/>
      <c r="K23" s="48">
        <f>H146</f>
        <v>0</v>
      </c>
      <c r="L23" s="48">
        <f>L146</f>
        <v>0</v>
      </c>
      <c r="M23" s="12"/>
      <c r="N23" s="2"/>
      <c r="O23" s="2"/>
      <c r="P23" s="2"/>
      <c r="Q23" s="2"/>
      <c r="S23" s="27">
        <f>S145</f>
        <v>0</v>
      </c>
    </row>
    <row r="24">
      <c r="A24" s="9"/>
      <c r="B24" s="46">
        <v>8</v>
      </c>
      <c r="C24" s="1"/>
      <c r="D24" s="1"/>
      <c r="E24" s="47" t="s">
        <v>684</v>
      </c>
      <c r="F24" s="1"/>
      <c r="G24" s="1"/>
      <c r="H24" s="1"/>
      <c r="I24" s="1"/>
      <c r="J24" s="1"/>
      <c r="K24" s="48">
        <f>H189</f>
        <v>0</v>
      </c>
      <c r="L24" s="48">
        <f>L189</f>
        <v>0</v>
      </c>
      <c r="M24" s="12"/>
      <c r="N24" s="2"/>
      <c r="O24" s="2"/>
      <c r="P24" s="2"/>
      <c r="Q24" s="2"/>
      <c r="S24" s="27">
        <f>S188</f>
        <v>0</v>
      </c>
    </row>
    <row r="25">
      <c r="A25" s="9"/>
      <c r="B25" s="46">
        <v>9</v>
      </c>
      <c r="C25" s="1"/>
      <c r="D25" s="1"/>
      <c r="E25" s="47" t="s">
        <v>125</v>
      </c>
      <c r="F25" s="1"/>
      <c r="G25" s="1"/>
      <c r="H25" s="1"/>
      <c r="I25" s="1"/>
      <c r="J25" s="1"/>
      <c r="K25" s="48">
        <f>H207</f>
        <v>0</v>
      </c>
      <c r="L25" s="48">
        <f>L207</f>
        <v>0</v>
      </c>
      <c r="M25" s="81"/>
      <c r="N25" s="2"/>
      <c r="O25" s="2"/>
      <c r="P25" s="2"/>
      <c r="Q25" s="2"/>
      <c r="S25" s="27">
        <f>S206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9"/>
      <c r="N26" s="2"/>
      <c r="O26" s="2"/>
      <c r="P26" s="2"/>
      <c r="Q26" s="2"/>
    </row>
    <row r="27" ht="14" customHeight="1">
      <c r="A27" s="4"/>
      <c r="B27" s="38" t="s">
        <v>56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0"/>
      <c r="N28" s="2"/>
      <c r="O28" s="2"/>
      <c r="P28" s="2"/>
      <c r="Q28" s="2"/>
    </row>
    <row r="29" ht="18" customHeight="1">
      <c r="A29" s="9"/>
      <c r="B29" s="44" t="s">
        <v>57</v>
      </c>
      <c r="C29" s="44" t="s">
        <v>53</v>
      </c>
      <c r="D29" s="44" t="s">
        <v>58</v>
      </c>
      <c r="E29" s="44" t="s">
        <v>54</v>
      </c>
      <c r="F29" s="44" t="s">
        <v>59</v>
      </c>
      <c r="G29" s="45" t="s">
        <v>60</v>
      </c>
      <c r="H29" s="22" t="s">
        <v>61</v>
      </c>
      <c r="I29" s="22" t="s">
        <v>62</v>
      </c>
      <c r="J29" s="22" t="s">
        <v>16</v>
      </c>
      <c r="K29" s="45" t="s">
        <v>63</v>
      </c>
      <c r="L29" s="22" t="s">
        <v>17</v>
      </c>
      <c r="M29" s="81"/>
      <c r="N29" s="2"/>
      <c r="O29" s="2"/>
      <c r="P29" s="2"/>
      <c r="Q29" s="2"/>
    </row>
    <row r="30" ht="40" customHeight="1">
      <c r="A30" s="9"/>
      <c r="B30" s="49" t="s">
        <v>64</v>
      </c>
      <c r="C30" s="1"/>
      <c r="D30" s="1"/>
      <c r="E30" s="1"/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1">
        <v>1</v>
      </c>
      <c r="C31" s="52" t="s">
        <v>256</v>
      </c>
      <c r="D31" s="52" t="s">
        <v>3</v>
      </c>
      <c r="E31" s="52" t="s">
        <v>127</v>
      </c>
      <c r="F31" s="52" t="s">
        <v>3</v>
      </c>
      <c r="G31" s="53" t="s">
        <v>141</v>
      </c>
      <c r="H31" s="54">
        <v>42.509999999999998</v>
      </c>
      <c r="I31" s="25">
        <f>ROUND(0,2)</f>
        <v>0</v>
      </c>
      <c r="J31" s="55">
        <f>ROUND(I31*H31,2)</f>
        <v>0</v>
      </c>
      <c r="K31" s="56">
        <v>0.20999999999999999</v>
      </c>
      <c r="L31" s="57">
        <f>IF(ISNUMBER(K31),ROUND(J31*(K31+1),2),0)</f>
        <v>0</v>
      </c>
      <c r="M31" s="12"/>
      <c r="N31" s="2"/>
      <c r="O31" s="2"/>
      <c r="P31" s="2"/>
      <c r="Q31" s="43">
        <f>IF(ISNUMBER(K31),IF(H31&gt;0,IF(I31&gt;0,J31,0),0),0)</f>
        <v>0</v>
      </c>
      <c r="R31" s="27">
        <f>IF(ISNUMBER(K31)=FALSE,J31,0)</f>
        <v>0</v>
      </c>
    </row>
    <row r="32">
      <c r="A32" s="9"/>
      <c r="B32" s="58" t="s">
        <v>68</v>
      </c>
      <c r="C32" s="1"/>
      <c r="D32" s="1"/>
      <c r="E32" s="59" t="s">
        <v>685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70</v>
      </c>
      <c r="C33" s="1"/>
      <c r="D33" s="1"/>
      <c r="E33" s="59" t="s">
        <v>1251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72</v>
      </c>
      <c r="C34" s="1"/>
      <c r="D34" s="1"/>
      <c r="E34" s="59" t="s">
        <v>131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>
      <c r="A35" s="9"/>
      <c r="B35" s="60" t="s">
        <v>74</v>
      </c>
      <c r="C35" s="31"/>
      <c r="D35" s="31"/>
      <c r="E35" s="61" t="s">
        <v>75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>
      <c r="A36" s="9"/>
      <c r="B36" s="51">
        <v>2</v>
      </c>
      <c r="C36" s="52" t="s">
        <v>935</v>
      </c>
      <c r="D36" s="52" t="s">
        <v>113</v>
      </c>
      <c r="E36" s="52" t="s">
        <v>936</v>
      </c>
      <c r="F36" s="52" t="s">
        <v>3</v>
      </c>
      <c r="G36" s="53" t="s">
        <v>67</v>
      </c>
      <c r="H36" s="63">
        <v>1</v>
      </c>
      <c r="I36" s="37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3">
        <f>IF(ISNUMBER(K36),IF(H36&gt;0,IF(I36&gt;0,J36,0),0),0)</f>
        <v>0</v>
      </c>
      <c r="R36" s="27">
        <f>IF(ISNUMBER(K36)=FALSE,J36,0)</f>
        <v>0</v>
      </c>
    </row>
    <row r="37">
      <c r="A37" s="9"/>
      <c r="B37" s="58" t="s">
        <v>68</v>
      </c>
      <c r="C37" s="1"/>
      <c r="D37" s="1"/>
      <c r="E37" s="59" t="s">
        <v>1252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70</v>
      </c>
      <c r="C38" s="1"/>
      <c r="D38" s="1"/>
      <c r="E38" s="59" t="s">
        <v>71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72</v>
      </c>
      <c r="C39" s="1"/>
      <c r="D39" s="1"/>
      <c r="E39" s="59" t="s">
        <v>89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>
      <c r="A40" s="9"/>
      <c r="B40" s="60" t="s">
        <v>74</v>
      </c>
      <c r="C40" s="31"/>
      <c r="D40" s="31"/>
      <c r="E40" s="61" t="s">
        <v>75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>
      <c r="A41" s="9"/>
      <c r="B41" s="51">
        <v>3</v>
      </c>
      <c r="C41" s="52" t="s">
        <v>94</v>
      </c>
      <c r="D41" s="52" t="s">
        <v>439</v>
      </c>
      <c r="E41" s="52" t="s">
        <v>95</v>
      </c>
      <c r="F41" s="52" t="s">
        <v>3</v>
      </c>
      <c r="G41" s="53" t="s">
        <v>1205</v>
      </c>
      <c r="H41" s="63">
        <v>1</v>
      </c>
      <c r="I41" s="37">
        <f>ROUND(0,2)</f>
        <v>0</v>
      </c>
      <c r="J41" s="64">
        <f>ROUND(I41*H41,2)</f>
        <v>0</v>
      </c>
      <c r="K41" s="65">
        <v>0.20999999999999999</v>
      </c>
      <c r="L41" s="66">
        <f>IF(ISNUMBER(K41),ROUND(J41*(K41+1),2),0)</f>
        <v>0</v>
      </c>
      <c r="M41" s="12"/>
      <c r="N41" s="2"/>
      <c r="O41" s="2"/>
      <c r="P41" s="2"/>
      <c r="Q41" s="43">
        <f>IF(ISNUMBER(K41),IF(H41&gt;0,IF(I41&gt;0,J41,0),0),0)</f>
        <v>0</v>
      </c>
      <c r="R41" s="27">
        <f>IF(ISNUMBER(K41)=FALSE,J41,0)</f>
        <v>0</v>
      </c>
    </row>
    <row r="42">
      <c r="A42" s="9"/>
      <c r="B42" s="58" t="s">
        <v>68</v>
      </c>
      <c r="C42" s="1"/>
      <c r="D42" s="1"/>
      <c r="E42" s="59" t="s">
        <v>1206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8" t="s">
        <v>70</v>
      </c>
      <c r="C43" s="1"/>
      <c r="D43" s="1"/>
      <c r="E43" s="59" t="s">
        <v>71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8" t="s">
        <v>72</v>
      </c>
      <c r="C44" s="1"/>
      <c r="D44" s="1"/>
      <c r="E44" s="59" t="s">
        <v>89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 thickBot="1">
      <c r="A45" s="9"/>
      <c r="B45" s="60" t="s">
        <v>74</v>
      </c>
      <c r="C45" s="31"/>
      <c r="D45" s="31"/>
      <c r="E45" s="61" t="s">
        <v>75</v>
      </c>
      <c r="F45" s="31"/>
      <c r="G45" s="31"/>
      <c r="H45" s="62"/>
      <c r="I45" s="31"/>
      <c r="J45" s="62"/>
      <c r="K45" s="31"/>
      <c r="L45" s="31"/>
      <c r="M45" s="12"/>
      <c r="N45" s="2"/>
      <c r="O45" s="2"/>
      <c r="P45" s="2"/>
      <c r="Q45" s="2"/>
    </row>
    <row r="46" thickTop="1">
      <c r="A46" s="9"/>
      <c r="B46" s="51">
        <v>4</v>
      </c>
      <c r="C46" s="52" t="s">
        <v>1207</v>
      </c>
      <c r="D46" s="52" t="s">
        <v>3</v>
      </c>
      <c r="E46" s="52" t="s">
        <v>1208</v>
      </c>
      <c r="F46" s="52" t="s">
        <v>3</v>
      </c>
      <c r="G46" s="53" t="s">
        <v>67</v>
      </c>
      <c r="H46" s="63">
        <v>1</v>
      </c>
      <c r="I46" s="37">
        <f>ROUND(0,2)</f>
        <v>0</v>
      </c>
      <c r="J46" s="64">
        <f>ROUND(I46*H46,2)</f>
        <v>0</v>
      </c>
      <c r="K46" s="65">
        <v>0.20999999999999999</v>
      </c>
      <c r="L46" s="66">
        <f>IF(ISNUMBER(K46),ROUND(J46*(K46+1),2),0)</f>
        <v>0</v>
      </c>
      <c r="M46" s="12"/>
      <c r="N46" s="2"/>
      <c r="O46" s="2"/>
      <c r="P46" s="2"/>
      <c r="Q46" s="43">
        <f>IF(ISNUMBER(K46),IF(H46&gt;0,IF(I46&gt;0,J46,0),0),0)</f>
        <v>0</v>
      </c>
      <c r="R46" s="27">
        <f>IF(ISNUMBER(K46)=FALSE,J46,0)</f>
        <v>0</v>
      </c>
    </row>
    <row r="47">
      <c r="A47" s="9"/>
      <c r="B47" s="58" t="s">
        <v>68</v>
      </c>
      <c r="C47" s="1"/>
      <c r="D47" s="1"/>
      <c r="E47" s="59" t="s">
        <v>578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8" t="s">
        <v>70</v>
      </c>
      <c r="C48" s="1"/>
      <c r="D48" s="1"/>
      <c r="E48" s="59" t="s">
        <v>71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>
      <c r="A49" s="9"/>
      <c r="B49" s="58" t="s">
        <v>72</v>
      </c>
      <c r="C49" s="1"/>
      <c r="D49" s="1"/>
      <c r="E49" s="59" t="s">
        <v>1209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 thickBot="1">
      <c r="A50" s="9"/>
      <c r="B50" s="60" t="s">
        <v>74</v>
      </c>
      <c r="C50" s="31"/>
      <c r="D50" s="31"/>
      <c r="E50" s="61" t="s">
        <v>75</v>
      </c>
      <c r="F50" s="31"/>
      <c r="G50" s="31"/>
      <c r="H50" s="62"/>
      <c r="I50" s="31"/>
      <c r="J50" s="62"/>
      <c r="K50" s="31"/>
      <c r="L50" s="31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7">
        <v>0</v>
      </c>
      <c r="D51" s="1"/>
      <c r="E51" s="67" t="s">
        <v>55</v>
      </c>
      <c r="F51" s="1"/>
      <c r="G51" s="68" t="s">
        <v>115</v>
      </c>
      <c r="H51" s="69">
        <f>J31+J36+J41+J46</f>
        <v>0</v>
      </c>
      <c r="I51" s="68" t="s">
        <v>116</v>
      </c>
      <c r="J51" s="70">
        <f>(L51-H51)</f>
        <v>0</v>
      </c>
      <c r="K51" s="68" t="s">
        <v>117</v>
      </c>
      <c r="L51" s="71">
        <f>L31+L36+L41+L46</f>
        <v>0</v>
      </c>
      <c r="M51" s="12"/>
      <c r="N51" s="2"/>
      <c r="O51" s="2"/>
      <c r="P51" s="2"/>
      <c r="Q51" s="43">
        <f>0+Q31+Q36+Q41+Q46</f>
        <v>0</v>
      </c>
      <c r="R51" s="27">
        <f>0+R31+R36+R41+R46</f>
        <v>0</v>
      </c>
      <c r="S51" s="72">
        <f>Q51*(1+J51)+R51</f>
        <v>0</v>
      </c>
    </row>
    <row r="52" thickTop="1" thickBot="1" ht="25" customHeight="1">
      <c r="A52" s="9"/>
      <c r="B52" s="73"/>
      <c r="C52" s="73"/>
      <c r="D52" s="73"/>
      <c r="E52" s="73"/>
      <c r="F52" s="73"/>
      <c r="G52" s="74" t="s">
        <v>118</v>
      </c>
      <c r="H52" s="75">
        <f>J31+J36+J41+J46</f>
        <v>0</v>
      </c>
      <c r="I52" s="74" t="s">
        <v>119</v>
      </c>
      <c r="J52" s="76">
        <f>0+J51</f>
        <v>0</v>
      </c>
      <c r="K52" s="74" t="s">
        <v>120</v>
      </c>
      <c r="L52" s="77">
        <f>L31+L36+L41+L46</f>
        <v>0</v>
      </c>
      <c r="M52" s="12"/>
      <c r="N52" s="2"/>
      <c r="O52" s="2"/>
      <c r="P52" s="2"/>
      <c r="Q52" s="2"/>
    </row>
    <row r="53" ht="40" customHeight="1">
      <c r="A53" s="9"/>
      <c r="B53" s="82" t="s">
        <v>138</v>
      </c>
      <c r="C53" s="1"/>
      <c r="D53" s="1"/>
      <c r="E53" s="1"/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>
      <c r="A54" s="9"/>
      <c r="B54" s="51">
        <v>5</v>
      </c>
      <c r="C54" s="52" t="s">
        <v>688</v>
      </c>
      <c r="D54" s="52" t="s">
        <v>3</v>
      </c>
      <c r="E54" s="52" t="s">
        <v>689</v>
      </c>
      <c r="F54" s="52" t="s">
        <v>3</v>
      </c>
      <c r="G54" s="53" t="s">
        <v>141</v>
      </c>
      <c r="H54" s="54">
        <v>16</v>
      </c>
      <c r="I54" s="25">
        <f>ROUND(0,2)</f>
        <v>0</v>
      </c>
      <c r="J54" s="55">
        <f>ROUND(I54*H54,2)</f>
        <v>0</v>
      </c>
      <c r="K54" s="56">
        <v>0.20999999999999999</v>
      </c>
      <c r="L54" s="57">
        <f>IF(ISNUMBER(K54),ROUND(J54*(K54+1),2),0)</f>
        <v>0</v>
      </c>
      <c r="M54" s="12"/>
      <c r="N54" s="2"/>
      <c r="O54" s="2"/>
      <c r="P54" s="2"/>
      <c r="Q54" s="43">
        <f>IF(ISNUMBER(K54),IF(H54&gt;0,IF(I54&gt;0,J54,0),0),0)</f>
        <v>0</v>
      </c>
      <c r="R54" s="27">
        <f>IF(ISNUMBER(K54)=FALSE,J54,0)</f>
        <v>0</v>
      </c>
    </row>
    <row r="55">
      <c r="A55" s="9"/>
      <c r="B55" s="58" t="s">
        <v>68</v>
      </c>
      <c r="C55" s="1"/>
      <c r="D55" s="1"/>
      <c r="E55" s="59" t="s">
        <v>1210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70</v>
      </c>
      <c r="C56" s="1"/>
      <c r="D56" s="1"/>
      <c r="E56" s="59" t="s">
        <v>1253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72</v>
      </c>
      <c r="C57" s="1"/>
      <c r="D57" s="1"/>
      <c r="E57" s="59" t="s">
        <v>692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thickBot="1">
      <c r="A58" s="9"/>
      <c r="B58" s="60" t="s">
        <v>74</v>
      </c>
      <c r="C58" s="31"/>
      <c r="D58" s="31"/>
      <c r="E58" s="61" t="s">
        <v>75</v>
      </c>
      <c r="F58" s="31"/>
      <c r="G58" s="31"/>
      <c r="H58" s="62"/>
      <c r="I58" s="31"/>
      <c r="J58" s="62"/>
      <c r="K58" s="31"/>
      <c r="L58" s="31"/>
      <c r="M58" s="12"/>
      <c r="N58" s="2"/>
      <c r="O58" s="2"/>
      <c r="P58" s="2"/>
      <c r="Q58" s="2"/>
    </row>
    <row r="59" thickTop="1">
      <c r="A59" s="9"/>
      <c r="B59" s="51">
        <v>6</v>
      </c>
      <c r="C59" s="52" t="s">
        <v>139</v>
      </c>
      <c r="D59" s="52">
        <v>1</v>
      </c>
      <c r="E59" s="52" t="s">
        <v>140</v>
      </c>
      <c r="F59" s="52" t="s">
        <v>3</v>
      </c>
      <c r="G59" s="53" t="s">
        <v>141</v>
      </c>
      <c r="H59" s="63">
        <v>66.489999999999995</v>
      </c>
      <c r="I59" s="37">
        <f>ROUND(0,2)</f>
        <v>0</v>
      </c>
      <c r="J59" s="64">
        <f>ROUND(I59*H59,2)</f>
        <v>0</v>
      </c>
      <c r="K59" s="65">
        <v>0.20999999999999999</v>
      </c>
      <c r="L59" s="66">
        <f>IF(ISNUMBER(K59),ROUND(J59*(K59+1),2),0)</f>
        <v>0</v>
      </c>
      <c r="M59" s="12"/>
      <c r="N59" s="2"/>
      <c r="O59" s="2"/>
      <c r="P59" s="2"/>
      <c r="Q59" s="43">
        <f>IF(ISNUMBER(K59),IF(H59&gt;0,IF(I59&gt;0,J59,0),0),0)</f>
        <v>0</v>
      </c>
      <c r="R59" s="27">
        <f>IF(ISNUMBER(K59)=FALSE,J59,0)</f>
        <v>0</v>
      </c>
    </row>
    <row r="60">
      <c r="A60" s="9"/>
      <c r="B60" s="58" t="s">
        <v>68</v>
      </c>
      <c r="C60" s="1"/>
      <c r="D60" s="1"/>
      <c r="E60" s="59" t="s">
        <v>1212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70</v>
      </c>
      <c r="C61" s="1"/>
      <c r="D61" s="1"/>
      <c r="E61" s="59" t="s">
        <v>1254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72</v>
      </c>
      <c r="C62" s="1"/>
      <c r="D62" s="1"/>
      <c r="E62" s="59" t="s">
        <v>144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thickBot="1">
      <c r="A63" s="9"/>
      <c r="B63" s="60" t="s">
        <v>74</v>
      </c>
      <c r="C63" s="31"/>
      <c r="D63" s="31"/>
      <c r="E63" s="61" t="s">
        <v>75</v>
      </c>
      <c r="F63" s="31"/>
      <c r="G63" s="31"/>
      <c r="H63" s="62"/>
      <c r="I63" s="31"/>
      <c r="J63" s="62"/>
      <c r="K63" s="31"/>
      <c r="L63" s="31"/>
      <c r="M63" s="12"/>
      <c r="N63" s="2"/>
      <c r="O63" s="2"/>
      <c r="P63" s="2"/>
      <c r="Q63" s="2"/>
    </row>
    <row r="64" thickTop="1">
      <c r="A64" s="9"/>
      <c r="B64" s="51">
        <v>7</v>
      </c>
      <c r="C64" s="52" t="s">
        <v>139</v>
      </c>
      <c r="D64" s="52">
        <v>2</v>
      </c>
      <c r="E64" s="52" t="s">
        <v>140</v>
      </c>
      <c r="F64" s="52" t="s">
        <v>3</v>
      </c>
      <c r="G64" s="53" t="s">
        <v>141</v>
      </c>
      <c r="H64" s="63">
        <v>16</v>
      </c>
      <c r="I64" s="37">
        <f>ROUND(0,2)</f>
        <v>0</v>
      </c>
      <c r="J64" s="64">
        <f>ROUND(I64*H64,2)</f>
        <v>0</v>
      </c>
      <c r="K64" s="65">
        <v>0.20999999999999999</v>
      </c>
      <c r="L64" s="66">
        <f>IF(ISNUMBER(K64),ROUND(J64*(K64+1),2),0)</f>
        <v>0</v>
      </c>
      <c r="M64" s="12"/>
      <c r="N64" s="2"/>
      <c r="O64" s="2"/>
      <c r="P64" s="2"/>
      <c r="Q64" s="43">
        <f>IF(ISNUMBER(K64),IF(H64&gt;0,IF(I64&gt;0,J64,0),0),0)</f>
        <v>0</v>
      </c>
      <c r="R64" s="27">
        <f>IF(ISNUMBER(K64)=FALSE,J64,0)</f>
        <v>0</v>
      </c>
    </row>
    <row r="65">
      <c r="A65" s="9"/>
      <c r="B65" s="58" t="s">
        <v>68</v>
      </c>
      <c r="C65" s="1"/>
      <c r="D65" s="1"/>
      <c r="E65" s="59" t="s">
        <v>695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70</v>
      </c>
      <c r="C66" s="1"/>
      <c r="D66" s="1"/>
      <c r="E66" s="59" t="s">
        <v>1255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72</v>
      </c>
      <c r="C67" s="1"/>
      <c r="D67" s="1"/>
      <c r="E67" s="59" t="s">
        <v>144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 thickBot="1">
      <c r="A68" s="9"/>
      <c r="B68" s="60" t="s">
        <v>74</v>
      </c>
      <c r="C68" s="31"/>
      <c r="D68" s="31"/>
      <c r="E68" s="61" t="s">
        <v>75</v>
      </c>
      <c r="F68" s="31"/>
      <c r="G68" s="31"/>
      <c r="H68" s="62"/>
      <c r="I68" s="31"/>
      <c r="J68" s="62"/>
      <c r="K68" s="31"/>
      <c r="L68" s="31"/>
      <c r="M68" s="12"/>
      <c r="N68" s="2"/>
      <c r="O68" s="2"/>
      <c r="P68" s="2"/>
      <c r="Q68" s="2"/>
    </row>
    <row r="69" thickTop="1">
      <c r="A69" s="9"/>
      <c r="B69" s="51">
        <v>8</v>
      </c>
      <c r="C69" s="52" t="s">
        <v>697</v>
      </c>
      <c r="D69" s="52" t="s">
        <v>3</v>
      </c>
      <c r="E69" s="52" t="s">
        <v>698</v>
      </c>
      <c r="F69" s="52" t="s">
        <v>3</v>
      </c>
      <c r="G69" s="53" t="s">
        <v>141</v>
      </c>
      <c r="H69" s="63">
        <v>66.489999999999995</v>
      </c>
      <c r="I69" s="37">
        <f>ROUND(0,2)</f>
        <v>0</v>
      </c>
      <c r="J69" s="64">
        <f>ROUND(I69*H69,2)</f>
        <v>0</v>
      </c>
      <c r="K69" s="65">
        <v>0.20999999999999999</v>
      </c>
      <c r="L69" s="66">
        <f>IF(ISNUMBER(K69),ROUND(J69*(K69+1),2),0)</f>
        <v>0</v>
      </c>
      <c r="M69" s="12"/>
      <c r="N69" s="2"/>
      <c r="O69" s="2"/>
      <c r="P69" s="2"/>
      <c r="Q69" s="43">
        <f>IF(ISNUMBER(K69),IF(H69&gt;0,IF(I69&gt;0,J69,0),0),0)</f>
        <v>0</v>
      </c>
      <c r="R69" s="27">
        <f>IF(ISNUMBER(K69)=FALSE,J69,0)</f>
        <v>0</v>
      </c>
    </row>
    <row r="70">
      <c r="A70" s="9"/>
      <c r="B70" s="58" t="s">
        <v>68</v>
      </c>
      <c r="C70" s="1"/>
      <c r="D70" s="1"/>
      <c r="E70" s="59" t="s">
        <v>1215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70</v>
      </c>
      <c r="C71" s="1"/>
      <c r="D71" s="1"/>
      <c r="E71" s="59" t="s">
        <v>1256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72</v>
      </c>
      <c r="C72" s="1"/>
      <c r="D72" s="1"/>
      <c r="E72" s="59" t="s">
        <v>701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thickBot="1">
      <c r="A73" s="9"/>
      <c r="B73" s="60" t="s">
        <v>74</v>
      </c>
      <c r="C73" s="31"/>
      <c r="D73" s="31"/>
      <c r="E73" s="61" t="s">
        <v>75</v>
      </c>
      <c r="F73" s="31"/>
      <c r="G73" s="31"/>
      <c r="H73" s="62"/>
      <c r="I73" s="31"/>
      <c r="J73" s="62"/>
      <c r="K73" s="31"/>
      <c r="L73" s="31"/>
      <c r="M73" s="12"/>
      <c r="N73" s="2"/>
      <c r="O73" s="2"/>
      <c r="P73" s="2"/>
      <c r="Q73" s="2"/>
    </row>
    <row r="74" thickTop="1">
      <c r="A74" s="9"/>
      <c r="B74" s="51">
        <v>9</v>
      </c>
      <c r="C74" s="52" t="s">
        <v>702</v>
      </c>
      <c r="D74" s="52" t="s">
        <v>3</v>
      </c>
      <c r="E74" s="52" t="s">
        <v>703</v>
      </c>
      <c r="F74" s="52" t="s">
        <v>3</v>
      </c>
      <c r="G74" s="53" t="s">
        <v>141</v>
      </c>
      <c r="H74" s="63">
        <v>42.509999999999998</v>
      </c>
      <c r="I74" s="37">
        <f>ROUND(0,2)</f>
        <v>0</v>
      </c>
      <c r="J74" s="64">
        <f>ROUND(I74*H74,2)</f>
        <v>0</v>
      </c>
      <c r="K74" s="65">
        <v>0.20999999999999999</v>
      </c>
      <c r="L74" s="66">
        <f>IF(ISNUMBER(K74),ROUND(J74*(K74+1),2),0)</f>
        <v>0</v>
      </c>
      <c r="M74" s="12"/>
      <c r="N74" s="2"/>
      <c r="O74" s="2"/>
      <c r="P74" s="2"/>
      <c r="Q74" s="43">
        <f>IF(ISNUMBER(K74),IF(H74&gt;0,IF(I74&gt;0,J74,0),0),0)</f>
        <v>0</v>
      </c>
      <c r="R74" s="27">
        <f>IF(ISNUMBER(K74)=FALSE,J74,0)</f>
        <v>0</v>
      </c>
    </row>
    <row r="75">
      <c r="A75" s="9"/>
      <c r="B75" s="58" t="s">
        <v>68</v>
      </c>
      <c r="C75" s="1"/>
      <c r="D75" s="1"/>
      <c r="E75" s="59" t="s">
        <v>1257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70</v>
      </c>
      <c r="C76" s="1"/>
      <c r="D76" s="1"/>
      <c r="E76" s="59" t="s">
        <v>1258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72</v>
      </c>
      <c r="C77" s="1"/>
      <c r="D77" s="1"/>
      <c r="E77" s="59" t="s">
        <v>701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thickBot="1">
      <c r="A78" s="9"/>
      <c r="B78" s="60" t="s">
        <v>74</v>
      </c>
      <c r="C78" s="31"/>
      <c r="D78" s="31"/>
      <c r="E78" s="61" t="s">
        <v>75</v>
      </c>
      <c r="F78" s="31"/>
      <c r="G78" s="31"/>
      <c r="H78" s="62"/>
      <c r="I78" s="31"/>
      <c r="J78" s="62"/>
      <c r="K78" s="31"/>
      <c r="L78" s="31"/>
      <c r="M78" s="12"/>
      <c r="N78" s="2"/>
      <c r="O78" s="2"/>
      <c r="P78" s="2"/>
      <c r="Q78" s="2"/>
    </row>
    <row r="79" thickTop="1">
      <c r="A79" s="9"/>
      <c r="B79" s="51">
        <v>10</v>
      </c>
      <c r="C79" s="52" t="s">
        <v>706</v>
      </c>
      <c r="D79" s="52">
        <v>1</v>
      </c>
      <c r="E79" s="52" t="s">
        <v>707</v>
      </c>
      <c r="F79" s="52" t="s">
        <v>3</v>
      </c>
      <c r="G79" s="53" t="s">
        <v>141</v>
      </c>
      <c r="H79" s="63">
        <v>109</v>
      </c>
      <c r="I79" s="37">
        <f>ROUND(0,2)</f>
        <v>0</v>
      </c>
      <c r="J79" s="64">
        <f>ROUND(I79*H79,2)</f>
        <v>0</v>
      </c>
      <c r="K79" s="65">
        <v>0.20999999999999999</v>
      </c>
      <c r="L79" s="66">
        <f>IF(ISNUMBER(K79),ROUND(J79*(K79+1),2),0)</f>
        <v>0</v>
      </c>
      <c r="M79" s="12"/>
      <c r="N79" s="2"/>
      <c r="O79" s="2"/>
      <c r="P79" s="2"/>
      <c r="Q79" s="43">
        <f>IF(ISNUMBER(K79),IF(H79&gt;0,IF(I79&gt;0,J79,0),0),0)</f>
        <v>0</v>
      </c>
      <c r="R79" s="27">
        <f>IF(ISNUMBER(K79)=FALSE,J79,0)</f>
        <v>0</v>
      </c>
    </row>
    <row r="80">
      <c r="A80" s="9"/>
      <c r="B80" s="58" t="s">
        <v>68</v>
      </c>
      <c r="C80" s="1"/>
      <c r="D80" s="1"/>
      <c r="E80" s="59" t="s">
        <v>1259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70</v>
      </c>
      <c r="C81" s="1"/>
      <c r="D81" s="1"/>
      <c r="E81" s="59" t="s">
        <v>1260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72</v>
      </c>
      <c r="C82" s="1"/>
      <c r="D82" s="1"/>
      <c r="E82" s="59" t="s">
        <v>710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 thickBot="1">
      <c r="A83" s="9"/>
      <c r="B83" s="60" t="s">
        <v>74</v>
      </c>
      <c r="C83" s="31"/>
      <c r="D83" s="31"/>
      <c r="E83" s="61" t="s">
        <v>75</v>
      </c>
      <c r="F83" s="31"/>
      <c r="G83" s="31"/>
      <c r="H83" s="62"/>
      <c r="I83" s="31"/>
      <c r="J83" s="62"/>
      <c r="K83" s="31"/>
      <c r="L83" s="31"/>
      <c r="M83" s="12"/>
      <c r="N83" s="2"/>
      <c r="O83" s="2"/>
      <c r="P83" s="2"/>
      <c r="Q83" s="2"/>
    </row>
    <row r="84" thickTop="1">
      <c r="A84" s="9"/>
      <c r="B84" s="51">
        <v>11</v>
      </c>
      <c r="C84" s="52" t="s">
        <v>706</v>
      </c>
      <c r="D84" s="52">
        <v>2</v>
      </c>
      <c r="E84" s="52" t="s">
        <v>707</v>
      </c>
      <c r="F84" s="52" t="s">
        <v>3</v>
      </c>
      <c r="G84" s="53" t="s">
        <v>141</v>
      </c>
      <c r="H84" s="63">
        <v>16</v>
      </c>
      <c r="I84" s="37">
        <f>ROUND(0,2)</f>
        <v>0</v>
      </c>
      <c r="J84" s="64">
        <f>ROUND(I84*H84,2)</f>
        <v>0</v>
      </c>
      <c r="K84" s="65">
        <v>0.20999999999999999</v>
      </c>
      <c r="L84" s="66">
        <f>IF(ISNUMBER(K84),ROUND(J84*(K84+1),2),0)</f>
        <v>0</v>
      </c>
      <c r="M84" s="12"/>
      <c r="N84" s="2"/>
      <c r="O84" s="2"/>
      <c r="P84" s="2"/>
      <c r="Q84" s="43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68</v>
      </c>
      <c r="C85" s="1"/>
      <c r="D85" s="1"/>
      <c r="E85" s="59" t="s">
        <v>711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70</v>
      </c>
      <c r="C86" s="1"/>
      <c r="D86" s="1"/>
      <c r="E86" s="59" t="s">
        <v>1261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72</v>
      </c>
      <c r="C87" s="1"/>
      <c r="D87" s="1"/>
      <c r="E87" s="59" t="s">
        <v>710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74</v>
      </c>
      <c r="C88" s="31"/>
      <c r="D88" s="31"/>
      <c r="E88" s="61" t="s">
        <v>75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>
      <c r="A89" s="9"/>
      <c r="B89" s="51">
        <v>12</v>
      </c>
      <c r="C89" s="52" t="s">
        <v>150</v>
      </c>
      <c r="D89" s="52" t="s">
        <v>3</v>
      </c>
      <c r="E89" s="52" t="s">
        <v>151</v>
      </c>
      <c r="F89" s="52" t="s">
        <v>3</v>
      </c>
      <c r="G89" s="53" t="s">
        <v>141</v>
      </c>
      <c r="H89" s="63">
        <v>66.489999999999995</v>
      </c>
      <c r="I89" s="37">
        <f>ROUND(0,2)</f>
        <v>0</v>
      </c>
      <c r="J89" s="64">
        <f>ROUND(I89*H89,2)</f>
        <v>0</v>
      </c>
      <c r="K89" s="65">
        <v>0.20999999999999999</v>
      </c>
      <c r="L89" s="66">
        <f>IF(ISNUMBER(K89),ROUND(J89*(K89+1),2),0)</f>
        <v>0</v>
      </c>
      <c r="M89" s="12"/>
      <c r="N89" s="2"/>
      <c r="O89" s="2"/>
      <c r="P89" s="2"/>
      <c r="Q89" s="43">
        <f>IF(ISNUMBER(K89),IF(H89&gt;0,IF(I89&gt;0,J89,0),0),0)</f>
        <v>0</v>
      </c>
      <c r="R89" s="27">
        <f>IF(ISNUMBER(K89)=FALSE,J89,0)</f>
        <v>0</v>
      </c>
    </row>
    <row r="90">
      <c r="A90" s="9"/>
      <c r="B90" s="58" t="s">
        <v>68</v>
      </c>
      <c r="C90" s="1"/>
      <c r="D90" s="1"/>
      <c r="E90" s="59" t="s">
        <v>1262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70</v>
      </c>
      <c r="C91" s="1"/>
      <c r="D91" s="1"/>
      <c r="E91" s="59" t="s">
        <v>1254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72</v>
      </c>
      <c r="C92" s="1"/>
      <c r="D92" s="1"/>
      <c r="E92" s="59" t="s">
        <v>153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thickBot="1">
      <c r="A93" s="9"/>
      <c r="B93" s="60" t="s">
        <v>74</v>
      </c>
      <c r="C93" s="31"/>
      <c r="D93" s="31"/>
      <c r="E93" s="61" t="s">
        <v>75</v>
      </c>
      <c r="F93" s="31"/>
      <c r="G93" s="31"/>
      <c r="H93" s="62"/>
      <c r="I93" s="31"/>
      <c r="J93" s="62"/>
      <c r="K93" s="31"/>
      <c r="L93" s="31"/>
      <c r="M93" s="12"/>
      <c r="N93" s="2"/>
      <c r="O93" s="2"/>
      <c r="P93" s="2"/>
      <c r="Q93" s="2"/>
    </row>
    <row r="94" thickTop="1">
      <c r="A94" s="9"/>
      <c r="B94" s="51">
        <v>13</v>
      </c>
      <c r="C94" s="52" t="s">
        <v>714</v>
      </c>
      <c r="D94" s="52" t="s">
        <v>3</v>
      </c>
      <c r="E94" s="52" t="s">
        <v>715</v>
      </c>
      <c r="F94" s="52" t="s">
        <v>3</v>
      </c>
      <c r="G94" s="53" t="s">
        <v>141</v>
      </c>
      <c r="H94" s="63">
        <v>18.318000000000001</v>
      </c>
      <c r="I94" s="37">
        <f>ROUND(0,2)</f>
        <v>0</v>
      </c>
      <c r="J94" s="64">
        <f>ROUND(I94*H94,2)</f>
        <v>0</v>
      </c>
      <c r="K94" s="65">
        <v>0.20999999999999999</v>
      </c>
      <c r="L94" s="66">
        <f>IF(ISNUMBER(K94),ROUND(J94*(K94+1),2),0)</f>
        <v>0</v>
      </c>
      <c r="M94" s="12"/>
      <c r="N94" s="2"/>
      <c r="O94" s="2"/>
      <c r="P94" s="2"/>
      <c r="Q94" s="43">
        <f>IF(ISNUMBER(K94),IF(H94&gt;0,IF(I94&gt;0,J94,0),0),0)</f>
        <v>0</v>
      </c>
      <c r="R94" s="27">
        <f>IF(ISNUMBER(K94)=FALSE,J94,0)</f>
        <v>0</v>
      </c>
    </row>
    <row r="95">
      <c r="A95" s="9"/>
      <c r="B95" s="58" t="s">
        <v>68</v>
      </c>
      <c r="C95" s="1"/>
      <c r="D95" s="1"/>
      <c r="E95" s="59" t="s">
        <v>1223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70</v>
      </c>
      <c r="C96" s="1"/>
      <c r="D96" s="1"/>
      <c r="E96" s="59" t="s">
        <v>1263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72</v>
      </c>
      <c r="C97" s="1"/>
      <c r="D97" s="1"/>
      <c r="E97" s="59" t="s">
        <v>718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 thickBot="1">
      <c r="A98" s="9"/>
      <c r="B98" s="60" t="s">
        <v>74</v>
      </c>
      <c r="C98" s="31"/>
      <c r="D98" s="31"/>
      <c r="E98" s="61" t="s">
        <v>75</v>
      </c>
      <c r="F98" s="31"/>
      <c r="G98" s="31"/>
      <c r="H98" s="62"/>
      <c r="I98" s="31"/>
      <c r="J98" s="62"/>
      <c r="K98" s="31"/>
      <c r="L98" s="31"/>
      <c r="M98" s="12"/>
      <c r="N98" s="2"/>
      <c r="O98" s="2"/>
      <c r="P98" s="2"/>
      <c r="Q98" s="2"/>
    </row>
    <row r="99" thickTop="1">
      <c r="A99" s="9"/>
      <c r="B99" s="51">
        <v>14</v>
      </c>
      <c r="C99" s="52" t="s">
        <v>719</v>
      </c>
      <c r="D99" s="52" t="s">
        <v>3</v>
      </c>
      <c r="E99" s="52" t="s">
        <v>720</v>
      </c>
      <c r="F99" s="52" t="s">
        <v>3</v>
      </c>
      <c r="G99" s="53" t="s">
        <v>156</v>
      </c>
      <c r="H99" s="63">
        <v>80</v>
      </c>
      <c r="I99" s="37">
        <f>ROUND(0,2)</f>
        <v>0</v>
      </c>
      <c r="J99" s="64">
        <f>ROUND(I99*H99,2)</f>
        <v>0</v>
      </c>
      <c r="K99" s="65">
        <v>0.20999999999999999</v>
      </c>
      <c r="L99" s="66">
        <f>IF(ISNUMBER(K99),ROUND(J99*(K99+1),2),0)</f>
        <v>0</v>
      </c>
      <c r="M99" s="12"/>
      <c r="N99" s="2"/>
      <c r="O99" s="2"/>
      <c r="P99" s="2"/>
      <c r="Q99" s="43">
        <f>IF(ISNUMBER(K99),IF(H99&gt;0,IF(I99&gt;0,J99,0),0),0)</f>
        <v>0</v>
      </c>
      <c r="R99" s="27">
        <f>IF(ISNUMBER(K99)=FALSE,J99,0)</f>
        <v>0</v>
      </c>
    </row>
    <row r="100">
      <c r="A100" s="9"/>
      <c r="B100" s="58" t="s">
        <v>68</v>
      </c>
      <c r="C100" s="1"/>
      <c r="D100" s="1"/>
      <c r="E100" s="59" t="s">
        <v>721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>
      <c r="A101" s="9"/>
      <c r="B101" s="58" t="s">
        <v>70</v>
      </c>
      <c r="C101" s="1"/>
      <c r="D101" s="1"/>
      <c r="E101" s="59" t="s">
        <v>1264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8" t="s">
        <v>72</v>
      </c>
      <c r="C102" s="1"/>
      <c r="D102" s="1"/>
      <c r="E102" s="59" t="s">
        <v>723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 thickBot="1">
      <c r="A103" s="9"/>
      <c r="B103" s="60" t="s">
        <v>74</v>
      </c>
      <c r="C103" s="31"/>
      <c r="D103" s="31"/>
      <c r="E103" s="61" t="s">
        <v>75</v>
      </c>
      <c r="F103" s="31"/>
      <c r="G103" s="31"/>
      <c r="H103" s="62"/>
      <c r="I103" s="31"/>
      <c r="J103" s="62"/>
      <c r="K103" s="31"/>
      <c r="L103" s="31"/>
      <c r="M103" s="12"/>
      <c r="N103" s="2"/>
      <c r="O103" s="2"/>
      <c r="P103" s="2"/>
      <c r="Q103" s="2"/>
    </row>
    <row r="104" thickTop="1">
      <c r="A104" s="9"/>
      <c r="B104" s="51">
        <v>15</v>
      </c>
      <c r="C104" s="52" t="s">
        <v>724</v>
      </c>
      <c r="D104" s="52" t="s">
        <v>3</v>
      </c>
      <c r="E104" s="52" t="s">
        <v>725</v>
      </c>
      <c r="F104" s="52" t="s">
        <v>3</v>
      </c>
      <c r="G104" s="53" t="s">
        <v>141</v>
      </c>
      <c r="H104" s="63">
        <v>16</v>
      </c>
      <c r="I104" s="37">
        <f>ROUND(0,2)</f>
        <v>0</v>
      </c>
      <c r="J104" s="64">
        <f>ROUND(I104*H104,2)</f>
        <v>0</v>
      </c>
      <c r="K104" s="65">
        <v>0.20999999999999999</v>
      </c>
      <c r="L104" s="66">
        <f>IF(ISNUMBER(K104),ROUND(J104*(K104+1),2),0)</f>
        <v>0</v>
      </c>
      <c r="M104" s="12"/>
      <c r="N104" s="2"/>
      <c r="O104" s="2"/>
      <c r="P104" s="2"/>
      <c r="Q104" s="43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8" t="s">
        <v>68</v>
      </c>
      <c r="C105" s="1"/>
      <c r="D105" s="1"/>
      <c r="E105" s="59" t="s">
        <v>726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>
      <c r="A106" s="9"/>
      <c r="B106" s="58" t="s">
        <v>70</v>
      </c>
      <c r="C106" s="1"/>
      <c r="D106" s="1"/>
      <c r="E106" s="59" t="s">
        <v>1265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>
      <c r="A107" s="9"/>
      <c r="B107" s="58" t="s">
        <v>72</v>
      </c>
      <c r="C107" s="1"/>
      <c r="D107" s="1"/>
      <c r="E107" s="59" t="s">
        <v>158</v>
      </c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 thickBot="1">
      <c r="A108" s="9"/>
      <c r="B108" s="60" t="s">
        <v>74</v>
      </c>
      <c r="C108" s="31"/>
      <c r="D108" s="31"/>
      <c r="E108" s="61" t="s">
        <v>75</v>
      </c>
      <c r="F108" s="31"/>
      <c r="G108" s="31"/>
      <c r="H108" s="62"/>
      <c r="I108" s="31"/>
      <c r="J108" s="62"/>
      <c r="K108" s="31"/>
      <c r="L108" s="31"/>
      <c r="M108" s="12"/>
      <c r="N108" s="2"/>
      <c r="O108" s="2"/>
      <c r="P108" s="2"/>
      <c r="Q108" s="2"/>
    </row>
    <row r="109" thickTop="1">
      <c r="A109" s="9"/>
      <c r="B109" s="51">
        <v>16</v>
      </c>
      <c r="C109" s="52" t="s">
        <v>159</v>
      </c>
      <c r="D109" s="52" t="s">
        <v>3</v>
      </c>
      <c r="E109" s="52" t="s">
        <v>160</v>
      </c>
      <c r="F109" s="52" t="s">
        <v>3</v>
      </c>
      <c r="G109" s="53" t="s">
        <v>156</v>
      </c>
      <c r="H109" s="63">
        <v>80</v>
      </c>
      <c r="I109" s="37">
        <f>ROUND(0,2)</f>
        <v>0</v>
      </c>
      <c r="J109" s="64">
        <f>ROUND(I109*H109,2)</f>
        <v>0</v>
      </c>
      <c r="K109" s="65">
        <v>0.20999999999999999</v>
      </c>
      <c r="L109" s="66">
        <f>IF(ISNUMBER(K109),ROUND(J109*(K109+1),2),0)</f>
        <v>0</v>
      </c>
      <c r="M109" s="12"/>
      <c r="N109" s="2"/>
      <c r="O109" s="2"/>
      <c r="P109" s="2"/>
      <c r="Q109" s="43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8" t="s">
        <v>68</v>
      </c>
      <c r="C110" s="1"/>
      <c r="D110" s="1"/>
      <c r="E110" s="59" t="s">
        <v>728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>
      <c r="A111" s="9"/>
      <c r="B111" s="58" t="s">
        <v>70</v>
      </c>
      <c r="C111" s="1"/>
      <c r="D111" s="1"/>
      <c r="E111" s="59" t="s">
        <v>1266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>
      <c r="A112" s="9"/>
      <c r="B112" s="58" t="s">
        <v>72</v>
      </c>
      <c r="C112" s="1"/>
      <c r="D112" s="1"/>
      <c r="E112" s="59" t="s">
        <v>163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 thickBot="1">
      <c r="A113" s="9"/>
      <c r="B113" s="60" t="s">
        <v>74</v>
      </c>
      <c r="C113" s="31"/>
      <c r="D113" s="31"/>
      <c r="E113" s="61" t="s">
        <v>75</v>
      </c>
      <c r="F113" s="31"/>
      <c r="G113" s="31"/>
      <c r="H113" s="62"/>
      <c r="I113" s="31"/>
      <c r="J113" s="62"/>
      <c r="K113" s="31"/>
      <c r="L113" s="31"/>
      <c r="M113" s="12"/>
      <c r="N113" s="2"/>
      <c r="O113" s="2"/>
      <c r="P113" s="2"/>
      <c r="Q113" s="2"/>
    </row>
    <row r="114" thickTop="1">
      <c r="A114" s="9"/>
      <c r="B114" s="51">
        <v>17</v>
      </c>
      <c r="C114" s="52" t="s">
        <v>730</v>
      </c>
      <c r="D114" s="52" t="s">
        <v>3</v>
      </c>
      <c r="E114" s="52" t="s">
        <v>731</v>
      </c>
      <c r="F114" s="52" t="s">
        <v>3</v>
      </c>
      <c r="G114" s="53" t="s">
        <v>156</v>
      </c>
      <c r="H114" s="63">
        <v>240</v>
      </c>
      <c r="I114" s="37">
        <f>ROUND(0,2)</f>
        <v>0</v>
      </c>
      <c r="J114" s="64">
        <f>ROUND(I114*H114,2)</f>
        <v>0</v>
      </c>
      <c r="K114" s="65">
        <v>0.20999999999999999</v>
      </c>
      <c r="L114" s="66">
        <f>IF(ISNUMBER(K114),ROUND(J114*(K114+1),2),0)</f>
        <v>0</v>
      </c>
      <c r="M114" s="12"/>
      <c r="N114" s="2"/>
      <c r="O114" s="2"/>
      <c r="P114" s="2"/>
      <c r="Q114" s="43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8" t="s">
        <v>68</v>
      </c>
      <c r="C115" s="1"/>
      <c r="D115" s="1"/>
      <c r="E115" s="59" t="s">
        <v>732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8" t="s">
        <v>70</v>
      </c>
      <c r="C116" s="1"/>
      <c r="D116" s="1"/>
      <c r="E116" s="59" t="s">
        <v>1267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>
      <c r="A117" s="9"/>
      <c r="B117" s="58" t="s">
        <v>72</v>
      </c>
      <c r="C117" s="1"/>
      <c r="D117" s="1"/>
      <c r="E117" s="59" t="s">
        <v>734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 thickBot="1">
      <c r="A118" s="9"/>
      <c r="B118" s="60" t="s">
        <v>74</v>
      </c>
      <c r="C118" s="31"/>
      <c r="D118" s="31"/>
      <c r="E118" s="61" t="s">
        <v>75</v>
      </c>
      <c r="F118" s="31"/>
      <c r="G118" s="31"/>
      <c r="H118" s="62"/>
      <c r="I118" s="31"/>
      <c r="J118" s="62"/>
      <c r="K118" s="31"/>
      <c r="L118" s="31"/>
      <c r="M118" s="12"/>
      <c r="N118" s="2"/>
      <c r="O118" s="2"/>
      <c r="P118" s="2"/>
      <c r="Q118" s="2"/>
    </row>
    <row r="119" thickTop="1">
      <c r="A119" s="9"/>
      <c r="B119" s="51">
        <v>18</v>
      </c>
      <c r="C119" s="52" t="s">
        <v>735</v>
      </c>
      <c r="D119" s="52" t="s">
        <v>3</v>
      </c>
      <c r="E119" s="52" t="s">
        <v>736</v>
      </c>
      <c r="F119" s="52" t="s">
        <v>3</v>
      </c>
      <c r="G119" s="53" t="s">
        <v>156</v>
      </c>
      <c r="H119" s="63">
        <v>80</v>
      </c>
      <c r="I119" s="37">
        <f>ROUND(0,2)</f>
        <v>0</v>
      </c>
      <c r="J119" s="64">
        <f>ROUND(I119*H119,2)</f>
        <v>0</v>
      </c>
      <c r="K119" s="65">
        <v>0.20999999999999999</v>
      </c>
      <c r="L119" s="66">
        <f>IF(ISNUMBER(K119),ROUND(J119*(K119+1),2),0)</f>
        <v>0</v>
      </c>
      <c r="M119" s="12"/>
      <c r="N119" s="2"/>
      <c r="O119" s="2"/>
      <c r="P119" s="2"/>
      <c r="Q119" s="43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8" t="s">
        <v>68</v>
      </c>
      <c r="C120" s="1"/>
      <c r="D120" s="1"/>
      <c r="E120" s="59" t="s">
        <v>728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>
      <c r="A121" s="9"/>
      <c r="B121" s="58" t="s">
        <v>70</v>
      </c>
      <c r="C121" s="1"/>
      <c r="D121" s="1"/>
      <c r="E121" s="59" t="s">
        <v>1266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>
      <c r="A122" s="9"/>
      <c r="B122" s="58" t="s">
        <v>72</v>
      </c>
      <c r="C122" s="1"/>
      <c r="D122" s="1"/>
      <c r="E122" s="59" t="s">
        <v>737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 thickBot="1">
      <c r="A123" s="9"/>
      <c r="B123" s="60" t="s">
        <v>74</v>
      </c>
      <c r="C123" s="31"/>
      <c r="D123" s="31"/>
      <c r="E123" s="61" t="s">
        <v>75</v>
      </c>
      <c r="F123" s="31"/>
      <c r="G123" s="31"/>
      <c r="H123" s="62"/>
      <c r="I123" s="31"/>
      <c r="J123" s="62"/>
      <c r="K123" s="31"/>
      <c r="L123" s="31"/>
      <c r="M123" s="12"/>
      <c r="N123" s="2"/>
      <c r="O123" s="2"/>
      <c r="P123" s="2"/>
      <c r="Q123" s="2"/>
    </row>
    <row r="124" thickTop="1">
      <c r="A124" s="9"/>
      <c r="B124" s="51">
        <v>19</v>
      </c>
      <c r="C124" s="52" t="s">
        <v>738</v>
      </c>
      <c r="D124" s="52" t="s">
        <v>3</v>
      </c>
      <c r="E124" s="52" t="s">
        <v>739</v>
      </c>
      <c r="F124" s="52" t="s">
        <v>3</v>
      </c>
      <c r="G124" s="53" t="s">
        <v>141</v>
      </c>
      <c r="H124" s="63">
        <v>16</v>
      </c>
      <c r="I124" s="37">
        <f>ROUND(0,2)</f>
        <v>0</v>
      </c>
      <c r="J124" s="64">
        <f>ROUND(I124*H124,2)</f>
        <v>0</v>
      </c>
      <c r="K124" s="65">
        <v>0.20999999999999999</v>
      </c>
      <c r="L124" s="66">
        <f>IF(ISNUMBER(K124),ROUND(J124*(K124+1),2),0)</f>
        <v>0</v>
      </c>
      <c r="M124" s="12"/>
      <c r="N124" s="2"/>
      <c r="O124" s="2"/>
      <c r="P124" s="2"/>
      <c r="Q124" s="43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8" t="s">
        <v>68</v>
      </c>
      <c r="C125" s="1"/>
      <c r="D125" s="1"/>
      <c r="E125" s="59" t="s">
        <v>578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8" t="s">
        <v>70</v>
      </c>
      <c r="C126" s="1"/>
      <c r="D126" s="1"/>
      <c r="E126" s="59" t="s">
        <v>1268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>
      <c r="A127" s="9"/>
      <c r="B127" s="58" t="s">
        <v>72</v>
      </c>
      <c r="C127" s="1"/>
      <c r="D127" s="1"/>
      <c r="E127" s="59" t="s">
        <v>741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 thickBot="1">
      <c r="A128" s="9"/>
      <c r="B128" s="60" t="s">
        <v>74</v>
      </c>
      <c r="C128" s="31"/>
      <c r="D128" s="31"/>
      <c r="E128" s="61" t="s">
        <v>75</v>
      </c>
      <c r="F128" s="31"/>
      <c r="G128" s="31"/>
      <c r="H128" s="62"/>
      <c r="I128" s="31"/>
      <c r="J128" s="62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7">
        <v>1</v>
      </c>
      <c r="D129" s="1"/>
      <c r="E129" s="67" t="s">
        <v>122</v>
      </c>
      <c r="F129" s="1"/>
      <c r="G129" s="68" t="s">
        <v>115</v>
      </c>
      <c r="H129" s="69">
        <f>J54+J59+J64+J69+J74+J79+J84+J89+J94+J99+J104+J109+J114+J119+J124</f>
        <v>0</v>
      </c>
      <c r="I129" s="68" t="s">
        <v>116</v>
      </c>
      <c r="J129" s="70">
        <f>(L129-H129)</f>
        <v>0</v>
      </c>
      <c r="K129" s="68" t="s">
        <v>117</v>
      </c>
      <c r="L129" s="71">
        <f>L54+L59+L64+L69+L74+L79+L84+L89+L94+L99+L104+L109+L114+L119+L124</f>
        <v>0</v>
      </c>
      <c r="M129" s="12"/>
      <c r="N129" s="2"/>
      <c r="O129" s="2"/>
      <c r="P129" s="2"/>
      <c r="Q129" s="43">
        <f>0+Q54+Q59+Q64+Q69+Q74+Q79+Q84+Q89+Q94+Q99+Q104+Q109+Q114+Q119+Q124</f>
        <v>0</v>
      </c>
      <c r="R129" s="27">
        <f>0+R54+R59+R64+R69+R74+R79+R84+R89+R94+R99+R104+R109+R114+R119+R124</f>
        <v>0</v>
      </c>
      <c r="S129" s="72">
        <f>Q129*(1+J129)+R129</f>
        <v>0</v>
      </c>
    </row>
    <row r="130" thickTop="1" thickBot="1" ht="25" customHeight="1">
      <c r="A130" s="9"/>
      <c r="B130" s="73"/>
      <c r="C130" s="73"/>
      <c r="D130" s="73"/>
      <c r="E130" s="73"/>
      <c r="F130" s="73"/>
      <c r="G130" s="74" t="s">
        <v>118</v>
      </c>
      <c r="H130" s="75">
        <f>J54+J59+J64+J69+J74+J79+J84+J89+J94+J99+J104+J109+J114+J119+J124</f>
        <v>0</v>
      </c>
      <c r="I130" s="74" t="s">
        <v>119</v>
      </c>
      <c r="J130" s="76">
        <f>0+J129</f>
        <v>0</v>
      </c>
      <c r="K130" s="74" t="s">
        <v>120</v>
      </c>
      <c r="L130" s="77">
        <f>L54+L59+L64+L69+L74+L79+L84+L89+L94+L99+L104+L109+L114+L119+L124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2" t="s">
        <v>305</v>
      </c>
      <c r="C131" s="1"/>
      <c r="D131" s="1"/>
      <c r="E131" s="1"/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1">
        <v>20</v>
      </c>
      <c r="C132" s="52" t="s">
        <v>842</v>
      </c>
      <c r="D132" s="52" t="s">
        <v>3</v>
      </c>
      <c r="E132" s="52" t="s">
        <v>843</v>
      </c>
      <c r="F132" s="52" t="s">
        <v>3</v>
      </c>
      <c r="G132" s="53" t="s">
        <v>173</v>
      </c>
      <c r="H132" s="54">
        <v>53</v>
      </c>
      <c r="I132" s="25">
        <f>ROUND(0,2)</f>
        <v>0</v>
      </c>
      <c r="J132" s="55">
        <f>ROUND(I132*H132,2)</f>
        <v>0</v>
      </c>
      <c r="K132" s="56">
        <v>0.20999999999999999</v>
      </c>
      <c r="L132" s="57">
        <f>IF(ISNUMBER(K132),ROUND(J132*(K132+1),2),0)</f>
        <v>0</v>
      </c>
      <c r="M132" s="12"/>
      <c r="N132" s="2"/>
      <c r="O132" s="2"/>
      <c r="P132" s="2"/>
      <c r="Q132" s="4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8" t="s">
        <v>68</v>
      </c>
      <c r="C133" s="1"/>
      <c r="D133" s="1"/>
      <c r="E133" s="59" t="s">
        <v>912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>
      <c r="A134" s="9"/>
      <c r="B134" s="58" t="s">
        <v>70</v>
      </c>
      <c r="C134" s="1"/>
      <c r="D134" s="1"/>
      <c r="E134" s="59" t="s">
        <v>1269</v>
      </c>
      <c r="F134" s="1"/>
      <c r="G134" s="1"/>
      <c r="H134" s="50"/>
      <c r="I134" s="1"/>
      <c r="J134" s="50"/>
      <c r="K134" s="1"/>
      <c r="L134" s="1"/>
      <c r="M134" s="12"/>
      <c r="N134" s="2"/>
      <c r="O134" s="2"/>
      <c r="P134" s="2"/>
      <c r="Q134" s="2"/>
    </row>
    <row r="135">
      <c r="A135" s="9"/>
      <c r="B135" s="58" t="s">
        <v>72</v>
      </c>
      <c r="C135" s="1"/>
      <c r="D135" s="1"/>
      <c r="E135" s="59" t="s">
        <v>310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 thickBot="1">
      <c r="A136" s="9"/>
      <c r="B136" s="60" t="s">
        <v>74</v>
      </c>
      <c r="C136" s="31"/>
      <c r="D136" s="31"/>
      <c r="E136" s="61" t="s">
        <v>75</v>
      </c>
      <c r="F136" s="31"/>
      <c r="G136" s="31"/>
      <c r="H136" s="62"/>
      <c r="I136" s="31"/>
      <c r="J136" s="62"/>
      <c r="K136" s="31"/>
      <c r="L136" s="31"/>
      <c r="M136" s="12"/>
      <c r="N136" s="2"/>
      <c r="O136" s="2"/>
      <c r="P136" s="2"/>
      <c r="Q136" s="2"/>
    </row>
    <row r="137" thickTop="1" thickBot="1" ht="25" customHeight="1">
      <c r="A137" s="9"/>
      <c r="B137" s="1"/>
      <c r="C137" s="67">
        <v>2</v>
      </c>
      <c r="D137" s="1"/>
      <c r="E137" s="67" t="s">
        <v>254</v>
      </c>
      <c r="F137" s="1"/>
      <c r="G137" s="68" t="s">
        <v>115</v>
      </c>
      <c r="H137" s="69">
        <f>0+J132</f>
        <v>0</v>
      </c>
      <c r="I137" s="68" t="s">
        <v>116</v>
      </c>
      <c r="J137" s="70">
        <f>(L137-H137)</f>
        <v>0</v>
      </c>
      <c r="K137" s="68" t="s">
        <v>117</v>
      </c>
      <c r="L137" s="71">
        <f>0+L132</f>
        <v>0</v>
      </c>
      <c r="M137" s="12"/>
      <c r="N137" s="2"/>
      <c r="O137" s="2"/>
      <c r="P137" s="2"/>
      <c r="Q137" s="43">
        <f>0+Q132</f>
        <v>0</v>
      </c>
      <c r="R137" s="27">
        <f>0+R132</f>
        <v>0</v>
      </c>
      <c r="S137" s="72">
        <f>Q137*(1+J137)+R137</f>
        <v>0</v>
      </c>
    </row>
    <row r="138" thickTop="1" thickBot="1" ht="25" customHeight="1">
      <c r="A138" s="9"/>
      <c r="B138" s="73"/>
      <c r="C138" s="73"/>
      <c r="D138" s="73"/>
      <c r="E138" s="73"/>
      <c r="F138" s="73"/>
      <c r="G138" s="74" t="s">
        <v>118</v>
      </c>
      <c r="H138" s="75">
        <f>0+J132</f>
        <v>0</v>
      </c>
      <c r="I138" s="74" t="s">
        <v>119</v>
      </c>
      <c r="J138" s="76">
        <f>0+J137</f>
        <v>0</v>
      </c>
      <c r="K138" s="74" t="s">
        <v>120</v>
      </c>
      <c r="L138" s="77">
        <f>0+L132</f>
        <v>0</v>
      </c>
      <c r="M138" s="12"/>
      <c r="N138" s="2"/>
      <c r="O138" s="2"/>
      <c r="P138" s="2"/>
      <c r="Q138" s="2"/>
    </row>
    <row r="139" ht="40" customHeight="1">
      <c r="A139" s="9"/>
      <c r="B139" s="82" t="s">
        <v>164</v>
      </c>
      <c r="C139" s="1"/>
      <c r="D139" s="1"/>
      <c r="E139" s="1"/>
      <c r="F139" s="1"/>
      <c r="G139" s="1"/>
      <c r="H139" s="50"/>
      <c r="I139" s="1"/>
      <c r="J139" s="50"/>
      <c r="K139" s="1"/>
      <c r="L139" s="1"/>
      <c r="M139" s="12"/>
      <c r="N139" s="2"/>
      <c r="O139" s="2"/>
      <c r="P139" s="2"/>
      <c r="Q139" s="2"/>
    </row>
    <row r="140">
      <c r="A140" s="9"/>
      <c r="B140" s="51">
        <v>21</v>
      </c>
      <c r="C140" s="52" t="s">
        <v>326</v>
      </c>
      <c r="D140" s="52" t="s">
        <v>3</v>
      </c>
      <c r="E140" s="52" t="s">
        <v>327</v>
      </c>
      <c r="F140" s="52" t="s">
        <v>3</v>
      </c>
      <c r="G140" s="53" t="s">
        <v>141</v>
      </c>
      <c r="H140" s="54">
        <v>5.7699999999999996</v>
      </c>
      <c r="I140" s="25">
        <f>ROUND(0,2)</f>
        <v>0</v>
      </c>
      <c r="J140" s="55">
        <f>ROUND(I140*H140,2)</f>
        <v>0</v>
      </c>
      <c r="K140" s="56">
        <v>0.20999999999999999</v>
      </c>
      <c r="L140" s="57">
        <f>IF(ISNUMBER(K140),ROUND(J140*(K140+1),2),0)</f>
        <v>0</v>
      </c>
      <c r="M140" s="12"/>
      <c r="N140" s="2"/>
      <c r="O140" s="2"/>
      <c r="P140" s="2"/>
      <c r="Q140" s="43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58" t="s">
        <v>68</v>
      </c>
      <c r="C141" s="1"/>
      <c r="D141" s="1"/>
      <c r="E141" s="59" t="s">
        <v>914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>
      <c r="A142" s="9"/>
      <c r="B142" s="58" t="s">
        <v>70</v>
      </c>
      <c r="C142" s="1"/>
      <c r="D142" s="1"/>
      <c r="E142" s="59" t="s">
        <v>1270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>
      <c r="A143" s="9"/>
      <c r="B143" s="58" t="s">
        <v>72</v>
      </c>
      <c r="C143" s="1"/>
      <c r="D143" s="1"/>
      <c r="E143" s="59" t="s">
        <v>330</v>
      </c>
      <c r="F143" s="1"/>
      <c r="G143" s="1"/>
      <c r="H143" s="50"/>
      <c r="I143" s="1"/>
      <c r="J143" s="50"/>
      <c r="K143" s="1"/>
      <c r="L143" s="1"/>
      <c r="M143" s="12"/>
      <c r="N143" s="2"/>
      <c r="O143" s="2"/>
      <c r="P143" s="2"/>
      <c r="Q143" s="2"/>
    </row>
    <row r="144" thickBot="1">
      <c r="A144" s="9"/>
      <c r="B144" s="60" t="s">
        <v>74</v>
      </c>
      <c r="C144" s="31"/>
      <c r="D144" s="31"/>
      <c r="E144" s="61" t="s">
        <v>75</v>
      </c>
      <c r="F144" s="31"/>
      <c r="G144" s="31"/>
      <c r="H144" s="62"/>
      <c r="I144" s="31"/>
      <c r="J144" s="62"/>
      <c r="K144" s="31"/>
      <c r="L144" s="31"/>
      <c r="M144" s="12"/>
      <c r="N144" s="2"/>
      <c r="O144" s="2"/>
      <c r="P144" s="2"/>
      <c r="Q144" s="2"/>
    </row>
    <row r="145" thickTop="1" thickBot="1" ht="25" customHeight="1">
      <c r="A145" s="9"/>
      <c r="B145" s="1"/>
      <c r="C145" s="67">
        <v>4</v>
      </c>
      <c r="D145" s="1"/>
      <c r="E145" s="67" t="s">
        <v>123</v>
      </c>
      <c r="F145" s="1"/>
      <c r="G145" s="68" t="s">
        <v>115</v>
      </c>
      <c r="H145" s="69">
        <f>0+J140</f>
        <v>0</v>
      </c>
      <c r="I145" s="68" t="s">
        <v>116</v>
      </c>
      <c r="J145" s="70">
        <f>(L145-H145)</f>
        <v>0</v>
      </c>
      <c r="K145" s="68" t="s">
        <v>117</v>
      </c>
      <c r="L145" s="71">
        <f>0+L140</f>
        <v>0</v>
      </c>
      <c r="M145" s="12"/>
      <c r="N145" s="2"/>
      <c r="O145" s="2"/>
      <c r="P145" s="2"/>
      <c r="Q145" s="43">
        <f>0+Q140</f>
        <v>0</v>
      </c>
      <c r="R145" s="27">
        <f>0+R140</f>
        <v>0</v>
      </c>
      <c r="S145" s="72">
        <f>Q145*(1+J145)+R145</f>
        <v>0</v>
      </c>
    </row>
    <row r="146" thickTop="1" thickBot="1" ht="25" customHeight="1">
      <c r="A146" s="9"/>
      <c r="B146" s="73"/>
      <c r="C146" s="73"/>
      <c r="D146" s="73"/>
      <c r="E146" s="73"/>
      <c r="F146" s="73"/>
      <c r="G146" s="74" t="s">
        <v>118</v>
      </c>
      <c r="H146" s="75">
        <f>0+J140</f>
        <v>0</v>
      </c>
      <c r="I146" s="74" t="s">
        <v>119</v>
      </c>
      <c r="J146" s="76">
        <f>0+J145</f>
        <v>0</v>
      </c>
      <c r="K146" s="74" t="s">
        <v>120</v>
      </c>
      <c r="L146" s="77">
        <f>0+L140</f>
        <v>0</v>
      </c>
      <c r="M146" s="12"/>
      <c r="N146" s="2"/>
      <c r="O146" s="2"/>
      <c r="P146" s="2"/>
      <c r="Q146" s="2"/>
    </row>
    <row r="147" ht="40" customHeight="1">
      <c r="A147" s="9"/>
      <c r="B147" s="82" t="s">
        <v>753</v>
      </c>
      <c r="C147" s="1"/>
      <c r="D147" s="1"/>
      <c r="E147" s="1"/>
      <c r="F147" s="1"/>
      <c r="G147" s="1"/>
      <c r="H147" s="50"/>
      <c r="I147" s="1"/>
      <c r="J147" s="50"/>
      <c r="K147" s="1"/>
      <c r="L147" s="1"/>
      <c r="M147" s="12"/>
      <c r="N147" s="2"/>
      <c r="O147" s="2"/>
      <c r="P147" s="2"/>
      <c r="Q147" s="2"/>
    </row>
    <row r="148">
      <c r="A148" s="9"/>
      <c r="B148" s="51">
        <v>22</v>
      </c>
      <c r="C148" s="52" t="s">
        <v>851</v>
      </c>
      <c r="D148" s="52" t="s">
        <v>3</v>
      </c>
      <c r="E148" s="52" t="s">
        <v>852</v>
      </c>
      <c r="F148" s="52" t="s">
        <v>3</v>
      </c>
      <c r="G148" s="53" t="s">
        <v>173</v>
      </c>
      <c r="H148" s="54">
        <v>53</v>
      </c>
      <c r="I148" s="25">
        <f>ROUND(0,2)</f>
        <v>0</v>
      </c>
      <c r="J148" s="55">
        <f>ROUND(I148*H148,2)</f>
        <v>0</v>
      </c>
      <c r="K148" s="56">
        <v>0.20999999999999999</v>
      </c>
      <c r="L148" s="57">
        <f>IF(ISNUMBER(K148),ROUND(J148*(K148+1),2),0)</f>
        <v>0</v>
      </c>
      <c r="M148" s="12"/>
      <c r="N148" s="2"/>
      <c r="O148" s="2"/>
      <c r="P148" s="2"/>
      <c r="Q148" s="4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58" t="s">
        <v>68</v>
      </c>
      <c r="C149" s="1"/>
      <c r="D149" s="1"/>
      <c r="E149" s="59" t="s">
        <v>917</v>
      </c>
      <c r="F149" s="1"/>
      <c r="G149" s="1"/>
      <c r="H149" s="50"/>
      <c r="I149" s="1"/>
      <c r="J149" s="50"/>
      <c r="K149" s="1"/>
      <c r="L149" s="1"/>
      <c r="M149" s="12"/>
      <c r="N149" s="2"/>
      <c r="O149" s="2"/>
      <c r="P149" s="2"/>
      <c r="Q149" s="2"/>
    </row>
    <row r="150">
      <c r="A150" s="9"/>
      <c r="B150" s="58" t="s">
        <v>70</v>
      </c>
      <c r="C150" s="1"/>
      <c r="D150" s="1"/>
      <c r="E150" s="59" t="s">
        <v>1269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>
      <c r="A151" s="9"/>
      <c r="B151" s="58" t="s">
        <v>72</v>
      </c>
      <c r="C151" s="1"/>
      <c r="D151" s="1"/>
      <c r="E151" s="59" t="s">
        <v>854</v>
      </c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 thickBot="1">
      <c r="A152" s="9"/>
      <c r="B152" s="60" t="s">
        <v>74</v>
      </c>
      <c r="C152" s="31"/>
      <c r="D152" s="31"/>
      <c r="E152" s="61" t="s">
        <v>75</v>
      </c>
      <c r="F152" s="31"/>
      <c r="G152" s="31"/>
      <c r="H152" s="62"/>
      <c r="I152" s="31"/>
      <c r="J152" s="62"/>
      <c r="K152" s="31"/>
      <c r="L152" s="31"/>
      <c r="M152" s="12"/>
      <c r="N152" s="2"/>
      <c r="O152" s="2"/>
      <c r="P152" s="2"/>
      <c r="Q152" s="2"/>
    </row>
    <row r="153" thickTop="1">
      <c r="A153" s="9"/>
      <c r="B153" s="51">
        <v>23</v>
      </c>
      <c r="C153" s="52" t="s">
        <v>855</v>
      </c>
      <c r="D153" s="52" t="s">
        <v>3</v>
      </c>
      <c r="E153" s="52" t="s">
        <v>856</v>
      </c>
      <c r="F153" s="52" t="s">
        <v>3</v>
      </c>
      <c r="G153" s="53" t="s">
        <v>173</v>
      </c>
      <c r="H153" s="63">
        <v>23</v>
      </c>
      <c r="I153" s="37">
        <f>ROUND(0,2)</f>
        <v>0</v>
      </c>
      <c r="J153" s="64">
        <f>ROUND(I153*H153,2)</f>
        <v>0</v>
      </c>
      <c r="K153" s="65">
        <v>0.20999999999999999</v>
      </c>
      <c r="L153" s="66">
        <f>IF(ISNUMBER(K153),ROUND(J153*(K153+1),2),0)</f>
        <v>0</v>
      </c>
      <c r="M153" s="12"/>
      <c r="N153" s="2"/>
      <c r="O153" s="2"/>
      <c r="P153" s="2"/>
      <c r="Q153" s="4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58" t="s">
        <v>68</v>
      </c>
      <c r="C154" s="1"/>
      <c r="D154" s="1"/>
      <c r="E154" s="59" t="s">
        <v>1231</v>
      </c>
      <c r="F154" s="1"/>
      <c r="G154" s="1"/>
      <c r="H154" s="50"/>
      <c r="I154" s="1"/>
      <c r="J154" s="50"/>
      <c r="K154" s="1"/>
      <c r="L154" s="1"/>
      <c r="M154" s="12"/>
      <c r="N154" s="2"/>
      <c r="O154" s="2"/>
      <c r="P154" s="2"/>
      <c r="Q154" s="2"/>
    </row>
    <row r="155">
      <c r="A155" s="9"/>
      <c r="B155" s="58" t="s">
        <v>70</v>
      </c>
      <c r="C155" s="1"/>
      <c r="D155" s="1"/>
      <c r="E155" s="59" t="s">
        <v>462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>
      <c r="A156" s="9"/>
      <c r="B156" s="58" t="s">
        <v>72</v>
      </c>
      <c r="C156" s="1"/>
      <c r="D156" s="1"/>
      <c r="E156" s="59" t="s">
        <v>859</v>
      </c>
      <c r="F156" s="1"/>
      <c r="G156" s="1"/>
      <c r="H156" s="50"/>
      <c r="I156" s="1"/>
      <c r="J156" s="50"/>
      <c r="K156" s="1"/>
      <c r="L156" s="1"/>
      <c r="M156" s="12"/>
      <c r="N156" s="2"/>
      <c r="O156" s="2"/>
      <c r="P156" s="2"/>
      <c r="Q156" s="2"/>
    </row>
    <row r="157" thickBot="1">
      <c r="A157" s="9"/>
      <c r="B157" s="60" t="s">
        <v>74</v>
      </c>
      <c r="C157" s="31"/>
      <c r="D157" s="31"/>
      <c r="E157" s="61" t="s">
        <v>75</v>
      </c>
      <c r="F157" s="31"/>
      <c r="G157" s="31"/>
      <c r="H157" s="62"/>
      <c r="I157" s="31"/>
      <c r="J157" s="62"/>
      <c r="K157" s="31"/>
      <c r="L157" s="31"/>
      <c r="M157" s="12"/>
      <c r="N157" s="2"/>
      <c r="O157" s="2"/>
      <c r="P157" s="2"/>
      <c r="Q157" s="2"/>
    </row>
    <row r="158" thickTop="1">
      <c r="A158" s="9"/>
      <c r="B158" s="51">
        <v>24</v>
      </c>
      <c r="C158" s="52" t="s">
        <v>860</v>
      </c>
      <c r="D158" s="52" t="s">
        <v>3</v>
      </c>
      <c r="E158" s="52" t="s">
        <v>861</v>
      </c>
      <c r="F158" s="52" t="s">
        <v>3</v>
      </c>
      <c r="G158" s="53" t="s">
        <v>173</v>
      </c>
      <c r="H158" s="63">
        <v>23</v>
      </c>
      <c r="I158" s="37">
        <f>ROUND(0,2)</f>
        <v>0</v>
      </c>
      <c r="J158" s="64">
        <f>ROUND(I158*H158,2)</f>
        <v>0</v>
      </c>
      <c r="K158" s="65">
        <v>0.20999999999999999</v>
      </c>
      <c r="L158" s="66">
        <f>IF(ISNUMBER(K158),ROUND(J158*(K158+1),2),0)</f>
        <v>0</v>
      </c>
      <c r="M158" s="12"/>
      <c r="N158" s="2"/>
      <c r="O158" s="2"/>
      <c r="P158" s="2"/>
      <c r="Q158" s="4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58" t="s">
        <v>68</v>
      </c>
      <c r="C159" s="1"/>
      <c r="D159" s="1"/>
      <c r="E159" s="59" t="s">
        <v>1233</v>
      </c>
      <c r="F159" s="1"/>
      <c r="G159" s="1"/>
      <c r="H159" s="50"/>
      <c r="I159" s="1"/>
      <c r="J159" s="50"/>
      <c r="K159" s="1"/>
      <c r="L159" s="1"/>
      <c r="M159" s="12"/>
      <c r="N159" s="2"/>
      <c r="O159" s="2"/>
      <c r="P159" s="2"/>
      <c r="Q159" s="2"/>
    </row>
    <row r="160">
      <c r="A160" s="9"/>
      <c r="B160" s="58" t="s">
        <v>70</v>
      </c>
      <c r="C160" s="1"/>
      <c r="D160" s="1"/>
      <c r="E160" s="59" t="s">
        <v>462</v>
      </c>
      <c r="F160" s="1"/>
      <c r="G160" s="1"/>
      <c r="H160" s="50"/>
      <c r="I160" s="1"/>
      <c r="J160" s="50"/>
      <c r="K160" s="1"/>
      <c r="L160" s="1"/>
      <c r="M160" s="12"/>
      <c r="N160" s="2"/>
      <c r="O160" s="2"/>
      <c r="P160" s="2"/>
      <c r="Q160" s="2"/>
    </row>
    <row r="161">
      <c r="A161" s="9"/>
      <c r="B161" s="58" t="s">
        <v>72</v>
      </c>
      <c r="C161" s="1"/>
      <c r="D161" s="1"/>
      <c r="E161" s="59" t="s">
        <v>863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 thickBot="1">
      <c r="A162" s="9"/>
      <c r="B162" s="60" t="s">
        <v>74</v>
      </c>
      <c r="C162" s="31"/>
      <c r="D162" s="31"/>
      <c r="E162" s="61" t="s">
        <v>75</v>
      </c>
      <c r="F162" s="31"/>
      <c r="G162" s="31"/>
      <c r="H162" s="62"/>
      <c r="I162" s="31"/>
      <c r="J162" s="62"/>
      <c r="K162" s="31"/>
      <c r="L162" s="31"/>
      <c r="M162" s="12"/>
      <c r="N162" s="2"/>
      <c r="O162" s="2"/>
      <c r="P162" s="2"/>
      <c r="Q162" s="2"/>
    </row>
    <row r="163" thickTop="1">
      <c r="A163" s="9"/>
      <c r="B163" s="51">
        <v>25</v>
      </c>
      <c r="C163" s="52" t="s">
        <v>878</v>
      </c>
      <c r="D163" s="52" t="s">
        <v>3</v>
      </c>
      <c r="E163" s="52" t="s">
        <v>879</v>
      </c>
      <c r="F163" s="52" t="s">
        <v>3</v>
      </c>
      <c r="G163" s="53" t="s">
        <v>110</v>
      </c>
      <c r="H163" s="63">
        <v>5</v>
      </c>
      <c r="I163" s="37">
        <f>ROUND(0,2)</f>
        <v>0</v>
      </c>
      <c r="J163" s="64">
        <f>ROUND(I163*H163,2)</f>
        <v>0</v>
      </c>
      <c r="K163" s="65">
        <v>0.20999999999999999</v>
      </c>
      <c r="L163" s="66">
        <f>IF(ISNUMBER(K163),ROUND(J163*(K163+1),2),0)</f>
        <v>0</v>
      </c>
      <c r="M163" s="12"/>
      <c r="N163" s="2"/>
      <c r="O163" s="2"/>
      <c r="P163" s="2"/>
      <c r="Q163" s="43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58" t="s">
        <v>68</v>
      </c>
      <c r="C164" s="1"/>
      <c r="D164" s="1"/>
      <c r="E164" s="59" t="s">
        <v>1234</v>
      </c>
      <c r="F164" s="1"/>
      <c r="G164" s="1"/>
      <c r="H164" s="50"/>
      <c r="I164" s="1"/>
      <c r="J164" s="50"/>
      <c r="K164" s="1"/>
      <c r="L164" s="1"/>
      <c r="M164" s="12"/>
      <c r="N164" s="2"/>
      <c r="O164" s="2"/>
      <c r="P164" s="2"/>
      <c r="Q164" s="2"/>
    </row>
    <row r="165">
      <c r="A165" s="9"/>
      <c r="B165" s="58" t="s">
        <v>70</v>
      </c>
      <c r="C165" s="1"/>
      <c r="D165" s="1"/>
      <c r="E165" s="59" t="s">
        <v>379</v>
      </c>
      <c r="F165" s="1"/>
      <c r="G165" s="1"/>
      <c r="H165" s="50"/>
      <c r="I165" s="1"/>
      <c r="J165" s="50"/>
      <c r="K165" s="1"/>
      <c r="L165" s="1"/>
      <c r="M165" s="12"/>
      <c r="N165" s="2"/>
      <c r="O165" s="2"/>
      <c r="P165" s="2"/>
      <c r="Q165" s="2"/>
    </row>
    <row r="166">
      <c r="A166" s="9"/>
      <c r="B166" s="58" t="s">
        <v>72</v>
      </c>
      <c r="C166" s="1"/>
      <c r="D166" s="1"/>
      <c r="E166" s="59" t="s">
        <v>881</v>
      </c>
      <c r="F166" s="1"/>
      <c r="G166" s="1"/>
      <c r="H166" s="50"/>
      <c r="I166" s="1"/>
      <c r="J166" s="50"/>
      <c r="K166" s="1"/>
      <c r="L166" s="1"/>
      <c r="M166" s="12"/>
      <c r="N166" s="2"/>
      <c r="O166" s="2"/>
      <c r="P166" s="2"/>
      <c r="Q166" s="2"/>
    </row>
    <row r="167" thickBot="1">
      <c r="A167" s="9"/>
      <c r="B167" s="60" t="s">
        <v>74</v>
      </c>
      <c r="C167" s="31"/>
      <c r="D167" s="31"/>
      <c r="E167" s="61" t="s">
        <v>75</v>
      </c>
      <c r="F167" s="31"/>
      <c r="G167" s="31"/>
      <c r="H167" s="62"/>
      <c r="I167" s="31"/>
      <c r="J167" s="62"/>
      <c r="K167" s="31"/>
      <c r="L167" s="31"/>
      <c r="M167" s="12"/>
      <c r="N167" s="2"/>
      <c r="O167" s="2"/>
      <c r="P167" s="2"/>
      <c r="Q167" s="2"/>
    </row>
    <row r="168" thickTop="1">
      <c r="A168" s="9"/>
      <c r="B168" s="51">
        <v>26</v>
      </c>
      <c r="C168" s="52" t="s">
        <v>882</v>
      </c>
      <c r="D168" s="52" t="s">
        <v>3</v>
      </c>
      <c r="E168" s="52" t="s">
        <v>883</v>
      </c>
      <c r="F168" s="52" t="s">
        <v>3</v>
      </c>
      <c r="G168" s="53" t="s">
        <v>173</v>
      </c>
      <c r="H168" s="63">
        <v>56</v>
      </c>
      <c r="I168" s="37">
        <f>ROUND(0,2)</f>
        <v>0</v>
      </c>
      <c r="J168" s="64">
        <f>ROUND(I168*H168,2)</f>
        <v>0</v>
      </c>
      <c r="K168" s="65">
        <v>0.20999999999999999</v>
      </c>
      <c r="L168" s="66">
        <f>IF(ISNUMBER(K168),ROUND(J168*(K168+1),2),0)</f>
        <v>0</v>
      </c>
      <c r="M168" s="12"/>
      <c r="N168" s="2"/>
      <c r="O168" s="2"/>
      <c r="P168" s="2"/>
      <c r="Q168" s="4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58" t="s">
        <v>68</v>
      </c>
      <c r="C169" s="1"/>
      <c r="D169" s="1"/>
      <c r="E169" s="59" t="s">
        <v>925</v>
      </c>
      <c r="F169" s="1"/>
      <c r="G169" s="1"/>
      <c r="H169" s="50"/>
      <c r="I169" s="1"/>
      <c r="J169" s="50"/>
      <c r="K169" s="1"/>
      <c r="L169" s="1"/>
      <c r="M169" s="12"/>
      <c r="N169" s="2"/>
      <c r="O169" s="2"/>
      <c r="P169" s="2"/>
      <c r="Q169" s="2"/>
    </row>
    <row r="170">
      <c r="A170" s="9"/>
      <c r="B170" s="58" t="s">
        <v>70</v>
      </c>
      <c r="C170" s="1"/>
      <c r="D170" s="1"/>
      <c r="E170" s="59" t="s">
        <v>1271</v>
      </c>
      <c r="F170" s="1"/>
      <c r="G170" s="1"/>
      <c r="H170" s="50"/>
      <c r="I170" s="1"/>
      <c r="J170" s="50"/>
      <c r="K170" s="1"/>
      <c r="L170" s="1"/>
      <c r="M170" s="12"/>
      <c r="N170" s="2"/>
      <c r="O170" s="2"/>
      <c r="P170" s="2"/>
      <c r="Q170" s="2"/>
    </row>
    <row r="171">
      <c r="A171" s="9"/>
      <c r="B171" s="58" t="s">
        <v>72</v>
      </c>
      <c r="C171" s="1"/>
      <c r="D171" s="1"/>
      <c r="E171" s="59" t="s">
        <v>886</v>
      </c>
      <c r="F171" s="1"/>
      <c r="G171" s="1"/>
      <c r="H171" s="50"/>
      <c r="I171" s="1"/>
      <c r="J171" s="50"/>
      <c r="K171" s="1"/>
      <c r="L171" s="1"/>
      <c r="M171" s="12"/>
      <c r="N171" s="2"/>
      <c r="O171" s="2"/>
      <c r="P171" s="2"/>
      <c r="Q171" s="2"/>
    </row>
    <row r="172" thickBot="1">
      <c r="A172" s="9"/>
      <c r="B172" s="60" t="s">
        <v>74</v>
      </c>
      <c r="C172" s="31"/>
      <c r="D172" s="31"/>
      <c r="E172" s="61" t="s">
        <v>75</v>
      </c>
      <c r="F172" s="31"/>
      <c r="G172" s="31"/>
      <c r="H172" s="62"/>
      <c r="I172" s="31"/>
      <c r="J172" s="62"/>
      <c r="K172" s="31"/>
      <c r="L172" s="31"/>
      <c r="M172" s="12"/>
      <c r="N172" s="2"/>
      <c r="O172" s="2"/>
      <c r="P172" s="2"/>
      <c r="Q172" s="2"/>
    </row>
    <row r="173" thickTop="1">
      <c r="A173" s="9"/>
      <c r="B173" s="51">
        <v>27</v>
      </c>
      <c r="C173" s="52" t="s">
        <v>763</v>
      </c>
      <c r="D173" s="52" t="s">
        <v>3</v>
      </c>
      <c r="E173" s="52" t="s">
        <v>764</v>
      </c>
      <c r="F173" s="52" t="s">
        <v>3</v>
      </c>
      <c r="G173" s="53" t="s">
        <v>173</v>
      </c>
      <c r="H173" s="63">
        <v>53</v>
      </c>
      <c r="I173" s="37">
        <f>ROUND(0,2)</f>
        <v>0</v>
      </c>
      <c r="J173" s="64">
        <f>ROUND(I173*H173,2)</f>
        <v>0</v>
      </c>
      <c r="K173" s="65">
        <v>0.20999999999999999</v>
      </c>
      <c r="L173" s="66">
        <f>IF(ISNUMBER(K173),ROUND(J173*(K173+1),2),0)</f>
        <v>0</v>
      </c>
      <c r="M173" s="12"/>
      <c r="N173" s="2"/>
      <c r="O173" s="2"/>
      <c r="P173" s="2"/>
      <c r="Q173" s="4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58" t="s">
        <v>68</v>
      </c>
      <c r="C174" s="1"/>
      <c r="D174" s="1"/>
      <c r="E174" s="59" t="s">
        <v>1236</v>
      </c>
      <c r="F174" s="1"/>
      <c r="G174" s="1"/>
      <c r="H174" s="50"/>
      <c r="I174" s="1"/>
      <c r="J174" s="50"/>
      <c r="K174" s="1"/>
      <c r="L174" s="1"/>
      <c r="M174" s="12"/>
      <c r="N174" s="2"/>
      <c r="O174" s="2"/>
      <c r="P174" s="2"/>
      <c r="Q174" s="2"/>
    </row>
    <row r="175">
      <c r="A175" s="9"/>
      <c r="B175" s="58" t="s">
        <v>70</v>
      </c>
      <c r="C175" s="1"/>
      <c r="D175" s="1"/>
      <c r="E175" s="59" t="s">
        <v>1269</v>
      </c>
      <c r="F175" s="1"/>
      <c r="G175" s="1"/>
      <c r="H175" s="50"/>
      <c r="I175" s="1"/>
      <c r="J175" s="50"/>
      <c r="K175" s="1"/>
      <c r="L175" s="1"/>
      <c r="M175" s="12"/>
      <c r="N175" s="2"/>
      <c r="O175" s="2"/>
      <c r="P175" s="2"/>
      <c r="Q175" s="2"/>
    </row>
    <row r="176">
      <c r="A176" s="9"/>
      <c r="B176" s="58" t="s">
        <v>72</v>
      </c>
      <c r="C176" s="1"/>
      <c r="D176" s="1"/>
      <c r="E176" s="59" t="s">
        <v>766</v>
      </c>
      <c r="F176" s="1"/>
      <c r="G176" s="1"/>
      <c r="H176" s="50"/>
      <c r="I176" s="1"/>
      <c r="J176" s="50"/>
      <c r="K176" s="1"/>
      <c r="L176" s="1"/>
      <c r="M176" s="12"/>
      <c r="N176" s="2"/>
      <c r="O176" s="2"/>
      <c r="P176" s="2"/>
      <c r="Q176" s="2"/>
    </row>
    <row r="177" thickBot="1">
      <c r="A177" s="9"/>
      <c r="B177" s="60" t="s">
        <v>74</v>
      </c>
      <c r="C177" s="31"/>
      <c r="D177" s="31"/>
      <c r="E177" s="61" t="s">
        <v>75</v>
      </c>
      <c r="F177" s="31"/>
      <c r="G177" s="31"/>
      <c r="H177" s="62"/>
      <c r="I177" s="31"/>
      <c r="J177" s="62"/>
      <c r="K177" s="31"/>
      <c r="L177" s="31"/>
      <c r="M177" s="12"/>
      <c r="N177" s="2"/>
      <c r="O177" s="2"/>
      <c r="P177" s="2"/>
      <c r="Q177" s="2"/>
    </row>
    <row r="178" thickTop="1">
      <c r="A178" s="9"/>
      <c r="B178" s="51">
        <v>28</v>
      </c>
      <c r="C178" s="52" t="s">
        <v>1237</v>
      </c>
      <c r="D178" s="52" t="s">
        <v>3</v>
      </c>
      <c r="E178" s="52" t="s">
        <v>1238</v>
      </c>
      <c r="F178" s="52" t="s">
        <v>3</v>
      </c>
      <c r="G178" s="53" t="s">
        <v>110</v>
      </c>
      <c r="H178" s="63">
        <v>2</v>
      </c>
      <c r="I178" s="37">
        <f>ROUND(0,2)</f>
        <v>0</v>
      </c>
      <c r="J178" s="64">
        <f>ROUND(I178*H178,2)</f>
        <v>0</v>
      </c>
      <c r="K178" s="65">
        <v>0.20999999999999999</v>
      </c>
      <c r="L178" s="66">
        <f>IF(ISNUMBER(K178),ROUND(J178*(K178+1),2),0)</f>
        <v>0</v>
      </c>
      <c r="M178" s="12"/>
      <c r="N178" s="2"/>
      <c r="O178" s="2"/>
      <c r="P178" s="2"/>
      <c r="Q178" s="43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58" t="s">
        <v>68</v>
      </c>
      <c r="C179" s="1"/>
      <c r="D179" s="1"/>
      <c r="E179" s="59" t="s">
        <v>1239</v>
      </c>
      <c r="F179" s="1"/>
      <c r="G179" s="1"/>
      <c r="H179" s="50"/>
      <c r="I179" s="1"/>
      <c r="J179" s="50"/>
      <c r="K179" s="1"/>
      <c r="L179" s="1"/>
      <c r="M179" s="12"/>
      <c r="N179" s="2"/>
      <c r="O179" s="2"/>
      <c r="P179" s="2"/>
      <c r="Q179" s="2"/>
    </row>
    <row r="180">
      <c r="A180" s="9"/>
      <c r="B180" s="58" t="s">
        <v>70</v>
      </c>
      <c r="C180" s="1"/>
      <c r="D180" s="1"/>
      <c r="E180" s="59" t="s">
        <v>198</v>
      </c>
      <c r="F180" s="1"/>
      <c r="G180" s="1"/>
      <c r="H180" s="50"/>
      <c r="I180" s="1"/>
      <c r="J180" s="50"/>
      <c r="K180" s="1"/>
      <c r="L180" s="1"/>
      <c r="M180" s="12"/>
      <c r="N180" s="2"/>
      <c r="O180" s="2"/>
      <c r="P180" s="2"/>
      <c r="Q180" s="2"/>
    </row>
    <row r="181">
      <c r="A181" s="9"/>
      <c r="B181" s="58" t="s">
        <v>72</v>
      </c>
      <c r="C181" s="1"/>
      <c r="D181" s="1"/>
      <c r="E181" s="59" t="s">
        <v>1240</v>
      </c>
      <c r="F181" s="1"/>
      <c r="G181" s="1"/>
      <c r="H181" s="50"/>
      <c r="I181" s="1"/>
      <c r="J181" s="50"/>
      <c r="K181" s="1"/>
      <c r="L181" s="1"/>
      <c r="M181" s="12"/>
      <c r="N181" s="2"/>
      <c r="O181" s="2"/>
      <c r="P181" s="2"/>
      <c r="Q181" s="2"/>
    </row>
    <row r="182" thickBot="1">
      <c r="A182" s="9"/>
      <c r="B182" s="60" t="s">
        <v>74</v>
      </c>
      <c r="C182" s="31"/>
      <c r="D182" s="31"/>
      <c r="E182" s="61" t="s">
        <v>75</v>
      </c>
      <c r="F182" s="31"/>
      <c r="G182" s="31"/>
      <c r="H182" s="62"/>
      <c r="I182" s="31"/>
      <c r="J182" s="62"/>
      <c r="K182" s="31"/>
      <c r="L182" s="31"/>
      <c r="M182" s="12"/>
      <c r="N182" s="2"/>
      <c r="O182" s="2"/>
      <c r="P182" s="2"/>
      <c r="Q182" s="2"/>
    </row>
    <row r="183" thickTop="1">
      <c r="A183" s="9"/>
      <c r="B183" s="51">
        <v>29</v>
      </c>
      <c r="C183" s="52" t="s">
        <v>888</v>
      </c>
      <c r="D183" s="52" t="s">
        <v>3</v>
      </c>
      <c r="E183" s="52" t="s">
        <v>889</v>
      </c>
      <c r="F183" s="52" t="s">
        <v>3</v>
      </c>
      <c r="G183" s="53" t="s">
        <v>173</v>
      </c>
      <c r="H183" s="63">
        <v>53</v>
      </c>
      <c r="I183" s="37">
        <f>ROUND(0,2)</f>
        <v>0</v>
      </c>
      <c r="J183" s="64">
        <f>ROUND(I183*H183,2)</f>
        <v>0</v>
      </c>
      <c r="K183" s="65">
        <v>0.20999999999999999</v>
      </c>
      <c r="L183" s="66">
        <f>IF(ISNUMBER(K183),ROUND(J183*(K183+1),2),0)</f>
        <v>0</v>
      </c>
      <c r="M183" s="12"/>
      <c r="N183" s="2"/>
      <c r="O183" s="2"/>
      <c r="P183" s="2"/>
      <c r="Q183" s="43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58" t="s">
        <v>68</v>
      </c>
      <c r="C184" s="1"/>
      <c r="D184" s="1"/>
      <c r="E184" s="59" t="s">
        <v>1241</v>
      </c>
      <c r="F184" s="1"/>
      <c r="G184" s="1"/>
      <c r="H184" s="50"/>
      <c r="I184" s="1"/>
      <c r="J184" s="50"/>
      <c r="K184" s="1"/>
      <c r="L184" s="1"/>
      <c r="M184" s="12"/>
      <c r="N184" s="2"/>
      <c r="O184" s="2"/>
      <c r="P184" s="2"/>
      <c r="Q184" s="2"/>
    </row>
    <row r="185">
      <c r="A185" s="9"/>
      <c r="B185" s="58" t="s">
        <v>70</v>
      </c>
      <c r="C185" s="1"/>
      <c r="D185" s="1"/>
      <c r="E185" s="59" t="s">
        <v>1269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>
      <c r="A186" s="9"/>
      <c r="B186" s="58" t="s">
        <v>72</v>
      </c>
      <c r="C186" s="1"/>
      <c r="D186" s="1"/>
      <c r="E186" s="59" t="s">
        <v>774</v>
      </c>
      <c r="F186" s="1"/>
      <c r="G186" s="1"/>
      <c r="H186" s="50"/>
      <c r="I186" s="1"/>
      <c r="J186" s="50"/>
      <c r="K186" s="1"/>
      <c r="L186" s="1"/>
      <c r="M186" s="12"/>
      <c r="N186" s="2"/>
      <c r="O186" s="2"/>
      <c r="P186" s="2"/>
      <c r="Q186" s="2"/>
    </row>
    <row r="187" thickBot="1">
      <c r="A187" s="9"/>
      <c r="B187" s="60" t="s">
        <v>74</v>
      </c>
      <c r="C187" s="31"/>
      <c r="D187" s="31"/>
      <c r="E187" s="61" t="s">
        <v>75</v>
      </c>
      <c r="F187" s="31"/>
      <c r="G187" s="31"/>
      <c r="H187" s="62"/>
      <c r="I187" s="31"/>
      <c r="J187" s="62"/>
      <c r="K187" s="31"/>
      <c r="L187" s="31"/>
      <c r="M187" s="12"/>
      <c r="N187" s="2"/>
      <c r="O187" s="2"/>
      <c r="P187" s="2"/>
      <c r="Q187" s="2"/>
    </row>
    <row r="188" thickTop="1" thickBot="1" ht="25" customHeight="1">
      <c r="A188" s="9"/>
      <c r="B188" s="1"/>
      <c r="C188" s="67">
        <v>8</v>
      </c>
      <c r="D188" s="1"/>
      <c r="E188" s="67" t="s">
        <v>684</v>
      </c>
      <c r="F188" s="1"/>
      <c r="G188" s="68" t="s">
        <v>115</v>
      </c>
      <c r="H188" s="69">
        <f>J148+J153+J158+J163+J168+J173+J178+J183</f>
        <v>0</v>
      </c>
      <c r="I188" s="68" t="s">
        <v>116</v>
      </c>
      <c r="J188" s="70">
        <f>(L188-H188)</f>
        <v>0</v>
      </c>
      <c r="K188" s="68" t="s">
        <v>117</v>
      </c>
      <c r="L188" s="71">
        <f>L148+L153+L158+L163+L168+L173+L178+L183</f>
        <v>0</v>
      </c>
      <c r="M188" s="12"/>
      <c r="N188" s="2"/>
      <c r="O188" s="2"/>
      <c r="P188" s="2"/>
      <c r="Q188" s="43">
        <f>0+Q148+Q153+Q158+Q163+Q168+Q173+Q178+Q183</f>
        <v>0</v>
      </c>
      <c r="R188" s="27">
        <f>0+R148+R153+R158+R163+R168+R173+R178+R183</f>
        <v>0</v>
      </c>
      <c r="S188" s="72">
        <f>Q188*(1+J188)+R188</f>
        <v>0</v>
      </c>
    </row>
    <row r="189" thickTop="1" thickBot="1" ht="25" customHeight="1">
      <c r="A189" s="9"/>
      <c r="B189" s="73"/>
      <c r="C189" s="73"/>
      <c r="D189" s="73"/>
      <c r="E189" s="73"/>
      <c r="F189" s="73"/>
      <c r="G189" s="74" t="s">
        <v>118</v>
      </c>
      <c r="H189" s="75">
        <f>J148+J153+J158+J163+J168+J173+J178+J183</f>
        <v>0</v>
      </c>
      <c r="I189" s="74" t="s">
        <v>119</v>
      </c>
      <c r="J189" s="76">
        <f>0+J188</f>
        <v>0</v>
      </c>
      <c r="K189" s="74" t="s">
        <v>120</v>
      </c>
      <c r="L189" s="77">
        <f>L148+L153+L158+L163+L168+L173+L178+L183</f>
        <v>0</v>
      </c>
      <c r="M189" s="12"/>
      <c r="N189" s="2"/>
      <c r="O189" s="2"/>
      <c r="P189" s="2"/>
      <c r="Q189" s="2"/>
    </row>
    <row r="190" ht="40" customHeight="1">
      <c r="A190" s="9"/>
      <c r="B190" s="82" t="s">
        <v>177</v>
      </c>
      <c r="C190" s="1"/>
      <c r="D190" s="1"/>
      <c r="E190" s="1"/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>
      <c r="A191" s="9"/>
      <c r="B191" s="51">
        <v>30</v>
      </c>
      <c r="C191" s="52" t="s">
        <v>1242</v>
      </c>
      <c r="D191" s="52" t="s">
        <v>3</v>
      </c>
      <c r="E191" s="52" t="s">
        <v>1243</v>
      </c>
      <c r="F191" s="52" t="s">
        <v>3</v>
      </c>
      <c r="G191" s="53" t="s">
        <v>173</v>
      </c>
      <c r="H191" s="54">
        <v>45</v>
      </c>
      <c r="I191" s="25">
        <f>ROUND(0,2)</f>
        <v>0</v>
      </c>
      <c r="J191" s="55">
        <f>ROUND(I191*H191,2)</f>
        <v>0</v>
      </c>
      <c r="K191" s="56">
        <v>0.20999999999999999</v>
      </c>
      <c r="L191" s="57">
        <f>IF(ISNUMBER(K191),ROUND(J191*(K191+1),2),0)</f>
        <v>0</v>
      </c>
      <c r="M191" s="12"/>
      <c r="N191" s="2"/>
      <c r="O191" s="2"/>
      <c r="P191" s="2"/>
      <c r="Q191" s="43">
        <f>IF(ISNUMBER(K191),IF(H191&gt;0,IF(I191&gt;0,J191,0),0),0)</f>
        <v>0</v>
      </c>
      <c r="R191" s="27">
        <f>IF(ISNUMBER(K191)=FALSE,J191,0)</f>
        <v>0</v>
      </c>
    </row>
    <row r="192">
      <c r="A192" s="9"/>
      <c r="B192" s="58" t="s">
        <v>68</v>
      </c>
      <c r="C192" s="1"/>
      <c r="D192" s="1"/>
      <c r="E192" s="59" t="s">
        <v>1272</v>
      </c>
      <c r="F192" s="1"/>
      <c r="G192" s="1"/>
      <c r="H192" s="50"/>
      <c r="I192" s="1"/>
      <c r="J192" s="50"/>
      <c r="K192" s="1"/>
      <c r="L192" s="1"/>
      <c r="M192" s="12"/>
      <c r="N192" s="2"/>
      <c r="O192" s="2"/>
      <c r="P192" s="2"/>
      <c r="Q192" s="2"/>
    </row>
    <row r="193">
      <c r="A193" s="9"/>
      <c r="B193" s="58" t="s">
        <v>70</v>
      </c>
      <c r="C193" s="1"/>
      <c r="D193" s="1"/>
      <c r="E193" s="59" t="s">
        <v>228</v>
      </c>
      <c r="F193" s="1"/>
      <c r="G193" s="1"/>
      <c r="H193" s="50"/>
      <c r="I193" s="1"/>
      <c r="J193" s="50"/>
      <c r="K193" s="1"/>
      <c r="L193" s="1"/>
      <c r="M193" s="12"/>
      <c r="N193" s="2"/>
      <c r="O193" s="2"/>
      <c r="P193" s="2"/>
      <c r="Q193" s="2"/>
    </row>
    <row r="194">
      <c r="A194" s="9"/>
      <c r="B194" s="58" t="s">
        <v>72</v>
      </c>
      <c r="C194" s="1"/>
      <c r="D194" s="1"/>
      <c r="E194" s="59" t="s">
        <v>199</v>
      </c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 thickBot="1">
      <c r="A195" s="9"/>
      <c r="B195" s="60" t="s">
        <v>74</v>
      </c>
      <c r="C195" s="31"/>
      <c r="D195" s="31"/>
      <c r="E195" s="61" t="s">
        <v>75</v>
      </c>
      <c r="F195" s="31"/>
      <c r="G195" s="31"/>
      <c r="H195" s="62"/>
      <c r="I195" s="31"/>
      <c r="J195" s="62"/>
      <c r="K195" s="31"/>
      <c r="L195" s="31"/>
      <c r="M195" s="12"/>
      <c r="N195" s="2"/>
      <c r="O195" s="2"/>
      <c r="P195" s="2"/>
      <c r="Q195" s="2"/>
    </row>
    <row r="196" thickTop="1">
      <c r="A196" s="9"/>
      <c r="B196" s="51">
        <v>31</v>
      </c>
      <c r="C196" s="52" t="s">
        <v>1273</v>
      </c>
      <c r="D196" s="52" t="s">
        <v>3</v>
      </c>
      <c r="E196" s="52" t="s">
        <v>1274</v>
      </c>
      <c r="F196" s="52" t="s">
        <v>3</v>
      </c>
      <c r="G196" s="53" t="s">
        <v>173</v>
      </c>
      <c r="H196" s="63">
        <v>24</v>
      </c>
      <c r="I196" s="37">
        <f>ROUND(0,2)</f>
        <v>0</v>
      </c>
      <c r="J196" s="64">
        <f>ROUND(I196*H196,2)</f>
        <v>0</v>
      </c>
      <c r="K196" s="65">
        <v>0.20999999999999999</v>
      </c>
      <c r="L196" s="66">
        <f>IF(ISNUMBER(K196),ROUND(J196*(K196+1),2),0)</f>
        <v>0</v>
      </c>
      <c r="M196" s="12"/>
      <c r="N196" s="2"/>
      <c r="O196" s="2"/>
      <c r="P196" s="2"/>
      <c r="Q196" s="43">
        <f>IF(ISNUMBER(K196),IF(H196&gt;0,IF(I196&gt;0,J196,0),0),0)</f>
        <v>0</v>
      </c>
      <c r="R196" s="27">
        <f>IF(ISNUMBER(K196)=FALSE,J196,0)</f>
        <v>0</v>
      </c>
    </row>
    <row r="197">
      <c r="A197" s="9"/>
      <c r="B197" s="58" t="s">
        <v>68</v>
      </c>
      <c r="C197" s="1"/>
      <c r="D197" s="1"/>
      <c r="E197" s="59" t="s">
        <v>1275</v>
      </c>
      <c r="F197" s="1"/>
      <c r="G197" s="1"/>
      <c r="H197" s="50"/>
      <c r="I197" s="1"/>
      <c r="J197" s="50"/>
      <c r="K197" s="1"/>
      <c r="L197" s="1"/>
      <c r="M197" s="12"/>
      <c r="N197" s="2"/>
      <c r="O197" s="2"/>
      <c r="P197" s="2"/>
      <c r="Q197" s="2"/>
    </row>
    <row r="198">
      <c r="A198" s="9"/>
      <c r="B198" s="58" t="s">
        <v>70</v>
      </c>
      <c r="C198" s="1"/>
      <c r="D198" s="1"/>
      <c r="E198" s="59" t="s">
        <v>190</v>
      </c>
      <c r="F198" s="1"/>
      <c r="G198" s="1"/>
      <c r="H198" s="50"/>
      <c r="I198" s="1"/>
      <c r="J198" s="50"/>
      <c r="K198" s="1"/>
      <c r="L198" s="1"/>
      <c r="M198" s="12"/>
      <c r="N198" s="2"/>
      <c r="O198" s="2"/>
      <c r="P198" s="2"/>
      <c r="Q198" s="2"/>
    </row>
    <row r="199">
      <c r="A199" s="9"/>
      <c r="B199" s="58" t="s">
        <v>72</v>
      </c>
      <c r="C199" s="1"/>
      <c r="D199" s="1"/>
      <c r="E199" s="59" t="s">
        <v>199</v>
      </c>
      <c r="F199" s="1"/>
      <c r="G199" s="1"/>
      <c r="H199" s="50"/>
      <c r="I199" s="1"/>
      <c r="J199" s="50"/>
      <c r="K199" s="1"/>
      <c r="L199" s="1"/>
      <c r="M199" s="12"/>
      <c r="N199" s="2"/>
      <c r="O199" s="2"/>
      <c r="P199" s="2"/>
      <c r="Q199" s="2"/>
    </row>
    <row r="200" thickBot="1">
      <c r="A200" s="9"/>
      <c r="B200" s="60" t="s">
        <v>74</v>
      </c>
      <c r="C200" s="31"/>
      <c r="D200" s="31"/>
      <c r="E200" s="61" t="s">
        <v>75</v>
      </c>
      <c r="F200" s="31"/>
      <c r="G200" s="31"/>
      <c r="H200" s="62"/>
      <c r="I200" s="31"/>
      <c r="J200" s="62"/>
      <c r="K200" s="31"/>
      <c r="L200" s="31"/>
      <c r="M200" s="12"/>
      <c r="N200" s="2"/>
      <c r="O200" s="2"/>
      <c r="P200" s="2"/>
      <c r="Q200" s="2"/>
    </row>
    <row r="201" thickTop="1">
      <c r="A201" s="9"/>
      <c r="B201" s="51">
        <v>32</v>
      </c>
      <c r="C201" s="52" t="s">
        <v>1246</v>
      </c>
      <c r="D201" s="52" t="s">
        <v>3</v>
      </c>
      <c r="E201" s="52" t="s">
        <v>1247</v>
      </c>
      <c r="F201" s="52" t="s">
        <v>3</v>
      </c>
      <c r="G201" s="53" t="s">
        <v>173</v>
      </c>
      <c r="H201" s="63">
        <v>45</v>
      </c>
      <c r="I201" s="37">
        <f>ROUND(0,2)</f>
        <v>0</v>
      </c>
      <c r="J201" s="64">
        <f>ROUND(I201*H201,2)</f>
        <v>0</v>
      </c>
      <c r="K201" s="65">
        <v>0.20999999999999999</v>
      </c>
      <c r="L201" s="66">
        <f>IF(ISNUMBER(K201),ROUND(J201*(K201+1),2),0)</f>
        <v>0</v>
      </c>
      <c r="M201" s="12"/>
      <c r="N201" s="2"/>
      <c r="O201" s="2"/>
      <c r="P201" s="2"/>
      <c r="Q201" s="43">
        <f>IF(ISNUMBER(K201),IF(H201&gt;0,IF(I201&gt;0,J201,0),0),0)</f>
        <v>0</v>
      </c>
      <c r="R201" s="27">
        <f>IF(ISNUMBER(K201)=FALSE,J201,0)</f>
        <v>0</v>
      </c>
    </row>
    <row r="202">
      <c r="A202" s="9"/>
      <c r="B202" s="58" t="s">
        <v>68</v>
      </c>
      <c r="C202" s="1"/>
      <c r="D202" s="1"/>
      <c r="E202" s="59" t="s">
        <v>1248</v>
      </c>
      <c r="F202" s="1"/>
      <c r="G202" s="1"/>
      <c r="H202" s="50"/>
      <c r="I202" s="1"/>
      <c r="J202" s="50"/>
      <c r="K202" s="1"/>
      <c r="L202" s="1"/>
      <c r="M202" s="12"/>
      <c r="N202" s="2"/>
      <c r="O202" s="2"/>
      <c r="P202" s="2"/>
      <c r="Q202" s="2"/>
    </row>
    <row r="203">
      <c r="A203" s="9"/>
      <c r="B203" s="58" t="s">
        <v>70</v>
      </c>
      <c r="C203" s="1"/>
      <c r="D203" s="1"/>
      <c r="E203" s="59" t="s">
        <v>228</v>
      </c>
      <c r="F203" s="1"/>
      <c r="G203" s="1"/>
      <c r="H203" s="50"/>
      <c r="I203" s="1"/>
      <c r="J203" s="50"/>
      <c r="K203" s="1"/>
      <c r="L203" s="1"/>
      <c r="M203" s="12"/>
      <c r="N203" s="2"/>
      <c r="O203" s="2"/>
      <c r="P203" s="2"/>
      <c r="Q203" s="2"/>
    </row>
    <row r="204">
      <c r="A204" s="9"/>
      <c r="B204" s="58" t="s">
        <v>72</v>
      </c>
      <c r="C204" s="1"/>
      <c r="D204" s="1"/>
      <c r="E204" s="59" t="s">
        <v>1249</v>
      </c>
      <c r="F204" s="1"/>
      <c r="G204" s="1"/>
      <c r="H204" s="50"/>
      <c r="I204" s="1"/>
      <c r="J204" s="50"/>
      <c r="K204" s="1"/>
      <c r="L204" s="1"/>
      <c r="M204" s="12"/>
      <c r="N204" s="2"/>
      <c r="O204" s="2"/>
      <c r="P204" s="2"/>
      <c r="Q204" s="2"/>
    </row>
    <row r="205" thickBot="1">
      <c r="A205" s="9"/>
      <c r="B205" s="60" t="s">
        <v>74</v>
      </c>
      <c r="C205" s="31"/>
      <c r="D205" s="31"/>
      <c r="E205" s="61" t="s">
        <v>75</v>
      </c>
      <c r="F205" s="31"/>
      <c r="G205" s="31"/>
      <c r="H205" s="62"/>
      <c r="I205" s="31"/>
      <c r="J205" s="62"/>
      <c r="K205" s="31"/>
      <c r="L205" s="31"/>
      <c r="M205" s="12"/>
      <c r="N205" s="2"/>
      <c r="O205" s="2"/>
      <c r="P205" s="2"/>
      <c r="Q205" s="2"/>
    </row>
    <row r="206" thickTop="1" thickBot="1" ht="25" customHeight="1">
      <c r="A206" s="9"/>
      <c r="B206" s="1"/>
      <c r="C206" s="67">
        <v>9</v>
      </c>
      <c r="D206" s="1"/>
      <c r="E206" s="67" t="s">
        <v>125</v>
      </c>
      <c r="F206" s="1"/>
      <c r="G206" s="68" t="s">
        <v>115</v>
      </c>
      <c r="H206" s="69">
        <f>J191+J196+J201</f>
        <v>0</v>
      </c>
      <c r="I206" s="68" t="s">
        <v>116</v>
      </c>
      <c r="J206" s="70">
        <f>(L206-H206)</f>
        <v>0</v>
      </c>
      <c r="K206" s="68" t="s">
        <v>117</v>
      </c>
      <c r="L206" s="71">
        <f>L191+L196+L201</f>
        <v>0</v>
      </c>
      <c r="M206" s="12"/>
      <c r="N206" s="2"/>
      <c r="O206" s="2"/>
      <c r="P206" s="2"/>
      <c r="Q206" s="43">
        <f>0+Q191+Q196+Q201</f>
        <v>0</v>
      </c>
      <c r="R206" s="27">
        <f>0+R191+R196+R201</f>
        <v>0</v>
      </c>
      <c r="S206" s="72">
        <f>Q206*(1+J206)+R206</f>
        <v>0</v>
      </c>
    </row>
    <row r="207" thickTop="1" thickBot="1" ht="25" customHeight="1">
      <c r="A207" s="9"/>
      <c r="B207" s="73"/>
      <c r="C207" s="73"/>
      <c r="D207" s="73"/>
      <c r="E207" s="73"/>
      <c r="F207" s="73"/>
      <c r="G207" s="74" t="s">
        <v>118</v>
      </c>
      <c r="H207" s="75">
        <f>J191+J196+J201</f>
        <v>0</v>
      </c>
      <c r="I207" s="74" t="s">
        <v>119</v>
      </c>
      <c r="J207" s="76">
        <f>0+J206</f>
        <v>0</v>
      </c>
      <c r="K207" s="74" t="s">
        <v>120</v>
      </c>
      <c r="L207" s="77">
        <f>L191+L196+L201</f>
        <v>0</v>
      </c>
      <c r="M207" s="12"/>
      <c r="N207" s="2"/>
      <c r="O207" s="2"/>
      <c r="P207" s="2"/>
      <c r="Q207" s="2"/>
    </row>
    <row r="208">
      <c r="A208" s="13"/>
      <c r="B208" s="4"/>
      <c r="C208" s="4"/>
      <c r="D208" s="4"/>
      <c r="E208" s="4"/>
      <c r="F208" s="4"/>
      <c r="G208" s="4"/>
      <c r="H208" s="78"/>
      <c r="I208" s="4"/>
      <c r="J208" s="78"/>
      <c r="K208" s="4"/>
      <c r="L208" s="4"/>
      <c r="M208" s="14"/>
      <c r="N208" s="2"/>
      <c r="O208" s="2"/>
      <c r="P208" s="2"/>
      <c r="Q208" s="2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"/>
      <c r="O209" s="2"/>
      <c r="P209" s="2"/>
      <c r="Q209" s="2"/>
    </row>
  </sheetData>
  <mergeCells count="15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2:D42"/>
    <mergeCell ref="B43:D43"/>
    <mergeCell ref="B44:D44"/>
    <mergeCell ref="B45:D45"/>
    <mergeCell ref="B47:D47"/>
    <mergeCell ref="B48:D48"/>
    <mergeCell ref="B49:D49"/>
    <mergeCell ref="B50:D50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53:L5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33:D133"/>
    <mergeCell ref="B134:D134"/>
    <mergeCell ref="B135:D135"/>
    <mergeCell ref="B136:D136"/>
    <mergeCell ref="B139:L139"/>
    <mergeCell ref="B141:D141"/>
    <mergeCell ref="B142:D142"/>
    <mergeCell ref="B143:D143"/>
    <mergeCell ref="B144:D144"/>
    <mergeCell ref="B147:L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190:L190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H39+H47+H60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1276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L39+L47+L60</f>
        <v>0</v>
      </c>
      <c r="K11" s="1"/>
      <c r="L11" s="1"/>
      <c r="M11" s="12"/>
      <c r="N11" s="2"/>
      <c r="O11" s="2"/>
      <c r="P11" s="2"/>
      <c r="Q11" s="43">
        <f>IF(SUM(K20:K22)&gt;0,ROUND(SUM(S20:S22)/SUM(K20:K22)-1,8),0)</f>
        <v>0</v>
      </c>
      <c r="R11" s="27">
        <f>AVERAGE(J38,J46,J59)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2</v>
      </c>
      <c r="C20" s="1"/>
      <c r="D20" s="1"/>
      <c r="E20" s="47" t="s">
        <v>254</v>
      </c>
      <c r="F20" s="1"/>
      <c r="G20" s="1"/>
      <c r="H20" s="1"/>
      <c r="I20" s="1"/>
      <c r="J20" s="1"/>
      <c r="K20" s="48">
        <f>H39</f>
        <v>0</v>
      </c>
      <c r="L20" s="48">
        <f>L39</f>
        <v>0</v>
      </c>
      <c r="M20" s="12"/>
      <c r="N20" s="2"/>
      <c r="O20" s="2"/>
      <c r="P20" s="2"/>
      <c r="Q20" s="2"/>
      <c r="S20" s="27">
        <f>S38</f>
        <v>0</v>
      </c>
    </row>
    <row r="21">
      <c r="A21" s="9"/>
      <c r="B21" s="46">
        <v>3</v>
      </c>
      <c r="C21" s="1"/>
      <c r="D21" s="1"/>
      <c r="E21" s="47" t="s">
        <v>605</v>
      </c>
      <c r="F21" s="1"/>
      <c r="G21" s="1"/>
      <c r="H21" s="1"/>
      <c r="I21" s="1"/>
      <c r="J21" s="1"/>
      <c r="K21" s="48">
        <f>H47</f>
        <v>0</v>
      </c>
      <c r="L21" s="48">
        <f>L47</f>
        <v>0</v>
      </c>
      <c r="M21" s="12"/>
      <c r="N21" s="2"/>
      <c r="O21" s="2"/>
      <c r="P21" s="2"/>
      <c r="Q21" s="2"/>
      <c r="S21" s="27">
        <f>S46</f>
        <v>0</v>
      </c>
    </row>
    <row r="22">
      <c r="A22" s="9"/>
      <c r="B22" s="46">
        <v>7</v>
      </c>
      <c r="C22" s="1"/>
      <c r="D22" s="1"/>
      <c r="E22" s="47" t="s">
        <v>124</v>
      </c>
      <c r="F22" s="1"/>
      <c r="G22" s="1"/>
      <c r="H22" s="1"/>
      <c r="I22" s="1"/>
      <c r="J22" s="1"/>
      <c r="K22" s="48">
        <f>H60</f>
        <v>0</v>
      </c>
      <c r="L22" s="48">
        <f>L60</f>
        <v>0</v>
      </c>
      <c r="M22" s="12"/>
      <c r="N22" s="2"/>
      <c r="O22" s="2"/>
      <c r="P22" s="2"/>
      <c r="Q22" s="2"/>
      <c r="S22" s="27">
        <f>S59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38" t="s">
        <v>56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80"/>
      <c r="N25" s="2"/>
      <c r="O25" s="2"/>
      <c r="P25" s="2"/>
      <c r="Q25" s="2"/>
    </row>
    <row r="26" ht="18" customHeight="1">
      <c r="A26" s="9"/>
      <c r="B26" s="44" t="s">
        <v>57</v>
      </c>
      <c r="C26" s="44" t="s">
        <v>53</v>
      </c>
      <c r="D26" s="44" t="s">
        <v>58</v>
      </c>
      <c r="E26" s="44" t="s">
        <v>54</v>
      </c>
      <c r="F26" s="44" t="s">
        <v>59</v>
      </c>
      <c r="G26" s="45" t="s">
        <v>60</v>
      </c>
      <c r="H26" s="22" t="s">
        <v>61</v>
      </c>
      <c r="I26" s="22" t="s">
        <v>62</v>
      </c>
      <c r="J26" s="22" t="s">
        <v>16</v>
      </c>
      <c r="K26" s="45" t="s">
        <v>63</v>
      </c>
      <c r="L26" s="22" t="s">
        <v>17</v>
      </c>
      <c r="M26" s="81"/>
      <c r="N26" s="2"/>
      <c r="O26" s="2"/>
      <c r="P26" s="2"/>
      <c r="Q26" s="2"/>
    </row>
    <row r="27" ht="40" customHeight="1">
      <c r="A27" s="9"/>
      <c r="B27" s="49" t="s">
        <v>305</v>
      </c>
      <c r="C27" s="1"/>
      <c r="D27" s="1"/>
      <c r="E27" s="1"/>
      <c r="F27" s="1"/>
      <c r="G27" s="1"/>
      <c r="H27" s="50"/>
      <c r="I27" s="1"/>
      <c r="J27" s="50"/>
      <c r="K27" s="1"/>
      <c r="L27" s="1"/>
      <c r="M27" s="12"/>
      <c r="N27" s="2"/>
      <c r="O27" s="2"/>
      <c r="P27" s="2"/>
      <c r="Q27" s="2"/>
    </row>
    <row r="28">
      <c r="A28" s="9"/>
      <c r="B28" s="51">
        <v>1</v>
      </c>
      <c r="C28" s="52" t="s">
        <v>1277</v>
      </c>
      <c r="D28" s="52" t="s">
        <v>3</v>
      </c>
      <c r="E28" s="52" t="s">
        <v>1278</v>
      </c>
      <c r="F28" s="52" t="s">
        <v>3</v>
      </c>
      <c r="G28" s="53" t="s">
        <v>173</v>
      </c>
      <c r="H28" s="54">
        <v>18.609999999999999</v>
      </c>
      <c r="I28" s="25">
        <f>ROUND(0,2)</f>
        <v>0</v>
      </c>
      <c r="J28" s="55">
        <f>ROUND(I28*H28,2)</f>
        <v>0</v>
      </c>
      <c r="K28" s="56">
        <v>0.20999999999999999</v>
      </c>
      <c r="L28" s="57">
        <f>IF(ISNUMBER(K28),ROUND(J28*(K28+1),2),0)</f>
        <v>0</v>
      </c>
      <c r="M28" s="12"/>
      <c r="N28" s="2"/>
      <c r="O28" s="2"/>
      <c r="P28" s="2"/>
      <c r="Q28" s="43">
        <f>IF(ISNUMBER(K28),IF(H28&gt;0,IF(I28&gt;0,J28,0),0),0)</f>
        <v>0</v>
      </c>
      <c r="R28" s="27">
        <f>IF(ISNUMBER(K28)=FALSE,J28,0)</f>
        <v>0</v>
      </c>
    </row>
    <row r="29">
      <c r="A29" s="9"/>
      <c r="B29" s="58" t="s">
        <v>68</v>
      </c>
      <c r="C29" s="1"/>
      <c r="D29" s="1"/>
      <c r="E29" s="59" t="s">
        <v>1279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8" t="s">
        <v>70</v>
      </c>
      <c r="C30" s="1"/>
      <c r="D30" s="1"/>
      <c r="E30" s="59" t="s">
        <v>1280</v>
      </c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8" t="s">
        <v>72</v>
      </c>
      <c r="C31" s="1"/>
      <c r="D31" s="1"/>
      <c r="E31" s="59" t="s">
        <v>1281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 thickBot="1">
      <c r="A32" s="9"/>
      <c r="B32" s="60" t="s">
        <v>74</v>
      </c>
      <c r="C32" s="31"/>
      <c r="D32" s="31"/>
      <c r="E32" s="61" t="s">
        <v>75</v>
      </c>
      <c r="F32" s="31"/>
      <c r="G32" s="31"/>
      <c r="H32" s="62"/>
      <c r="I32" s="31"/>
      <c r="J32" s="62"/>
      <c r="K32" s="31"/>
      <c r="L32" s="31"/>
      <c r="M32" s="12"/>
      <c r="N32" s="2"/>
      <c r="O32" s="2"/>
      <c r="P32" s="2"/>
      <c r="Q32" s="2"/>
    </row>
    <row r="33" thickTop="1">
      <c r="A33" s="9"/>
      <c r="B33" s="51">
        <v>2</v>
      </c>
      <c r="C33" s="52" t="s">
        <v>1282</v>
      </c>
      <c r="D33" s="52" t="s">
        <v>3</v>
      </c>
      <c r="E33" s="52" t="s">
        <v>1283</v>
      </c>
      <c r="F33" s="52" t="s">
        <v>3</v>
      </c>
      <c r="G33" s="53" t="s">
        <v>141</v>
      </c>
      <c r="H33" s="63">
        <v>2</v>
      </c>
      <c r="I33" s="37">
        <f>ROUND(0,2)</f>
        <v>0</v>
      </c>
      <c r="J33" s="64">
        <f>ROUND(I33*H33,2)</f>
        <v>0</v>
      </c>
      <c r="K33" s="65">
        <v>0.20999999999999999</v>
      </c>
      <c r="L33" s="66">
        <f>IF(ISNUMBER(K33),ROUND(J33*(K33+1),2),0)</f>
        <v>0</v>
      </c>
      <c r="M33" s="12"/>
      <c r="N33" s="2"/>
      <c r="O33" s="2"/>
      <c r="P33" s="2"/>
      <c r="Q33" s="43">
        <f>IF(ISNUMBER(K33),IF(H33&gt;0,IF(I33&gt;0,J33,0),0),0)</f>
        <v>0</v>
      </c>
      <c r="R33" s="27">
        <f>IF(ISNUMBER(K33)=FALSE,J33,0)</f>
        <v>0</v>
      </c>
    </row>
    <row r="34">
      <c r="A34" s="9"/>
      <c r="B34" s="58" t="s">
        <v>68</v>
      </c>
      <c r="C34" s="1"/>
      <c r="D34" s="1"/>
      <c r="E34" s="59" t="s">
        <v>1284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>
      <c r="A35" s="9"/>
      <c r="B35" s="58" t="s">
        <v>70</v>
      </c>
      <c r="C35" s="1"/>
      <c r="D35" s="1"/>
      <c r="E35" s="59" t="s">
        <v>1285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>
      <c r="A36" s="9"/>
      <c r="B36" s="58" t="s">
        <v>72</v>
      </c>
      <c r="C36" s="1"/>
      <c r="D36" s="1"/>
      <c r="E36" s="59" t="s">
        <v>1044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 thickBot="1">
      <c r="A37" s="9"/>
      <c r="B37" s="60" t="s">
        <v>74</v>
      </c>
      <c r="C37" s="31"/>
      <c r="D37" s="31"/>
      <c r="E37" s="61" t="s">
        <v>75</v>
      </c>
      <c r="F37" s="31"/>
      <c r="G37" s="31"/>
      <c r="H37" s="62"/>
      <c r="I37" s="31"/>
      <c r="J37" s="62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7">
        <v>2</v>
      </c>
      <c r="D38" s="1"/>
      <c r="E38" s="67" t="s">
        <v>254</v>
      </c>
      <c r="F38" s="1"/>
      <c r="G38" s="68" t="s">
        <v>115</v>
      </c>
      <c r="H38" s="69">
        <f>J28+J33</f>
        <v>0</v>
      </c>
      <c r="I38" s="68" t="s">
        <v>116</v>
      </c>
      <c r="J38" s="70">
        <f>(L38-H38)</f>
        <v>0</v>
      </c>
      <c r="K38" s="68" t="s">
        <v>117</v>
      </c>
      <c r="L38" s="71">
        <f>L28+L33</f>
        <v>0</v>
      </c>
      <c r="M38" s="12"/>
      <c r="N38" s="2"/>
      <c r="O38" s="2"/>
      <c r="P38" s="2"/>
      <c r="Q38" s="43">
        <f>0+Q28+Q33</f>
        <v>0</v>
      </c>
      <c r="R38" s="27">
        <f>0+R28+R33</f>
        <v>0</v>
      </c>
      <c r="S38" s="72">
        <f>Q38*(1+J38)+R38</f>
        <v>0</v>
      </c>
    </row>
    <row r="39" thickTop="1" thickBot="1" ht="25" customHeight="1">
      <c r="A39" s="9"/>
      <c r="B39" s="73"/>
      <c r="C39" s="73"/>
      <c r="D39" s="73"/>
      <c r="E39" s="73"/>
      <c r="F39" s="73"/>
      <c r="G39" s="74" t="s">
        <v>118</v>
      </c>
      <c r="H39" s="75">
        <f>J28+J33</f>
        <v>0</v>
      </c>
      <c r="I39" s="74" t="s">
        <v>119</v>
      </c>
      <c r="J39" s="76">
        <f>0+J38</f>
        <v>0</v>
      </c>
      <c r="K39" s="74" t="s">
        <v>120</v>
      </c>
      <c r="L39" s="77">
        <f>L28+L33</f>
        <v>0</v>
      </c>
      <c r="M39" s="12"/>
      <c r="N39" s="2"/>
      <c r="O39" s="2"/>
      <c r="P39" s="2"/>
      <c r="Q39" s="2"/>
    </row>
    <row r="40" ht="40" customHeight="1">
      <c r="A40" s="9"/>
      <c r="B40" s="82" t="s">
        <v>643</v>
      </c>
      <c r="C40" s="1"/>
      <c r="D40" s="1"/>
      <c r="E40" s="1"/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>
      <c r="A41" s="9"/>
      <c r="B41" s="51">
        <v>3</v>
      </c>
      <c r="C41" s="52" t="s">
        <v>649</v>
      </c>
      <c r="D41" s="52" t="s">
        <v>3</v>
      </c>
      <c r="E41" s="52" t="s">
        <v>650</v>
      </c>
      <c r="F41" s="52" t="s">
        <v>3</v>
      </c>
      <c r="G41" s="53" t="s">
        <v>651</v>
      </c>
      <c r="H41" s="54">
        <v>34</v>
      </c>
      <c r="I41" s="25">
        <f>ROUND(0,2)</f>
        <v>0</v>
      </c>
      <c r="J41" s="55">
        <f>ROUND(I41*H41,2)</f>
        <v>0</v>
      </c>
      <c r="K41" s="56">
        <v>0.20999999999999999</v>
      </c>
      <c r="L41" s="57">
        <f>IF(ISNUMBER(K41),ROUND(J41*(K41+1),2),0)</f>
        <v>0</v>
      </c>
      <c r="M41" s="12"/>
      <c r="N41" s="2"/>
      <c r="O41" s="2"/>
      <c r="P41" s="2"/>
      <c r="Q41" s="43">
        <f>IF(ISNUMBER(K41),IF(H41&gt;0,IF(I41&gt;0,J41,0),0),0)</f>
        <v>0</v>
      </c>
      <c r="R41" s="27">
        <f>IF(ISNUMBER(K41)=FALSE,J41,0)</f>
        <v>0</v>
      </c>
    </row>
    <row r="42">
      <c r="A42" s="9"/>
      <c r="B42" s="58" t="s">
        <v>68</v>
      </c>
      <c r="C42" s="1"/>
      <c r="D42" s="1"/>
      <c r="E42" s="59" t="s">
        <v>1286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8" t="s">
        <v>70</v>
      </c>
      <c r="C43" s="1"/>
      <c r="D43" s="1"/>
      <c r="E43" s="59" t="s">
        <v>558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8" t="s">
        <v>72</v>
      </c>
      <c r="C44" s="1"/>
      <c r="D44" s="1"/>
      <c r="E44" s="59" t="s">
        <v>653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 thickBot="1">
      <c r="A45" s="9"/>
      <c r="B45" s="60" t="s">
        <v>74</v>
      </c>
      <c r="C45" s="31"/>
      <c r="D45" s="31"/>
      <c r="E45" s="61" t="s">
        <v>75</v>
      </c>
      <c r="F45" s="31"/>
      <c r="G45" s="31"/>
      <c r="H45" s="62"/>
      <c r="I45" s="31"/>
      <c r="J45" s="62"/>
      <c r="K45" s="31"/>
      <c r="L45" s="31"/>
      <c r="M45" s="12"/>
      <c r="N45" s="2"/>
      <c r="O45" s="2"/>
      <c r="P45" s="2"/>
      <c r="Q45" s="2"/>
    </row>
    <row r="46" thickTop="1" thickBot="1" ht="25" customHeight="1">
      <c r="A46" s="9"/>
      <c r="B46" s="1"/>
      <c r="C46" s="67">
        <v>3</v>
      </c>
      <c r="D46" s="1"/>
      <c r="E46" s="67" t="s">
        <v>605</v>
      </c>
      <c r="F46" s="1"/>
      <c r="G46" s="68" t="s">
        <v>115</v>
      </c>
      <c r="H46" s="69">
        <f>0+J41</f>
        <v>0</v>
      </c>
      <c r="I46" s="68" t="s">
        <v>116</v>
      </c>
      <c r="J46" s="70">
        <f>(L46-H46)</f>
        <v>0</v>
      </c>
      <c r="K46" s="68" t="s">
        <v>117</v>
      </c>
      <c r="L46" s="71">
        <f>0+L41</f>
        <v>0</v>
      </c>
      <c r="M46" s="12"/>
      <c r="N46" s="2"/>
      <c r="O46" s="2"/>
      <c r="P46" s="2"/>
      <c r="Q46" s="43">
        <f>0+Q41</f>
        <v>0</v>
      </c>
      <c r="R46" s="27">
        <f>0+R41</f>
        <v>0</v>
      </c>
      <c r="S46" s="72">
        <f>Q46*(1+J46)+R46</f>
        <v>0</v>
      </c>
    </row>
    <row r="47" thickTop="1" thickBot="1" ht="25" customHeight="1">
      <c r="A47" s="9"/>
      <c r="B47" s="73"/>
      <c r="C47" s="73"/>
      <c r="D47" s="73"/>
      <c r="E47" s="73"/>
      <c r="F47" s="73"/>
      <c r="G47" s="74" t="s">
        <v>118</v>
      </c>
      <c r="H47" s="75">
        <f>0+J41</f>
        <v>0</v>
      </c>
      <c r="I47" s="74" t="s">
        <v>119</v>
      </c>
      <c r="J47" s="76">
        <f>0+J46</f>
        <v>0</v>
      </c>
      <c r="K47" s="74" t="s">
        <v>120</v>
      </c>
      <c r="L47" s="77">
        <f>0+L41</f>
        <v>0</v>
      </c>
      <c r="M47" s="12"/>
      <c r="N47" s="2"/>
      <c r="O47" s="2"/>
      <c r="P47" s="2"/>
      <c r="Q47" s="2"/>
    </row>
    <row r="48" ht="40" customHeight="1">
      <c r="A48" s="9"/>
      <c r="B48" s="82" t="s">
        <v>170</v>
      </c>
      <c r="C48" s="1"/>
      <c r="D48" s="1"/>
      <c r="E48" s="1"/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>
      <c r="A49" s="9"/>
      <c r="B49" s="51">
        <v>4</v>
      </c>
      <c r="C49" s="52" t="s">
        <v>1287</v>
      </c>
      <c r="D49" s="52" t="s">
        <v>3</v>
      </c>
      <c r="E49" s="52" t="s">
        <v>1288</v>
      </c>
      <c r="F49" s="52" t="s">
        <v>3</v>
      </c>
      <c r="G49" s="53" t="s">
        <v>156</v>
      </c>
      <c r="H49" s="54">
        <v>153.09</v>
      </c>
      <c r="I49" s="25">
        <f>ROUND(0,2)</f>
        <v>0</v>
      </c>
      <c r="J49" s="55">
        <f>ROUND(I49*H49,2)</f>
        <v>0</v>
      </c>
      <c r="K49" s="56">
        <v>0.20999999999999999</v>
      </c>
      <c r="L49" s="57">
        <f>IF(ISNUMBER(K49),ROUND(J49*(K49+1),2),0)</f>
        <v>0</v>
      </c>
      <c r="M49" s="12"/>
      <c r="N49" s="2"/>
      <c r="O49" s="2"/>
      <c r="P49" s="2"/>
      <c r="Q49" s="43">
        <f>IF(ISNUMBER(K49),IF(H49&gt;0,IF(I49&gt;0,J49,0),0),0)</f>
        <v>0</v>
      </c>
      <c r="R49" s="27">
        <f>IF(ISNUMBER(K49)=FALSE,J49,0)</f>
        <v>0</v>
      </c>
    </row>
    <row r="50">
      <c r="A50" s="9"/>
      <c r="B50" s="58" t="s">
        <v>68</v>
      </c>
      <c r="C50" s="1"/>
      <c r="D50" s="1"/>
      <c r="E50" s="59" t="s">
        <v>578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70</v>
      </c>
      <c r="C51" s="1"/>
      <c r="D51" s="1"/>
      <c r="E51" s="59" t="s">
        <v>1289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8" t="s">
        <v>72</v>
      </c>
      <c r="C52" s="1"/>
      <c r="D52" s="1"/>
      <c r="E52" s="59" t="s">
        <v>672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 thickBot="1">
      <c r="A53" s="9"/>
      <c r="B53" s="60" t="s">
        <v>74</v>
      </c>
      <c r="C53" s="31"/>
      <c r="D53" s="31"/>
      <c r="E53" s="61" t="s">
        <v>75</v>
      </c>
      <c r="F53" s="31"/>
      <c r="G53" s="31"/>
      <c r="H53" s="62"/>
      <c r="I53" s="31"/>
      <c r="J53" s="62"/>
      <c r="K53" s="31"/>
      <c r="L53" s="31"/>
      <c r="M53" s="12"/>
      <c r="N53" s="2"/>
      <c r="O53" s="2"/>
      <c r="P53" s="2"/>
      <c r="Q53" s="2"/>
    </row>
    <row r="54" thickTop="1">
      <c r="A54" s="9"/>
      <c r="B54" s="51">
        <v>5</v>
      </c>
      <c r="C54" s="52" t="s">
        <v>1290</v>
      </c>
      <c r="D54" s="52" t="s">
        <v>3</v>
      </c>
      <c r="E54" s="52" t="s">
        <v>1291</v>
      </c>
      <c r="F54" s="52" t="s">
        <v>3</v>
      </c>
      <c r="G54" s="53" t="s">
        <v>156</v>
      </c>
      <c r="H54" s="63">
        <v>16.399999999999999</v>
      </c>
      <c r="I54" s="37">
        <f>ROUND(0,2)</f>
        <v>0</v>
      </c>
      <c r="J54" s="64">
        <f>ROUND(I54*H54,2)</f>
        <v>0</v>
      </c>
      <c r="K54" s="65">
        <v>0.20999999999999999</v>
      </c>
      <c r="L54" s="66">
        <f>IF(ISNUMBER(K54),ROUND(J54*(K54+1),2),0)</f>
        <v>0</v>
      </c>
      <c r="M54" s="12"/>
      <c r="N54" s="2"/>
      <c r="O54" s="2"/>
      <c r="P54" s="2"/>
      <c r="Q54" s="43">
        <f>IF(ISNUMBER(K54),IF(H54&gt;0,IF(I54&gt;0,J54,0),0),0)</f>
        <v>0</v>
      </c>
      <c r="R54" s="27">
        <f>IF(ISNUMBER(K54)=FALSE,J54,0)</f>
        <v>0</v>
      </c>
    </row>
    <row r="55">
      <c r="A55" s="9"/>
      <c r="B55" s="58" t="s">
        <v>68</v>
      </c>
      <c r="C55" s="1"/>
      <c r="D55" s="1"/>
      <c r="E55" s="59" t="s">
        <v>1292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70</v>
      </c>
      <c r="C56" s="1"/>
      <c r="D56" s="1"/>
      <c r="E56" s="59" t="s">
        <v>1293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72</v>
      </c>
      <c r="C57" s="1"/>
      <c r="D57" s="1"/>
      <c r="E57" s="59" t="s">
        <v>1294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thickBot="1">
      <c r="A58" s="9"/>
      <c r="B58" s="60" t="s">
        <v>74</v>
      </c>
      <c r="C58" s="31"/>
      <c r="D58" s="31"/>
      <c r="E58" s="61" t="s">
        <v>75</v>
      </c>
      <c r="F58" s="31"/>
      <c r="G58" s="31"/>
      <c r="H58" s="62"/>
      <c r="I58" s="31"/>
      <c r="J58" s="62"/>
      <c r="K58" s="31"/>
      <c r="L58" s="31"/>
      <c r="M58" s="12"/>
      <c r="N58" s="2"/>
      <c r="O58" s="2"/>
      <c r="P58" s="2"/>
      <c r="Q58" s="2"/>
    </row>
    <row r="59" thickTop="1" thickBot="1" ht="25" customHeight="1">
      <c r="A59" s="9"/>
      <c r="B59" s="1"/>
      <c r="C59" s="67">
        <v>7</v>
      </c>
      <c r="D59" s="1"/>
      <c r="E59" s="67" t="s">
        <v>124</v>
      </c>
      <c r="F59" s="1"/>
      <c r="G59" s="68" t="s">
        <v>115</v>
      </c>
      <c r="H59" s="69">
        <f>J49+J54</f>
        <v>0</v>
      </c>
      <c r="I59" s="68" t="s">
        <v>116</v>
      </c>
      <c r="J59" s="70">
        <f>(L59-H59)</f>
        <v>0</v>
      </c>
      <c r="K59" s="68" t="s">
        <v>117</v>
      </c>
      <c r="L59" s="71">
        <f>L49+L54</f>
        <v>0</v>
      </c>
      <c r="M59" s="12"/>
      <c r="N59" s="2"/>
      <c r="O59" s="2"/>
      <c r="P59" s="2"/>
      <c r="Q59" s="43">
        <f>0+Q49+Q54</f>
        <v>0</v>
      </c>
      <c r="R59" s="27">
        <f>0+R49+R54</f>
        <v>0</v>
      </c>
      <c r="S59" s="72">
        <f>Q59*(1+J59)+R59</f>
        <v>0</v>
      </c>
    </row>
    <row r="60" thickTop="1" thickBot="1" ht="25" customHeight="1">
      <c r="A60" s="9"/>
      <c r="B60" s="73"/>
      <c r="C60" s="73"/>
      <c r="D60" s="73"/>
      <c r="E60" s="73"/>
      <c r="F60" s="73"/>
      <c r="G60" s="74" t="s">
        <v>118</v>
      </c>
      <c r="H60" s="75">
        <f>J49+J54</f>
        <v>0</v>
      </c>
      <c r="I60" s="74" t="s">
        <v>119</v>
      </c>
      <c r="J60" s="76">
        <f>0+J59</f>
        <v>0</v>
      </c>
      <c r="K60" s="74" t="s">
        <v>120</v>
      </c>
      <c r="L60" s="77">
        <f>L49+L54</f>
        <v>0</v>
      </c>
      <c r="M60" s="12"/>
      <c r="N60" s="2"/>
      <c r="O60" s="2"/>
      <c r="P60" s="2"/>
      <c r="Q60" s="2"/>
    </row>
    <row r="61">
      <c r="A61" s="13"/>
      <c r="B61" s="4"/>
      <c r="C61" s="4"/>
      <c r="D61" s="4"/>
      <c r="E61" s="4"/>
      <c r="F61" s="4"/>
      <c r="G61" s="4"/>
      <c r="H61" s="78"/>
      <c r="I61" s="4"/>
      <c r="J61" s="78"/>
      <c r="K61" s="4"/>
      <c r="L61" s="4"/>
      <c r="M61" s="14"/>
      <c r="N61" s="2"/>
      <c r="O61" s="2"/>
      <c r="P61" s="2"/>
      <c r="Q61" s="2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2"/>
      <c r="O62" s="2"/>
      <c r="P62" s="2"/>
      <c r="Q62" s="2"/>
    </row>
  </sheetData>
  <mergeCells count="3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34:D34"/>
    <mergeCell ref="B35:D35"/>
    <mergeCell ref="B36:D36"/>
    <mergeCell ref="B37:D37"/>
    <mergeCell ref="B27:L27"/>
    <mergeCell ref="B20:D20"/>
    <mergeCell ref="B42:D42"/>
    <mergeCell ref="B43:D43"/>
    <mergeCell ref="B44:D44"/>
    <mergeCell ref="B45:D45"/>
    <mergeCell ref="B40:L40"/>
    <mergeCell ref="B21:D21"/>
    <mergeCell ref="B50:D50"/>
    <mergeCell ref="B51:D51"/>
    <mergeCell ref="B52:D52"/>
    <mergeCell ref="B53:D53"/>
    <mergeCell ref="B55:D55"/>
    <mergeCell ref="B56:D56"/>
    <mergeCell ref="B57:D57"/>
    <mergeCell ref="B58:D58"/>
    <mergeCell ref="B48:L48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H34+H42+H50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1295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L34+L42+L50</f>
        <v>0</v>
      </c>
      <c r="K11" s="1"/>
      <c r="L11" s="1"/>
      <c r="M11" s="12"/>
      <c r="N11" s="2"/>
      <c r="O11" s="2"/>
      <c r="P11" s="2"/>
      <c r="Q11" s="43">
        <f>IF(SUM(K20:K22)&gt;0,ROUND(SUM(S20:S22)/SUM(K20:K22)-1,8),0)</f>
        <v>0</v>
      </c>
      <c r="R11" s="27">
        <f>AVERAGE(J33,J41,J49)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2</v>
      </c>
      <c r="C20" s="1"/>
      <c r="D20" s="1"/>
      <c r="E20" s="47" t="s">
        <v>254</v>
      </c>
      <c r="F20" s="1"/>
      <c r="G20" s="1"/>
      <c r="H20" s="1"/>
      <c r="I20" s="1"/>
      <c r="J20" s="1"/>
      <c r="K20" s="48">
        <f>H34</f>
        <v>0</v>
      </c>
      <c r="L20" s="48">
        <f>L34</f>
        <v>0</v>
      </c>
      <c r="M20" s="12"/>
      <c r="N20" s="2"/>
      <c r="O20" s="2"/>
      <c r="P20" s="2"/>
      <c r="Q20" s="2"/>
      <c r="S20" s="27">
        <f>S33</f>
        <v>0</v>
      </c>
    </row>
    <row r="21">
      <c r="A21" s="9"/>
      <c r="B21" s="46">
        <v>3</v>
      </c>
      <c r="C21" s="1"/>
      <c r="D21" s="1"/>
      <c r="E21" s="47" t="s">
        <v>605</v>
      </c>
      <c r="F21" s="1"/>
      <c r="G21" s="1"/>
      <c r="H21" s="1"/>
      <c r="I21" s="1"/>
      <c r="J21" s="1"/>
      <c r="K21" s="48">
        <f>H42</f>
        <v>0</v>
      </c>
      <c r="L21" s="48">
        <f>L42</f>
        <v>0</v>
      </c>
      <c r="M21" s="12"/>
      <c r="N21" s="2"/>
      <c r="O21" s="2"/>
      <c r="P21" s="2"/>
      <c r="Q21" s="2"/>
      <c r="S21" s="27">
        <f>S41</f>
        <v>0</v>
      </c>
    </row>
    <row r="22">
      <c r="A22" s="9"/>
      <c r="B22" s="46">
        <v>7</v>
      </c>
      <c r="C22" s="1"/>
      <c r="D22" s="1"/>
      <c r="E22" s="47" t="s">
        <v>124</v>
      </c>
      <c r="F22" s="1"/>
      <c r="G22" s="1"/>
      <c r="H22" s="1"/>
      <c r="I22" s="1"/>
      <c r="J22" s="1"/>
      <c r="K22" s="48">
        <f>H50</f>
        <v>0</v>
      </c>
      <c r="L22" s="48">
        <f>L50</f>
        <v>0</v>
      </c>
      <c r="M22" s="12"/>
      <c r="N22" s="2"/>
      <c r="O22" s="2"/>
      <c r="P22" s="2"/>
      <c r="Q22" s="2"/>
      <c r="S22" s="27">
        <f>S49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38" t="s">
        <v>56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80"/>
      <c r="N25" s="2"/>
      <c r="O25" s="2"/>
      <c r="P25" s="2"/>
      <c r="Q25" s="2"/>
    </row>
    <row r="26" ht="18" customHeight="1">
      <c r="A26" s="9"/>
      <c r="B26" s="44" t="s">
        <v>57</v>
      </c>
      <c r="C26" s="44" t="s">
        <v>53</v>
      </c>
      <c r="D26" s="44" t="s">
        <v>58</v>
      </c>
      <c r="E26" s="44" t="s">
        <v>54</v>
      </c>
      <c r="F26" s="44" t="s">
        <v>59</v>
      </c>
      <c r="G26" s="45" t="s">
        <v>60</v>
      </c>
      <c r="H26" s="22" t="s">
        <v>61</v>
      </c>
      <c r="I26" s="22" t="s">
        <v>62</v>
      </c>
      <c r="J26" s="22" t="s">
        <v>16</v>
      </c>
      <c r="K26" s="45" t="s">
        <v>63</v>
      </c>
      <c r="L26" s="22" t="s">
        <v>17</v>
      </c>
      <c r="M26" s="81"/>
      <c r="N26" s="2"/>
      <c r="O26" s="2"/>
      <c r="P26" s="2"/>
      <c r="Q26" s="2"/>
    </row>
    <row r="27" ht="40" customHeight="1">
      <c r="A27" s="9"/>
      <c r="B27" s="49" t="s">
        <v>305</v>
      </c>
      <c r="C27" s="1"/>
      <c r="D27" s="1"/>
      <c r="E27" s="1"/>
      <c r="F27" s="1"/>
      <c r="G27" s="1"/>
      <c r="H27" s="50"/>
      <c r="I27" s="1"/>
      <c r="J27" s="50"/>
      <c r="K27" s="1"/>
      <c r="L27" s="1"/>
      <c r="M27" s="12"/>
      <c r="N27" s="2"/>
      <c r="O27" s="2"/>
      <c r="P27" s="2"/>
      <c r="Q27" s="2"/>
    </row>
    <row r="28">
      <c r="A28" s="9"/>
      <c r="B28" s="51">
        <v>1</v>
      </c>
      <c r="C28" s="52" t="s">
        <v>1277</v>
      </c>
      <c r="D28" s="52" t="s">
        <v>3</v>
      </c>
      <c r="E28" s="52" t="s">
        <v>1278</v>
      </c>
      <c r="F28" s="52" t="s">
        <v>3</v>
      </c>
      <c r="G28" s="53" t="s">
        <v>173</v>
      </c>
      <c r="H28" s="54">
        <v>5.5999999999999996</v>
      </c>
      <c r="I28" s="25">
        <f>ROUND(0,2)</f>
        <v>0</v>
      </c>
      <c r="J28" s="55">
        <f>ROUND(I28*H28,2)</f>
        <v>0</v>
      </c>
      <c r="K28" s="56">
        <v>0.20999999999999999</v>
      </c>
      <c r="L28" s="57">
        <f>IF(ISNUMBER(K28),ROUND(J28*(K28+1),2),0)</f>
        <v>0</v>
      </c>
      <c r="M28" s="12"/>
      <c r="N28" s="2"/>
      <c r="O28" s="2"/>
      <c r="P28" s="2"/>
      <c r="Q28" s="43">
        <f>IF(ISNUMBER(K28),IF(H28&gt;0,IF(I28&gt;0,J28,0),0),0)</f>
        <v>0</v>
      </c>
      <c r="R28" s="27">
        <f>IF(ISNUMBER(K28)=FALSE,J28,0)</f>
        <v>0</v>
      </c>
    </row>
    <row r="29">
      <c r="A29" s="9"/>
      <c r="B29" s="58" t="s">
        <v>68</v>
      </c>
      <c r="C29" s="1"/>
      <c r="D29" s="1"/>
      <c r="E29" s="59" t="s">
        <v>1279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8" t="s">
        <v>70</v>
      </c>
      <c r="C30" s="1"/>
      <c r="D30" s="1"/>
      <c r="E30" s="59" t="s">
        <v>1296</v>
      </c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8" t="s">
        <v>72</v>
      </c>
      <c r="C31" s="1"/>
      <c r="D31" s="1"/>
      <c r="E31" s="59" t="s">
        <v>1281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 thickBot="1">
      <c r="A32" s="9"/>
      <c r="B32" s="60" t="s">
        <v>74</v>
      </c>
      <c r="C32" s="31"/>
      <c r="D32" s="31"/>
      <c r="E32" s="61" t="s">
        <v>75</v>
      </c>
      <c r="F32" s="31"/>
      <c r="G32" s="31"/>
      <c r="H32" s="62"/>
      <c r="I32" s="31"/>
      <c r="J32" s="62"/>
      <c r="K32" s="31"/>
      <c r="L32" s="31"/>
      <c r="M32" s="12"/>
      <c r="N32" s="2"/>
      <c r="O32" s="2"/>
      <c r="P32" s="2"/>
      <c r="Q32" s="2"/>
    </row>
    <row r="33" thickTop="1" thickBot="1" ht="25" customHeight="1">
      <c r="A33" s="9"/>
      <c r="B33" s="1"/>
      <c r="C33" s="67">
        <v>2</v>
      </c>
      <c r="D33" s="1"/>
      <c r="E33" s="67" t="s">
        <v>254</v>
      </c>
      <c r="F33" s="1"/>
      <c r="G33" s="68" t="s">
        <v>115</v>
      </c>
      <c r="H33" s="69">
        <f>0+J28</f>
        <v>0</v>
      </c>
      <c r="I33" s="68" t="s">
        <v>116</v>
      </c>
      <c r="J33" s="70">
        <f>(L33-H33)</f>
        <v>0</v>
      </c>
      <c r="K33" s="68" t="s">
        <v>117</v>
      </c>
      <c r="L33" s="71">
        <f>0+L28</f>
        <v>0</v>
      </c>
      <c r="M33" s="12"/>
      <c r="N33" s="2"/>
      <c r="O33" s="2"/>
      <c r="P33" s="2"/>
      <c r="Q33" s="43">
        <f>0+Q28</f>
        <v>0</v>
      </c>
      <c r="R33" s="27">
        <f>0+R28</f>
        <v>0</v>
      </c>
      <c r="S33" s="72">
        <f>Q33*(1+J33)+R33</f>
        <v>0</v>
      </c>
    </row>
    <row r="34" thickTop="1" thickBot="1" ht="25" customHeight="1">
      <c r="A34" s="9"/>
      <c r="B34" s="73"/>
      <c r="C34" s="73"/>
      <c r="D34" s="73"/>
      <c r="E34" s="73"/>
      <c r="F34" s="73"/>
      <c r="G34" s="74" t="s">
        <v>118</v>
      </c>
      <c r="H34" s="75">
        <f>0+J28</f>
        <v>0</v>
      </c>
      <c r="I34" s="74" t="s">
        <v>119</v>
      </c>
      <c r="J34" s="76">
        <f>0+J33</f>
        <v>0</v>
      </c>
      <c r="K34" s="74" t="s">
        <v>120</v>
      </c>
      <c r="L34" s="77">
        <f>0+L28</f>
        <v>0</v>
      </c>
      <c r="M34" s="12"/>
      <c r="N34" s="2"/>
      <c r="O34" s="2"/>
      <c r="P34" s="2"/>
      <c r="Q34" s="2"/>
    </row>
    <row r="35" ht="40" customHeight="1">
      <c r="A35" s="9"/>
      <c r="B35" s="82" t="s">
        <v>643</v>
      </c>
      <c r="C35" s="1"/>
      <c r="D35" s="1"/>
      <c r="E35" s="1"/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>
      <c r="A36" s="9"/>
      <c r="B36" s="51">
        <v>2</v>
      </c>
      <c r="C36" s="52" t="s">
        <v>649</v>
      </c>
      <c r="D36" s="52" t="s">
        <v>3</v>
      </c>
      <c r="E36" s="52" t="s">
        <v>650</v>
      </c>
      <c r="F36" s="52" t="s">
        <v>3</v>
      </c>
      <c r="G36" s="53" t="s">
        <v>651</v>
      </c>
      <c r="H36" s="54">
        <v>10</v>
      </c>
      <c r="I36" s="25">
        <f>ROUND(0,2)</f>
        <v>0</v>
      </c>
      <c r="J36" s="55">
        <f>ROUND(I36*H36,2)</f>
        <v>0</v>
      </c>
      <c r="K36" s="56">
        <v>0.20999999999999999</v>
      </c>
      <c r="L36" s="57">
        <f>IF(ISNUMBER(K36),ROUND(J36*(K36+1),2),0)</f>
        <v>0</v>
      </c>
      <c r="M36" s="12"/>
      <c r="N36" s="2"/>
      <c r="O36" s="2"/>
      <c r="P36" s="2"/>
      <c r="Q36" s="43">
        <f>IF(ISNUMBER(K36),IF(H36&gt;0,IF(I36&gt;0,J36,0),0),0)</f>
        <v>0</v>
      </c>
      <c r="R36" s="27">
        <f>IF(ISNUMBER(K36)=FALSE,J36,0)</f>
        <v>0</v>
      </c>
    </row>
    <row r="37">
      <c r="A37" s="9"/>
      <c r="B37" s="58" t="s">
        <v>68</v>
      </c>
      <c r="C37" s="1"/>
      <c r="D37" s="1"/>
      <c r="E37" s="59" t="s">
        <v>1297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70</v>
      </c>
      <c r="C38" s="1"/>
      <c r="D38" s="1"/>
      <c r="E38" s="59" t="s">
        <v>231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72</v>
      </c>
      <c r="C39" s="1"/>
      <c r="D39" s="1"/>
      <c r="E39" s="59" t="s">
        <v>653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>
      <c r="A40" s="9"/>
      <c r="B40" s="60" t="s">
        <v>74</v>
      </c>
      <c r="C40" s="31"/>
      <c r="D40" s="31"/>
      <c r="E40" s="61" t="s">
        <v>75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7">
        <v>3</v>
      </c>
      <c r="D41" s="1"/>
      <c r="E41" s="67" t="s">
        <v>605</v>
      </c>
      <c r="F41" s="1"/>
      <c r="G41" s="68" t="s">
        <v>115</v>
      </c>
      <c r="H41" s="69">
        <f>0+J36</f>
        <v>0</v>
      </c>
      <c r="I41" s="68" t="s">
        <v>116</v>
      </c>
      <c r="J41" s="70">
        <f>(L41-H41)</f>
        <v>0</v>
      </c>
      <c r="K41" s="68" t="s">
        <v>117</v>
      </c>
      <c r="L41" s="71">
        <f>0+L36</f>
        <v>0</v>
      </c>
      <c r="M41" s="12"/>
      <c r="N41" s="2"/>
      <c r="O41" s="2"/>
      <c r="P41" s="2"/>
      <c r="Q41" s="43">
        <f>0+Q36</f>
        <v>0</v>
      </c>
      <c r="R41" s="27">
        <f>0+R36</f>
        <v>0</v>
      </c>
      <c r="S41" s="72">
        <f>Q41*(1+J41)+R41</f>
        <v>0</v>
      </c>
    </row>
    <row r="42" thickTop="1" thickBot="1" ht="25" customHeight="1">
      <c r="A42" s="9"/>
      <c r="B42" s="73"/>
      <c r="C42" s="73"/>
      <c r="D42" s="73"/>
      <c r="E42" s="73"/>
      <c r="F42" s="73"/>
      <c r="G42" s="74" t="s">
        <v>118</v>
      </c>
      <c r="H42" s="75">
        <f>0+J36</f>
        <v>0</v>
      </c>
      <c r="I42" s="74" t="s">
        <v>119</v>
      </c>
      <c r="J42" s="76">
        <f>0+J41</f>
        <v>0</v>
      </c>
      <c r="K42" s="74" t="s">
        <v>120</v>
      </c>
      <c r="L42" s="77">
        <f>0+L36</f>
        <v>0</v>
      </c>
      <c r="M42" s="12"/>
      <c r="N42" s="2"/>
      <c r="O42" s="2"/>
      <c r="P42" s="2"/>
      <c r="Q42" s="2"/>
    </row>
    <row r="43" ht="40" customHeight="1">
      <c r="A43" s="9"/>
      <c r="B43" s="82" t="s">
        <v>170</v>
      </c>
      <c r="C43" s="1"/>
      <c r="D43" s="1"/>
      <c r="E43" s="1"/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1">
        <v>3</v>
      </c>
      <c r="C44" s="52" t="s">
        <v>1287</v>
      </c>
      <c r="D44" s="52" t="s">
        <v>3</v>
      </c>
      <c r="E44" s="52" t="s">
        <v>1288</v>
      </c>
      <c r="F44" s="52" t="s">
        <v>3</v>
      </c>
      <c r="G44" s="53" t="s">
        <v>156</v>
      </c>
      <c r="H44" s="54">
        <v>45</v>
      </c>
      <c r="I44" s="25">
        <f>ROUND(0,2)</f>
        <v>0</v>
      </c>
      <c r="J44" s="55">
        <f>ROUND(I44*H44,2)</f>
        <v>0</v>
      </c>
      <c r="K44" s="56">
        <v>0.20999999999999999</v>
      </c>
      <c r="L44" s="57">
        <f>IF(ISNUMBER(K44),ROUND(J44*(K44+1),2),0)</f>
        <v>0</v>
      </c>
      <c r="M44" s="12"/>
      <c r="N44" s="2"/>
      <c r="O44" s="2"/>
      <c r="P44" s="2"/>
      <c r="Q44" s="43">
        <f>IF(ISNUMBER(K44),IF(H44&gt;0,IF(I44&gt;0,J44,0),0),0)</f>
        <v>0</v>
      </c>
      <c r="R44" s="27">
        <f>IF(ISNUMBER(K44)=FALSE,J44,0)</f>
        <v>0</v>
      </c>
    </row>
    <row r="45">
      <c r="A45" s="9"/>
      <c r="B45" s="58" t="s">
        <v>68</v>
      </c>
      <c r="C45" s="1"/>
      <c r="D45" s="1"/>
      <c r="E45" s="59" t="s">
        <v>578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70</v>
      </c>
      <c r="C46" s="1"/>
      <c r="D46" s="1"/>
      <c r="E46" s="59" t="s">
        <v>1298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72</v>
      </c>
      <c r="C47" s="1"/>
      <c r="D47" s="1"/>
      <c r="E47" s="59" t="s">
        <v>672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 thickBot="1">
      <c r="A48" s="9"/>
      <c r="B48" s="60" t="s">
        <v>74</v>
      </c>
      <c r="C48" s="31"/>
      <c r="D48" s="31"/>
      <c r="E48" s="61" t="s">
        <v>75</v>
      </c>
      <c r="F48" s="31"/>
      <c r="G48" s="31"/>
      <c r="H48" s="62"/>
      <c r="I48" s="31"/>
      <c r="J48" s="62"/>
      <c r="K48" s="31"/>
      <c r="L48" s="31"/>
      <c r="M48" s="12"/>
      <c r="N48" s="2"/>
      <c r="O48" s="2"/>
      <c r="P48" s="2"/>
      <c r="Q48" s="2"/>
    </row>
    <row r="49" thickTop="1" thickBot="1" ht="25" customHeight="1">
      <c r="A49" s="9"/>
      <c r="B49" s="1"/>
      <c r="C49" s="67">
        <v>7</v>
      </c>
      <c r="D49" s="1"/>
      <c r="E49" s="67" t="s">
        <v>124</v>
      </c>
      <c r="F49" s="1"/>
      <c r="G49" s="68" t="s">
        <v>115</v>
      </c>
      <c r="H49" s="69">
        <f>0+J44</f>
        <v>0</v>
      </c>
      <c r="I49" s="68" t="s">
        <v>116</v>
      </c>
      <c r="J49" s="70">
        <f>(L49-H49)</f>
        <v>0</v>
      </c>
      <c r="K49" s="68" t="s">
        <v>117</v>
      </c>
      <c r="L49" s="71">
        <f>0+L44</f>
        <v>0</v>
      </c>
      <c r="M49" s="12"/>
      <c r="N49" s="2"/>
      <c r="O49" s="2"/>
      <c r="P49" s="2"/>
      <c r="Q49" s="43">
        <f>0+Q44</f>
        <v>0</v>
      </c>
      <c r="R49" s="27">
        <f>0+R44</f>
        <v>0</v>
      </c>
      <c r="S49" s="72">
        <f>Q49*(1+J49)+R49</f>
        <v>0</v>
      </c>
    </row>
    <row r="50" thickTop="1" thickBot="1" ht="25" customHeight="1">
      <c r="A50" s="9"/>
      <c r="B50" s="73"/>
      <c r="C50" s="73"/>
      <c r="D50" s="73"/>
      <c r="E50" s="73"/>
      <c r="F50" s="73"/>
      <c r="G50" s="74" t="s">
        <v>118</v>
      </c>
      <c r="H50" s="75">
        <f>0+J44</f>
        <v>0</v>
      </c>
      <c r="I50" s="74" t="s">
        <v>119</v>
      </c>
      <c r="J50" s="76">
        <f>0+J49</f>
        <v>0</v>
      </c>
      <c r="K50" s="74" t="s">
        <v>120</v>
      </c>
      <c r="L50" s="77">
        <f>0+L44</f>
        <v>0</v>
      </c>
      <c r="M50" s="12"/>
      <c r="N50" s="2"/>
      <c r="O50" s="2"/>
      <c r="P50" s="2"/>
      <c r="Q50" s="2"/>
    </row>
    <row r="51">
      <c r="A51" s="13"/>
      <c r="B51" s="4"/>
      <c r="C51" s="4"/>
      <c r="D51" s="4"/>
      <c r="E51" s="4"/>
      <c r="F51" s="4"/>
      <c r="G51" s="4"/>
      <c r="H51" s="78"/>
      <c r="I51" s="4"/>
      <c r="J51" s="78"/>
      <c r="K51" s="4"/>
      <c r="L51" s="4"/>
      <c r="M51" s="14"/>
      <c r="N51" s="2"/>
      <c r="O51" s="2"/>
      <c r="P51" s="2"/>
      <c r="Q51" s="2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"/>
      <c r="O52" s="2"/>
      <c r="P52" s="2"/>
      <c r="Q52" s="2"/>
    </row>
  </sheetData>
  <mergeCells count="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27:L27"/>
    <mergeCell ref="B20:D20"/>
    <mergeCell ref="B37:D37"/>
    <mergeCell ref="B38:D38"/>
    <mergeCell ref="B39:D39"/>
    <mergeCell ref="B40:D40"/>
    <mergeCell ref="B35:L35"/>
    <mergeCell ref="B21:D21"/>
    <mergeCell ref="B45:D45"/>
    <mergeCell ref="B46:D46"/>
    <mergeCell ref="B47:D47"/>
    <mergeCell ref="B48:D48"/>
    <mergeCell ref="B43:L43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H46+H74+H82+H90+H128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121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L46+L74+L82+L90+L128</f>
        <v>0</v>
      </c>
      <c r="K11" s="1"/>
      <c r="L11" s="1"/>
      <c r="M11" s="12"/>
      <c r="N11" s="2"/>
      <c r="O11" s="2"/>
      <c r="P11" s="2"/>
      <c r="Q11" s="43">
        <f>IF(SUM(K20:K24)&gt;0,ROUND(SUM(S20:S24)/SUM(K20:K24)-1,8),0)</f>
        <v>0</v>
      </c>
      <c r="R11" s="27">
        <f>AVERAGE(J45,J73,J81,J89,J127)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H46</f>
        <v>0</v>
      </c>
      <c r="L20" s="48">
        <f>L46</f>
        <v>0</v>
      </c>
      <c r="M20" s="12"/>
      <c r="N20" s="2"/>
      <c r="O20" s="2"/>
      <c r="P20" s="2"/>
      <c r="Q20" s="2"/>
      <c r="S20" s="27">
        <f>S45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H74</f>
        <v>0</v>
      </c>
      <c r="L21" s="48">
        <f>L74</f>
        <v>0</v>
      </c>
      <c r="M21" s="12"/>
      <c r="N21" s="2"/>
      <c r="O21" s="2"/>
      <c r="P21" s="2"/>
      <c r="Q21" s="2"/>
      <c r="S21" s="27">
        <f>S73</f>
        <v>0</v>
      </c>
    </row>
    <row r="22">
      <c r="A22" s="9"/>
      <c r="B22" s="46">
        <v>4</v>
      </c>
      <c r="C22" s="1"/>
      <c r="D22" s="1"/>
      <c r="E22" s="47" t="s">
        <v>123</v>
      </c>
      <c r="F22" s="1"/>
      <c r="G22" s="1"/>
      <c r="H22" s="1"/>
      <c r="I22" s="1"/>
      <c r="J22" s="1"/>
      <c r="K22" s="48">
        <f>H82</f>
        <v>0</v>
      </c>
      <c r="L22" s="48">
        <f>L82</f>
        <v>0</v>
      </c>
      <c r="M22" s="12"/>
      <c r="N22" s="2"/>
      <c r="O22" s="2"/>
      <c r="P22" s="2"/>
      <c r="Q22" s="2"/>
      <c r="S22" s="27">
        <f>S81</f>
        <v>0</v>
      </c>
    </row>
    <row r="23">
      <c r="A23" s="9"/>
      <c r="B23" s="46">
        <v>7</v>
      </c>
      <c r="C23" s="1"/>
      <c r="D23" s="1"/>
      <c r="E23" s="47" t="s">
        <v>124</v>
      </c>
      <c r="F23" s="1"/>
      <c r="G23" s="1"/>
      <c r="H23" s="1"/>
      <c r="I23" s="1"/>
      <c r="J23" s="1"/>
      <c r="K23" s="48">
        <f>H90</f>
        <v>0</v>
      </c>
      <c r="L23" s="48">
        <f>L90</f>
        <v>0</v>
      </c>
      <c r="M23" s="12"/>
      <c r="N23" s="2"/>
      <c r="O23" s="2"/>
      <c r="P23" s="2"/>
      <c r="Q23" s="2"/>
      <c r="S23" s="27">
        <f>S89</f>
        <v>0</v>
      </c>
    </row>
    <row r="24">
      <c r="A24" s="9"/>
      <c r="B24" s="46">
        <v>9</v>
      </c>
      <c r="C24" s="1"/>
      <c r="D24" s="1"/>
      <c r="E24" s="47" t="s">
        <v>125</v>
      </c>
      <c r="F24" s="1"/>
      <c r="G24" s="1"/>
      <c r="H24" s="1"/>
      <c r="I24" s="1"/>
      <c r="J24" s="1"/>
      <c r="K24" s="48">
        <f>H128</f>
        <v>0</v>
      </c>
      <c r="L24" s="48">
        <f>L128</f>
        <v>0</v>
      </c>
      <c r="M24" s="12"/>
      <c r="N24" s="2"/>
      <c r="O24" s="2"/>
      <c r="P24" s="2"/>
      <c r="Q24" s="2"/>
      <c r="S24" s="27">
        <f>S127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9"/>
      <c r="N25" s="2"/>
      <c r="O25" s="2"/>
      <c r="P25" s="2"/>
      <c r="Q25" s="2"/>
    </row>
    <row r="26" ht="14" customHeight="1">
      <c r="A26" s="4"/>
      <c r="B26" s="38" t="s">
        <v>56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0"/>
      <c r="N27" s="2"/>
      <c r="O27" s="2"/>
      <c r="P27" s="2"/>
      <c r="Q27" s="2"/>
    </row>
    <row r="28" ht="18" customHeight="1">
      <c r="A28" s="9"/>
      <c r="B28" s="44" t="s">
        <v>57</v>
      </c>
      <c r="C28" s="44" t="s">
        <v>53</v>
      </c>
      <c r="D28" s="44" t="s">
        <v>58</v>
      </c>
      <c r="E28" s="44" t="s">
        <v>54</v>
      </c>
      <c r="F28" s="44" t="s">
        <v>59</v>
      </c>
      <c r="G28" s="45" t="s">
        <v>60</v>
      </c>
      <c r="H28" s="22" t="s">
        <v>61</v>
      </c>
      <c r="I28" s="22" t="s">
        <v>62</v>
      </c>
      <c r="J28" s="22" t="s">
        <v>16</v>
      </c>
      <c r="K28" s="45" t="s">
        <v>63</v>
      </c>
      <c r="L28" s="22" t="s">
        <v>17</v>
      </c>
      <c r="M28" s="81"/>
      <c r="N28" s="2"/>
      <c r="O28" s="2"/>
      <c r="P28" s="2"/>
      <c r="Q28" s="2"/>
    </row>
    <row r="29" ht="40" customHeight="1">
      <c r="A29" s="9"/>
      <c r="B29" s="49" t="s">
        <v>64</v>
      </c>
      <c r="C29" s="1"/>
      <c r="D29" s="1"/>
      <c r="E29" s="1"/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1">
        <v>1</v>
      </c>
      <c r="C30" s="52" t="s">
        <v>126</v>
      </c>
      <c r="D30" s="52" t="s">
        <v>3</v>
      </c>
      <c r="E30" s="52" t="s">
        <v>127</v>
      </c>
      <c r="F30" s="52" t="s">
        <v>3</v>
      </c>
      <c r="G30" s="53" t="s">
        <v>128</v>
      </c>
      <c r="H30" s="54">
        <v>131.40000000000001</v>
      </c>
      <c r="I30" s="25">
        <f>ROUND(0,2)</f>
        <v>0</v>
      </c>
      <c r="J30" s="55">
        <f>ROUND(I30*H30,2)</f>
        <v>0</v>
      </c>
      <c r="K30" s="56">
        <v>0.20999999999999999</v>
      </c>
      <c r="L30" s="57">
        <f>IF(ISNUMBER(K30),ROUND(J30*(K30+1),2),0)</f>
        <v>0</v>
      </c>
      <c r="M30" s="12"/>
      <c r="N30" s="2"/>
      <c r="O30" s="2"/>
      <c r="P30" s="2"/>
      <c r="Q30" s="43">
        <f>IF(ISNUMBER(K30),IF(H30&gt;0,IF(I30&gt;0,J30,0),0),0)</f>
        <v>0</v>
      </c>
      <c r="R30" s="27">
        <f>IF(ISNUMBER(K30)=FALSE,J30,0)</f>
        <v>0</v>
      </c>
    </row>
    <row r="31">
      <c r="A31" s="9"/>
      <c r="B31" s="58" t="s">
        <v>68</v>
      </c>
      <c r="C31" s="1"/>
      <c r="D31" s="1"/>
      <c r="E31" s="59" t="s">
        <v>129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70</v>
      </c>
      <c r="C32" s="1"/>
      <c r="D32" s="1"/>
      <c r="E32" s="59" t="s">
        <v>130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72</v>
      </c>
      <c r="C33" s="1"/>
      <c r="D33" s="1"/>
      <c r="E33" s="59" t="s">
        <v>131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thickBot="1">
      <c r="A34" s="9"/>
      <c r="B34" s="60" t="s">
        <v>74</v>
      </c>
      <c r="C34" s="31"/>
      <c r="D34" s="31"/>
      <c r="E34" s="61" t="s">
        <v>75</v>
      </c>
      <c r="F34" s="31"/>
      <c r="G34" s="31"/>
      <c r="H34" s="62"/>
      <c r="I34" s="31"/>
      <c r="J34" s="62"/>
      <c r="K34" s="31"/>
      <c r="L34" s="31"/>
      <c r="M34" s="12"/>
      <c r="N34" s="2"/>
      <c r="O34" s="2"/>
      <c r="P34" s="2"/>
      <c r="Q34" s="2"/>
    </row>
    <row r="35" thickTop="1">
      <c r="A35" s="9"/>
      <c r="B35" s="51">
        <v>2</v>
      </c>
      <c r="C35" s="52" t="s">
        <v>126</v>
      </c>
      <c r="D35" s="52" t="s">
        <v>108</v>
      </c>
      <c r="E35" s="52" t="s">
        <v>127</v>
      </c>
      <c r="F35" s="52" t="s">
        <v>3</v>
      </c>
      <c r="G35" s="53" t="s">
        <v>128</v>
      </c>
      <c r="H35" s="63">
        <v>43.545999999999999</v>
      </c>
      <c r="I35" s="37">
        <f>ROUND(0,2)</f>
        <v>0</v>
      </c>
      <c r="J35" s="64">
        <f>ROUND(I35*H35,2)</f>
        <v>0</v>
      </c>
      <c r="K35" s="65">
        <v>0.20999999999999999</v>
      </c>
      <c r="L35" s="66">
        <f>IF(ISNUMBER(K35),ROUND(J35*(K35+1),2),0)</f>
        <v>0</v>
      </c>
      <c r="M35" s="12"/>
      <c r="N35" s="2"/>
      <c r="O35" s="2"/>
      <c r="P35" s="2"/>
      <c r="Q35" s="43">
        <f>IF(ISNUMBER(K35),IF(H35&gt;0,IF(I35&gt;0,J35,0),0),0)</f>
        <v>0</v>
      </c>
      <c r="R35" s="27">
        <f>IF(ISNUMBER(K35)=FALSE,J35,0)</f>
        <v>0</v>
      </c>
    </row>
    <row r="36">
      <c r="A36" s="9"/>
      <c r="B36" s="58" t="s">
        <v>68</v>
      </c>
      <c r="C36" s="1"/>
      <c r="D36" s="1"/>
      <c r="E36" s="59" t="s">
        <v>132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>
      <c r="A37" s="9"/>
      <c r="B37" s="58" t="s">
        <v>70</v>
      </c>
      <c r="C37" s="1"/>
      <c r="D37" s="1"/>
      <c r="E37" s="59" t="s">
        <v>133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72</v>
      </c>
      <c r="C38" s="1"/>
      <c r="D38" s="1"/>
      <c r="E38" s="59" t="s">
        <v>131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thickBot="1">
      <c r="A39" s="9"/>
      <c r="B39" s="60" t="s">
        <v>74</v>
      </c>
      <c r="C39" s="31"/>
      <c r="D39" s="31"/>
      <c r="E39" s="61" t="s">
        <v>75</v>
      </c>
      <c r="F39" s="31"/>
      <c r="G39" s="31"/>
      <c r="H39" s="62"/>
      <c r="I39" s="31"/>
      <c r="J39" s="62"/>
      <c r="K39" s="31"/>
      <c r="L39" s="31"/>
      <c r="M39" s="12"/>
      <c r="N39" s="2"/>
      <c r="O39" s="2"/>
      <c r="P39" s="2"/>
      <c r="Q39" s="2"/>
    </row>
    <row r="40" thickTop="1">
      <c r="A40" s="9"/>
      <c r="B40" s="51">
        <v>3</v>
      </c>
      <c r="C40" s="52" t="s">
        <v>134</v>
      </c>
      <c r="D40" s="52" t="s">
        <v>3</v>
      </c>
      <c r="E40" s="52" t="s">
        <v>135</v>
      </c>
      <c r="F40" s="52" t="s">
        <v>3</v>
      </c>
      <c r="G40" s="53" t="s">
        <v>128</v>
      </c>
      <c r="H40" s="63">
        <v>9.1780000000000008</v>
      </c>
      <c r="I40" s="37">
        <f>ROUND(0,2)</f>
        <v>0</v>
      </c>
      <c r="J40" s="64">
        <f>ROUND(I40*H40,2)</f>
        <v>0</v>
      </c>
      <c r="K40" s="65">
        <v>0.20999999999999999</v>
      </c>
      <c r="L40" s="66">
        <f>IF(ISNUMBER(K40),ROUND(J40*(K40+1),2),0)</f>
        <v>0</v>
      </c>
      <c r="M40" s="12"/>
      <c r="N40" s="2"/>
      <c r="O40" s="2"/>
      <c r="P40" s="2"/>
      <c r="Q40" s="43">
        <f>IF(ISNUMBER(K40),IF(H40&gt;0,IF(I40&gt;0,J40,0),0),0)</f>
        <v>0</v>
      </c>
      <c r="R40" s="27">
        <f>IF(ISNUMBER(K40)=FALSE,J40,0)</f>
        <v>0</v>
      </c>
    </row>
    <row r="41">
      <c r="A41" s="9"/>
      <c r="B41" s="58" t="s">
        <v>68</v>
      </c>
      <c r="C41" s="1"/>
      <c r="D41" s="1"/>
      <c r="E41" s="59" t="s">
        <v>136</v>
      </c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>
      <c r="A42" s="9"/>
      <c r="B42" s="58" t="s">
        <v>70</v>
      </c>
      <c r="C42" s="1"/>
      <c r="D42" s="1"/>
      <c r="E42" s="59" t="s">
        <v>137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8" t="s">
        <v>72</v>
      </c>
      <c r="C43" s="1"/>
      <c r="D43" s="1"/>
      <c r="E43" s="59" t="s">
        <v>131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 thickBot="1">
      <c r="A44" s="9"/>
      <c r="B44" s="60" t="s">
        <v>74</v>
      </c>
      <c r="C44" s="31"/>
      <c r="D44" s="31"/>
      <c r="E44" s="61" t="s">
        <v>75</v>
      </c>
      <c r="F44" s="31"/>
      <c r="G44" s="31"/>
      <c r="H44" s="62"/>
      <c r="I44" s="31"/>
      <c r="J44" s="62"/>
      <c r="K44" s="31"/>
      <c r="L44" s="31"/>
      <c r="M44" s="12"/>
      <c r="N44" s="2"/>
      <c r="O44" s="2"/>
      <c r="P44" s="2"/>
      <c r="Q44" s="2"/>
    </row>
    <row r="45" thickTop="1" thickBot="1" ht="25" customHeight="1">
      <c r="A45" s="9"/>
      <c r="B45" s="1"/>
      <c r="C45" s="67">
        <v>0</v>
      </c>
      <c r="D45" s="1"/>
      <c r="E45" s="67" t="s">
        <v>55</v>
      </c>
      <c r="F45" s="1"/>
      <c r="G45" s="68" t="s">
        <v>115</v>
      </c>
      <c r="H45" s="69">
        <f>J30+J35+J40</f>
        <v>0</v>
      </c>
      <c r="I45" s="68" t="s">
        <v>116</v>
      </c>
      <c r="J45" s="70">
        <f>(L45-H45)</f>
        <v>0</v>
      </c>
      <c r="K45" s="68" t="s">
        <v>117</v>
      </c>
      <c r="L45" s="71">
        <f>L30+L35+L40</f>
        <v>0</v>
      </c>
      <c r="M45" s="12"/>
      <c r="N45" s="2"/>
      <c r="O45" s="2"/>
      <c r="P45" s="2"/>
      <c r="Q45" s="43">
        <f>0+Q30+Q35+Q40</f>
        <v>0</v>
      </c>
      <c r="R45" s="27">
        <f>0+R30+R35+R40</f>
        <v>0</v>
      </c>
      <c r="S45" s="72">
        <f>Q45*(1+J45)+R45</f>
        <v>0</v>
      </c>
    </row>
    <row r="46" thickTop="1" thickBot="1" ht="25" customHeight="1">
      <c r="A46" s="9"/>
      <c r="B46" s="73"/>
      <c r="C46" s="73"/>
      <c r="D46" s="73"/>
      <c r="E46" s="73"/>
      <c r="F46" s="73"/>
      <c r="G46" s="74" t="s">
        <v>118</v>
      </c>
      <c r="H46" s="75">
        <f>J30+J35+J40</f>
        <v>0</v>
      </c>
      <c r="I46" s="74" t="s">
        <v>119</v>
      </c>
      <c r="J46" s="76">
        <f>0+J45</f>
        <v>0</v>
      </c>
      <c r="K46" s="74" t="s">
        <v>120</v>
      </c>
      <c r="L46" s="77">
        <f>L30+L35+L40</f>
        <v>0</v>
      </c>
      <c r="M46" s="12"/>
      <c r="N46" s="2"/>
      <c r="O46" s="2"/>
      <c r="P46" s="2"/>
      <c r="Q46" s="2"/>
    </row>
    <row r="47" ht="40" customHeight="1">
      <c r="A47" s="9"/>
      <c r="B47" s="82" t="s">
        <v>138</v>
      </c>
      <c r="C47" s="1"/>
      <c r="D47" s="1"/>
      <c r="E47" s="1"/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1">
        <v>4</v>
      </c>
      <c r="C48" s="52" t="s">
        <v>139</v>
      </c>
      <c r="D48" s="52" t="s">
        <v>3</v>
      </c>
      <c r="E48" s="52" t="s">
        <v>140</v>
      </c>
      <c r="F48" s="52" t="s">
        <v>3</v>
      </c>
      <c r="G48" s="53" t="s">
        <v>141</v>
      </c>
      <c r="H48" s="54">
        <v>30</v>
      </c>
      <c r="I48" s="25">
        <f>ROUND(0,2)</f>
        <v>0</v>
      </c>
      <c r="J48" s="55">
        <f>ROUND(I48*H48,2)</f>
        <v>0</v>
      </c>
      <c r="K48" s="56">
        <v>0.20999999999999999</v>
      </c>
      <c r="L48" s="57">
        <f>IF(ISNUMBER(K48),ROUND(J48*(K48+1),2),0)</f>
        <v>0</v>
      </c>
      <c r="M48" s="12"/>
      <c r="N48" s="2"/>
      <c r="O48" s="2"/>
      <c r="P48" s="2"/>
      <c r="Q48" s="43">
        <f>IF(ISNUMBER(K48),IF(H48&gt;0,IF(I48&gt;0,J48,0),0),0)</f>
        <v>0</v>
      </c>
      <c r="R48" s="27">
        <f>IF(ISNUMBER(K48)=FALSE,J48,0)</f>
        <v>0</v>
      </c>
    </row>
    <row r="49">
      <c r="A49" s="9"/>
      <c r="B49" s="58" t="s">
        <v>68</v>
      </c>
      <c r="C49" s="1"/>
      <c r="D49" s="1"/>
      <c r="E49" s="59" t="s">
        <v>142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70</v>
      </c>
      <c r="C50" s="1"/>
      <c r="D50" s="1"/>
      <c r="E50" s="59" t="s">
        <v>143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72</v>
      </c>
      <c r="C51" s="1"/>
      <c r="D51" s="1"/>
      <c r="E51" s="59" t="s">
        <v>144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thickBot="1">
      <c r="A52" s="9"/>
      <c r="B52" s="60" t="s">
        <v>74</v>
      </c>
      <c r="C52" s="31"/>
      <c r="D52" s="31"/>
      <c r="E52" s="61" t="s">
        <v>75</v>
      </c>
      <c r="F52" s="31"/>
      <c r="G52" s="31"/>
      <c r="H52" s="62"/>
      <c r="I52" s="31"/>
      <c r="J52" s="62"/>
      <c r="K52" s="31"/>
      <c r="L52" s="31"/>
      <c r="M52" s="12"/>
      <c r="N52" s="2"/>
      <c r="O52" s="2"/>
      <c r="P52" s="2"/>
      <c r="Q52" s="2"/>
    </row>
    <row r="53" thickTop="1">
      <c r="A53" s="9"/>
      <c r="B53" s="51">
        <v>5</v>
      </c>
      <c r="C53" s="52" t="s">
        <v>145</v>
      </c>
      <c r="D53" s="52" t="s">
        <v>3</v>
      </c>
      <c r="E53" s="52" t="s">
        <v>146</v>
      </c>
      <c r="F53" s="52" t="s">
        <v>3</v>
      </c>
      <c r="G53" s="53" t="s">
        <v>141</v>
      </c>
      <c r="H53" s="63">
        <v>110</v>
      </c>
      <c r="I53" s="37">
        <f>ROUND(0,2)</f>
        <v>0</v>
      </c>
      <c r="J53" s="64">
        <f>ROUND(I53*H53,2)</f>
        <v>0</v>
      </c>
      <c r="K53" s="65">
        <v>0.20999999999999999</v>
      </c>
      <c r="L53" s="66">
        <f>IF(ISNUMBER(K53),ROUND(J53*(K53+1),2),0)</f>
        <v>0</v>
      </c>
      <c r="M53" s="12"/>
      <c r="N53" s="2"/>
      <c r="O53" s="2"/>
      <c r="P53" s="2"/>
      <c r="Q53" s="43">
        <f>IF(ISNUMBER(K53),IF(H53&gt;0,IF(I53&gt;0,J53,0),0),0)</f>
        <v>0</v>
      </c>
      <c r="R53" s="27">
        <f>IF(ISNUMBER(K53)=FALSE,J53,0)</f>
        <v>0</v>
      </c>
    </row>
    <row r="54">
      <c r="A54" s="9"/>
      <c r="B54" s="58" t="s">
        <v>68</v>
      </c>
      <c r="C54" s="1"/>
      <c r="D54" s="1"/>
      <c r="E54" s="59" t="s">
        <v>147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70</v>
      </c>
      <c r="C55" s="1"/>
      <c r="D55" s="1"/>
      <c r="E55" s="59" t="s">
        <v>148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72</v>
      </c>
      <c r="C56" s="1"/>
      <c r="D56" s="1"/>
      <c r="E56" s="59" t="s">
        <v>149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 thickBot="1">
      <c r="A57" s="9"/>
      <c r="B57" s="60" t="s">
        <v>74</v>
      </c>
      <c r="C57" s="31"/>
      <c r="D57" s="31"/>
      <c r="E57" s="61" t="s">
        <v>75</v>
      </c>
      <c r="F57" s="31"/>
      <c r="G57" s="31"/>
      <c r="H57" s="62"/>
      <c r="I57" s="31"/>
      <c r="J57" s="62"/>
      <c r="K57" s="31"/>
      <c r="L57" s="31"/>
      <c r="M57" s="12"/>
      <c r="N57" s="2"/>
      <c r="O57" s="2"/>
      <c r="P57" s="2"/>
      <c r="Q57" s="2"/>
    </row>
    <row r="58" thickTop="1">
      <c r="A58" s="9"/>
      <c r="B58" s="51">
        <v>6</v>
      </c>
      <c r="C58" s="52" t="s">
        <v>150</v>
      </c>
      <c r="D58" s="52" t="s">
        <v>3</v>
      </c>
      <c r="E58" s="52" t="s">
        <v>151</v>
      </c>
      <c r="F58" s="52" t="s">
        <v>3</v>
      </c>
      <c r="G58" s="53" t="s">
        <v>141</v>
      </c>
      <c r="H58" s="63">
        <v>110</v>
      </c>
      <c r="I58" s="37">
        <f>ROUND(0,2)</f>
        <v>0</v>
      </c>
      <c r="J58" s="64">
        <f>ROUND(I58*H58,2)</f>
        <v>0</v>
      </c>
      <c r="K58" s="65">
        <v>0.20999999999999999</v>
      </c>
      <c r="L58" s="66">
        <f>IF(ISNUMBER(K58),ROUND(J58*(K58+1),2),0)</f>
        <v>0</v>
      </c>
      <c r="M58" s="12"/>
      <c r="N58" s="2"/>
      <c r="O58" s="2"/>
      <c r="P58" s="2"/>
      <c r="Q58" s="43">
        <f>IF(ISNUMBER(K58),IF(H58&gt;0,IF(I58&gt;0,J58,0),0),0)</f>
        <v>0</v>
      </c>
      <c r="R58" s="27">
        <f>IF(ISNUMBER(K58)=FALSE,J58,0)</f>
        <v>0</v>
      </c>
    </row>
    <row r="59">
      <c r="A59" s="9"/>
      <c r="B59" s="58" t="s">
        <v>68</v>
      </c>
      <c r="C59" s="1"/>
      <c r="D59" s="1"/>
      <c r="E59" s="59" t="s">
        <v>152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>
      <c r="A60" s="9"/>
      <c r="B60" s="58" t="s">
        <v>70</v>
      </c>
      <c r="C60" s="1"/>
      <c r="D60" s="1"/>
      <c r="E60" s="59" t="s">
        <v>148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72</v>
      </c>
      <c r="C61" s="1"/>
      <c r="D61" s="1"/>
      <c r="E61" s="59" t="s">
        <v>153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 thickBot="1">
      <c r="A62" s="9"/>
      <c r="B62" s="60" t="s">
        <v>74</v>
      </c>
      <c r="C62" s="31"/>
      <c r="D62" s="31"/>
      <c r="E62" s="61" t="s">
        <v>75</v>
      </c>
      <c r="F62" s="31"/>
      <c r="G62" s="31"/>
      <c r="H62" s="62"/>
      <c r="I62" s="31"/>
      <c r="J62" s="62"/>
      <c r="K62" s="31"/>
      <c r="L62" s="31"/>
      <c r="M62" s="12"/>
      <c r="N62" s="2"/>
      <c r="O62" s="2"/>
      <c r="P62" s="2"/>
      <c r="Q62" s="2"/>
    </row>
    <row r="63" thickTop="1">
      <c r="A63" s="9"/>
      <c r="B63" s="51">
        <v>7</v>
      </c>
      <c r="C63" s="52" t="s">
        <v>154</v>
      </c>
      <c r="D63" s="52" t="s">
        <v>3</v>
      </c>
      <c r="E63" s="52" t="s">
        <v>155</v>
      </c>
      <c r="F63" s="52" t="s">
        <v>3</v>
      </c>
      <c r="G63" s="53" t="s">
        <v>156</v>
      </c>
      <c r="H63" s="63">
        <v>150</v>
      </c>
      <c r="I63" s="37">
        <f>ROUND(0,2)</f>
        <v>0</v>
      </c>
      <c r="J63" s="64">
        <f>ROUND(I63*H63,2)</f>
        <v>0</v>
      </c>
      <c r="K63" s="65">
        <v>0.20999999999999999</v>
      </c>
      <c r="L63" s="66">
        <f>IF(ISNUMBER(K63),ROUND(J63*(K63+1),2),0)</f>
        <v>0</v>
      </c>
      <c r="M63" s="12"/>
      <c r="N63" s="2"/>
      <c r="O63" s="2"/>
      <c r="P63" s="2"/>
      <c r="Q63" s="43">
        <f>IF(ISNUMBER(K63),IF(H63&gt;0,IF(I63&gt;0,J63,0),0),0)</f>
        <v>0</v>
      </c>
      <c r="R63" s="27">
        <f>IF(ISNUMBER(K63)=FALSE,J63,0)</f>
        <v>0</v>
      </c>
    </row>
    <row r="64">
      <c r="A64" s="9"/>
      <c r="B64" s="58" t="s">
        <v>68</v>
      </c>
      <c r="C64" s="1"/>
      <c r="D64" s="1"/>
      <c r="E64" s="59" t="s">
        <v>69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>
      <c r="A65" s="9"/>
      <c r="B65" s="58" t="s">
        <v>70</v>
      </c>
      <c r="C65" s="1"/>
      <c r="D65" s="1"/>
      <c r="E65" s="59" t="s">
        <v>157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72</v>
      </c>
      <c r="C66" s="1"/>
      <c r="D66" s="1"/>
      <c r="E66" s="59" t="s">
        <v>158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 thickBot="1">
      <c r="A67" s="9"/>
      <c r="B67" s="60" t="s">
        <v>74</v>
      </c>
      <c r="C67" s="31"/>
      <c r="D67" s="31"/>
      <c r="E67" s="61" t="s">
        <v>75</v>
      </c>
      <c r="F67" s="31"/>
      <c r="G67" s="31"/>
      <c r="H67" s="62"/>
      <c r="I67" s="31"/>
      <c r="J67" s="62"/>
      <c r="K67" s="31"/>
      <c r="L67" s="31"/>
      <c r="M67" s="12"/>
      <c r="N67" s="2"/>
      <c r="O67" s="2"/>
      <c r="P67" s="2"/>
      <c r="Q67" s="2"/>
    </row>
    <row r="68" thickTop="1">
      <c r="A68" s="9"/>
      <c r="B68" s="51">
        <v>8</v>
      </c>
      <c r="C68" s="52" t="s">
        <v>159</v>
      </c>
      <c r="D68" s="52" t="s">
        <v>3</v>
      </c>
      <c r="E68" s="52" t="s">
        <v>160</v>
      </c>
      <c r="F68" s="52" t="s">
        <v>3</v>
      </c>
      <c r="G68" s="53" t="s">
        <v>156</v>
      </c>
      <c r="H68" s="63">
        <v>150</v>
      </c>
      <c r="I68" s="37">
        <f>ROUND(0,2)</f>
        <v>0</v>
      </c>
      <c r="J68" s="64">
        <f>ROUND(I68*H68,2)</f>
        <v>0</v>
      </c>
      <c r="K68" s="65">
        <v>0.20999999999999999</v>
      </c>
      <c r="L68" s="66">
        <f>IF(ISNUMBER(K68),ROUND(J68*(K68+1),2),0)</f>
        <v>0</v>
      </c>
      <c r="M68" s="12"/>
      <c r="N68" s="2"/>
      <c r="O68" s="2"/>
      <c r="P68" s="2"/>
      <c r="Q68" s="43">
        <f>IF(ISNUMBER(K68),IF(H68&gt;0,IF(I68&gt;0,J68,0),0),0)</f>
        <v>0</v>
      </c>
      <c r="R68" s="27">
        <f>IF(ISNUMBER(K68)=FALSE,J68,0)</f>
        <v>0</v>
      </c>
    </row>
    <row r="69">
      <c r="A69" s="9"/>
      <c r="B69" s="58" t="s">
        <v>68</v>
      </c>
      <c r="C69" s="1"/>
      <c r="D69" s="1"/>
      <c r="E69" s="59" t="s">
        <v>161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>
      <c r="A70" s="9"/>
      <c r="B70" s="58" t="s">
        <v>70</v>
      </c>
      <c r="C70" s="1"/>
      <c r="D70" s="1"/>
      <c r="E70" s="59" t="s">
        <v>162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72</v>
      </c>
      <c r="C71" s="1"/>
      <c r="D71" s="1"/>
      <c r="E71" s="59" t="s">
        <v>163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 thickBot="1">
      <c r="A72" s="9"/>
      <c r="B72" s="60" t="s">
        <v>74</v>
      </c>
      <c r="C72" s="31"/>
      <c r="D72" s="31"/>
      <c r="E72" s="61" t="s">
        <v>75</v>
      </c>
      <c r="F72" s="31"/>
      <c r="G72" s="31"/>
      <c r="H72" s="62"/>
      <c r="I72" s="31"/>
      <c r="J72" s="62"/>
      <c r="K72" s="31"/>
      <c r="L72" s="31"/>
      <c r="M72" s="12"/>
      <c r="N72" s="2"/>
      <c r="O72" s="2"/>
      <c r="P72" s="2"/>
      <c r="Q72" s="2"/>
    </row>
    <row r="73" thickTop="1" thickBot="1" ht="25" customHeight="1">
      <c r="A73" s="9"/>
      <c r="B73" s="1"/>
      <c r="C73" s="67">
        <v>1</v>
      </c>
      <c r="D73" s="1"/>
      <c r="E73" s="67" t="s">
        <v>122</v>
      </c>
      <c r="F73" s="1"/>
      <c r="G73" s="68" t="s">
        <v>115</v>
      </c>
      <c r="H73" s="69">
        <f>J48+J53+J58+J63+J68</f>
        <v>0</v>
      </c>
      <c r="I73" s="68" t="s">
        <v>116</v>
      </c>
      <c r="J73" s="70">
        <f>(L73-H73)</f>
        <v>0</v>
      </c>
      <c r="K73" s="68" t="s">
        <v>117</v>
      </c>
      <c r="L73" s="71">
        <f>L48+L53+L58+L63+L68</f>
        <v>0</v>
      </c>
      <c r="M73" s="12"/>
      <c r="N73" s="2"/>
      <c r="O73" s="2"/>
      <c r="P73" s="2"/>
      <c r="Q73" s="43">
        <f>0+Q48+Q53+Q58+Q63+Q68</f>
        <v>0</v>
      </c>
      <c r="R73" s="27">
        <f>0+R48+R53+R58+R63+R68</f>
        <v>0</v>
      </c>
      <c r="S73" s="72">
        <f>Q73*(1+J73)+R73</f>
        <v>0</v>
      </c>
    </row>
    <row r="74" thickTop="1" thickBot="1" ht="25" customHeight="1">
      <c r="A74" s="9"/>
      <c r="B74" s="73"/>
      <c r="C74" s="73"/>
      <c r="D74" s="73"/>
      <c r="E74" s="73"/>
      <c r="F74" s="73"/>
      <c r="G74" s="74" t="s">
        <v>118</v>
      </c>
      <c r="H74" s="75">
        <f>J48+J53+J58+J63+J68</f>
        <v>0</v>
      </c>
      <c r="I74" s="74" t="s">
        <v>119</v>
      </c>
      <c r="J74" s="76">
        <f>0+J73</f>
        <v>0</v>
      </c>
      <c r="K74" s="74" t="s">
        <v>120</v>
      </c>
      <c r="L74" s="77">
        <f>L48+L53+L58+L63+L68</f>
        <v>0</v>
      </c>
      <c r="M74" s="12"/>
      <c r="N74" s="2"/>
      <c r="O74" s="2"/>
      <c r="P74" s="2"/>
      <c r="Q74" s="2"/>
    </row>
    <row r="75" ht="40" customHeight="1">
      <c r="A75" s="9"/>
      <c r="B75" s="82" t="s">
        <v>164</v>
      </c>
      <c r="C75" s="1"/>
      <c r="D75" s="1"/>
      <c r="E75" s="1"/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1">
        <v>9</v>
      </c>
      <c r="C76" s="52" t="s">
        <v>165</v>
      </c>
      <c r="D76" s="52" t="s">
        <v>3</v>
      </c>
      <c r="E76" s="52" t="s">
        <v>166</v>
      </c>
      <c r="F76" s="52" t="s">
        <v>3</v>
      </c>
      <c r="G76" s="53" t="s">
        <v>156</v>
      </c>
      <c r="H76" s="54">
        <v>250</v>
      </c>
      <c r="I76" s="25">
        <f>ROUND(0,2)</f>
        <v>0</v>
      </c>
      <c r="J76" s="55">
        <f>ROUND(I76*H76,2)</f>
        <v>0</v>
      </c>
      <c r="K76" s="56">
        <v>0.20999999999999999</v>
      </c>
      <c r="L76" s="57">
        <f>IF(ISNUMBER(K76),ROUND(J76*(K76+1),2),0)</f>
        <v>0</v>
      </c>
      <c r="M76" s="12"/>
      <c r="N76" s="2"/>
      <c r="O76" s="2"/>
      <c r="P76" s="2"/>
      <c r="Q76" s="43">
        <f>IF(ISNUMBER(K76),IF(H76&gt;0,IF(I76&gt;0,J76,0),0),0)</f>
        <v>0</v>
      </c>
      <c r="R76" s="27">
        <f>IF(ISNUMBER(K76)=FALSE,J76,0)</f>
        <v>0</v>
      </c>
    </row>
    <row r="77">
      <c r="A77" s="9"/>
      <c r="B77" s="58" t="s">
        <v>68</v>
      </c>
      <c r="C77" s="1"/>
      <c r="D77" s="1"/>
      <c r="E77" s="59" t="s">
        <v>167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8" t="s">
        <v>70</v>
      </c>
      <c r="C78" s="1"/>
      <c r="D78" s="1"/>
      <c r="E78" s="59" t="s">
        <v>168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>
      <c r="A79" s="9"/>
      <c r="B79" s="58" t="s">
        <v>72</v>
      </c>
      <c r="C79" s="1"/>
      <c r="D79" s="1"/>
      <c r="E79" s="59" t="s">
        <v>169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 thickBot="1">
      <c r="A80" s="9"/>
      <c r="B80" s="60" t="s">
        <v>74</v>
      </c>
      <c r="C80" s="31"/>
      <c r="D80" s="31"/>
      <c r="E80" s="61" t="s">
        <v>75</v>
      </c>
      <c r="F80" s="31"/>
      <c r="G80" s="31"/>
      <c r="H80" s="62"/>
      <c r="I80" s="31"/>
      <c r="J80" s="62"/>
      <c r="K80" s="31"/>
      <c r="L80" s="31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7">
        <v>4</v>
      </c>
      <c r="D81" s="1"/>
      <c r="E81" s="67" t="s">
        <v>123</v>
      </c>
      <c r="F81" s="1"/>
      <c r="G81" s="68" t="s">
        <v>115</v>
      </c>
      <c r="H81" s="69">
        <f>0+J76</f>
        <v>0</v>
      </c>
      <c r="I81" s="68" t="s">
        <v>116</v>
      </c>
      <c r="J81" s="70">
        <f>(L81-H81)</f>
        <v>0</v>
      </c>
      <c r="K81" s="68" t="s">
        <v>117</v>
      </c>
      <c r="L81" s="71">
        <f>0+L76</f>
        <v>0</v>
      </c>
      <c r="M81" s="12"/>
      <c r="N81" s="2"/>
      <c r="O81" s="2"/>
      <c r="P81" s="2"/>
      <c r="Q81" s="43">
        <f>0+Q76</f>
        <v>0</v>
      </c>
      <c r="R81" s="27">
        <f>0+R76</f>
        <v>0</v>
      </c>
      <c r="S81" s="72">
        <f>Q81*(1+J81)+R81</f>
        <v>0</v>
      </c>
    </row>
    <row r="82" thickTop="1" thickBot="1" ht="25" customHeight="1">
      <c r="A82" s="9"/>
      <c r="B82" s="73"/>
      <c r="C82" s="73"/>
      <c r="D82" s="73"/>
      <c r="E82" s="73"/>
      <c r="F82" s="73"/>
      <c r="G82" s="74" t="s">
        <v>118</v>
      </c>
      <c r="H82" s="75">
        <f>0+J76</f>
        <v>0</v>
      </c>
      <c r="I82" s="74" t="s">
        <v>119</v>
      </c>
      <c r="J82" s="76">
        <f>0+J81</f>
        <v>0</v>
      </c>
      <c r="K82" s="74" t="s">
        <v>120</v>
      </c>
      <c r="L82" s="77">
        <f>0+L76</f>
        <v>0</v>
      </c>
      <c r="M82" s="12"/>
      <c r="N82" s="2"/>
      <c r="O82" s="2"/>
      <c r="P82" s="2"/>
      <c r="Q82" s="2"/>
    </row>
    <row r="83" ht="40" customHeight="1">
      <c r="A83" s="9"/>
      <c r="B83" s="82" t="s">
        <v>170</v>
      </c>
      <c r="C83" s="1"/>
      <c r="D83" s="1"/>
      <c r="E83" s="1"/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>
      <c r="A84" s="9"/>
      <c r="B84" s="51">
        <v>10</v>
      </c>
      <c r="C84" s="52" t="s">
        <v>171</v>
      </c>
      <c r="D84" s="52" t="s">
        <v>3</v>
      </c>
      <c r="E84" s="52" t="s">
        <v>172</v>
      </c>
      <c r="F84" s="52" t="s">
        <v>3</v>
      </c>
      <c r="G84" s="53" t="s">
        <v>173</v>
      </c>
      <c r="H84" s="54">
        <v>50</v>
      </c>
      <c r="I84" s="25">
        <f>ROUND(0,2)</f>
        <v>0</v>
      </c>
      <c r="J84" s="55">
        <f>ROUND(I84*H84,2)</f>
        <v>0</v>
      </c>
      <c r="K84" s="56">
        <v>0.20999999999999999</v>
      </c>
      <c r="L84" s="57">
        <f>IF(ISNUMBER(K84),ROUND(J84*(K84+1),2),0)</f>
        <v>0</v>
      </c>
      <c r="M84" s="12"/>
      <c r="N84" s="2"/>
      <c r="O84" s="2"/>
      <c r="P84" s="2"/>
      <c r="Q84" s="43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68</v>
      </c>
      <c r="C85" s="1"/>
      <c r="D85" s="1"/>
      <c r="E85" s="59" t="s">
        <v>174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70</v>
      </c>
      <c r="C86" s="1"/>
      <c r="D86" s="1"/>
      <c r="E86" s="59" t="s">
        <v>175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72</v>
      </c>
      <c r="C87" s="1"/>
      <c r="D87" s="1"/>
      <c r="E87" s="59" t="s">
        <v>176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74</v>
      </c>
      <c r="C88" s="31"/>
      <c r="D88" s="31"/>
      <c r="E88" s="61" t="s">
        <v>75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 thickBot="1" ht="25" customHeight="1">
      <c r="A89" s="9"/>
      <c r="B89" s="1"/>
      <c r="C89" s="67">
        <v>7</v>
      </c>
      <c r="D89" s="1"/>
      <c r="E89" s="67" t="s">
        <v>124</v>
      </c>
      <c r="F89" s="1"/>
      <c r="G89" s="68" t="s">
        <v>115</v>
      </c>
      <c r="H89" s="69">
        <f>0+J84</f>
        <v>0</v>
      </c>
      <c r="I89" s="68" t="s">
        <v>116</v>
      </c>
      <c r="J89" s="70">
        <f>(L89-H89)</f>
        <v>0</v>
      </c>
      <c r="K89" s="68" t="s">
        <v>117</v>
      </c>
      <c r="L89" s="71">
        <f>0+L84</f>
        <v>0</v>
      </c>
      <c r="M89" s="12"/>
      <c r="N89" s="2"/>
      <c r="O89" s="2"/>
      <c r="P89" s="2"/>
      <c r="Q89" s="43">
        <f>0+Q84</f>
        <v>0</v>
      </c>
      <c r="R89" s="27">
        <f>0+R84</f>
        <v>0</v>
      </c>
      <c r="S89" s="72">
        <f>Q89*(1+J89)+R89</f>
        <v>0</v>
      </c>
    </row>
    <row r="90" thickTop="1" thickBot="1" ht="25" customHeight="1">
      <c r="A90" s="9"/>
      <c r="B90" s="73"/>
      <c r="C90" s="73"/>
      <c r="D90" s="73"/>
      <c r="E90" s="73"/>
      <c r="F90" s="73"/>
      <c r="G90" s="74" t="s">
        <v>118</v>
      </c>
      <c r="H90" s="75">
        <f>0+J84</f>
        <v>0</v>
      </c>
      <c r="I90" s="74" t="s">
        <v>119</v>
      </c>
      <c r="J90" s="76">
        <f>0+J89</f>
        <v>0</v>
      </c>
      <c r="K90" s="74" t="s">
        <v>120</v>
      </c>
      <c r="L90" s="77">
        <f>0+L84</f>
        <v>0</v>
      </c>
      <c r="M90" s="12"/>
      <c r="N90" s="2"/>
      <c r="O90" s="2"/>
      <c r="P90" s="2"/>
      <c r="Q90" s="2"/>
    </row>
    <row r="91" ht="40" customHeight="1">
      <c r="A91" s="9"/>
      <c r="B91" s="82" t="s">
        <v>177</v>
      </c>
      <c r="C91" s="1"/>
      <c r="D91" s="1"/>
      <c r="E91" s="1"/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1">
        <v>11</v>
      </c>
      <c r="C92" s="52" t="s">
        <v>178</v>
      </c>
      <c r="D92" s="52" t="s">
        <v>3</v>
      </c>
      <c r="E92" s="52" t="s">
        <v>179</v>
      </c>
      <c r="F92" s="52" t="s">
        <v>3</v>
      </c>
      <c r="G92" s="53" t="s">
        <v>141</v>
      </c>
      <c r="H92" s="54">
        <v>73</v>
      </c>
      <c r="I92" s="25">
        <f>ROUND(0,2)</f>
        <v>0</v>
      </c>
      <c r="J92" s="55">
        <f>ROUND(I92*H92,2)</f>
        <v>0</v>
      </c>
      <c r="K92" s="56">
        <v>0.20999999999999999</v>
      </c>
      <c r="L92" s="57">
        <f>IF(ISNUMBER(K92),ROUND(J92*(K92+1),2),0)</f>
        <v>0</v>
      </c>
      <c r="M92" s="12"/>
      <c r="N92" s="2"/>
      <c r="O92" s="2"/>
      <c r="P92" s="2"/>
      <c r="Q92" s="43">
        <f>IF(ISNUMBER(K92),IF(H92&gt;0,IF(I92&gt;0,J92,0),0),0)</f>
        <v>0</v>
      </c>
      <c r="R92" s="27">
        <f>IF(ISNUMBER(K92)=FALSE,J92,0)</f>
        <v>0</v>
      </c>
    </row>
    <row r="93">
      <c r="A93" s="9"/>
      <c r="B93" s="58" t="s">
        <v>68</v>
      </c>
      <c r="C93" s="1"/>
      <c r="D93" s="1"/>
      <c r="E93" s="59" t="s">
        <v>180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>
      <c r="A94" s="9"/>
      <c r="B94" s="58" t="s">
        <v>70</v>
      </c>
      <c r="C94" s="1"/>
      <c r="D94" s="1"/>
      <c r="E94" s="59" t="s">
        <v>181</v>
      </c>
      <c r="F94" s="1"/>
      <c r="G94" s="1"/>
      <c r="H94" s="50"/>
      <c r="I94" s="1"/>
      <c r="J94" s="50"/>
      <c r="K94" s="1"/>
      <c r="L94" s="1"/>
      <c r="M94" s="12"/>
      <c r="N94" s="2"/>
      <c r="O94" s="2"/>
      <c r="P94" s="2"/>
      <c r="Q94" s="2"/>
    </row>
    <row r="95">
      <c r="A95" s="9"/>
      <c r="B95" s="58" t="s">
        <v>72</v>
      </c>
      <c r="C95" s="1"/>
      <c r="D95" s="1"/>
      <c r="E95" s="59" t="s">
        <v>182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 thickBot="1">
      <c r="A96" s="9"/>
      <c r="B96" s="60" t="s">
        <v>74</v>
      </c>
      <c r="C96" s="31"/>
      <c r="D96" s="31"/>
      <c r="E96" s="61" t="s">
        <v>75</v>
      </c>
      <c r="F96" s="31"/>
      <c r="G96" s="31"/>
      <c r="H96" s="62"/>
      <c r="I96" s="31"/>
      <c r="J96" s="62"/>
      <c r="K96" s="31"/>
      <c r="L96" s="31"/>
      <c r="M96" s="12"/>
      <c r="N96" s="2"/>
      <c r="O96" s="2"/>
      <c r="P96" s="2"/>
      <c r="Q96" s="2"/>
    </row>
    <row r="97" thickTop="1">
      <c r="A97" s="9"/>
      <c r="B97" s="51">
        <v>12</v>
      </c>
      <c r="C97" s="52" t="s">
        <v>183</v>
      </c>
      <c r="D97" s="52" t="s">
        <v>3</v>
      </c>
      <c r="E97" s="52" t="s">
        <v>184</v>
      </c>
      <c r="F97" s="52" t="s">
        <v>3</v>
      </c>
      <c r="G97" s="53" t="s">
        <v>141</v>
      </c>
      <c r="H97" s="63">
        <v>175</v>
      </c>
      <c r="I97" s="37">
        <f>ROUND(0,2)</f>
        <v>0</v>
      </c>
      <c r="J97" s="64">
        <f>ROUND(I97*H97,2)</f>
        <v>0</v>
      </c>
      <c r="K97" s="65">
        <v>0.20999999999999999</v>
      </c>
      <c r="L97" s="66">
        <f>IF(ISNUMBER(K97),ROUND(J97*(K97+1),2),0)</f>
        <v>0</v>
      </c>
      <c r="M97" s="12"/>
      <c r="N97" s="2"/>
      <c r="O97" s="2"/>
      <c r="P97" s="2"/>
      <c r="Q97" s="43">
        <f>IF(ISNUMBER(K97),IF(H97&gt;0,IF(I97&gt;0,J97,0),0),0)</f>
        <v>0</v>
      </c>
      <c r="R97" s="27">
        <f>IF(ISNUMBER(K97)=FALSE,J97,0)</f>
        <v>0</v>
      </c>
    </row>
    <row r="98">
      <c r="A98" s="9"/>
      <c r="B98" s="58" t="s">
        <v>68</v>
      </c>
      <c r="C98" s="1"/>
      <c r="D98" s="1"/>
      <c r="E98" s="59" t="s">
        <v>185</v>
      </c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>
      <c r="A99" s="9"/>
      <c r="B99" s="58" t="s">
        <v>70</v>
      </c>
      <c r="C99" s="1"/>
      <c r="D99" s="1"/>
      <c r="E99" s="59" t="s">
        <v>186</v>
      </c>
      <c r="F99" s="1"/>
      <c r="G99" s="1"/>
      <c r="H99" s="50"/>
      <c r="I99" s="1"/>
      <c r="J99" s="50"/>
      <c r="K99" s="1"/>
      <c r="L99" s="1"/>
      <c r="M99" s="12"/>
      <c r="N99" s="2"/>
      <c r="O99" s="2"/>
      <c r="P99" s="2"/>
      <c r="Q99" s="2"/>
    </row>
    <row r="100">
      <c r="A100" s="9"/>
      <c r="B100" s="58" t="s">
        <v>72</v>
      </c>
      <c r="C100" s="1"/>
      <c r="D100" s="1"/>
      <c r="E100" s="59" t="s">
        <v>182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 thickBot="1">
      <c r="A101" s="9"/>
      <c r="B101" s="60" t="s">
        <v>74</v>
      </c>
      <c r="C101" s="31"/>
      <c r="D101" s="31"/>
      <c r="E101" s="61" t="s">
        <v>75</v>
      </c>
      <c r="F101" s="31"/>
      <c r="G101" s="31"/>
      <c r="H101" s="62"/>
      <c r="I101" s="31"/>
      <c r="J101" s="62"/>
      <c r="K101" s="31"/>
      <c r="L101" s="31"/>
      <c r="M101" s="12"/>
      <c r="N101" s="2"/>
      <c r="O101" s="2"/>
      <c r="P101" s="2"/>
      <c r="Q101" s="2"/>
    </row>
    <row r="102" thickTop="1">
      <c r="A102" s="9"/>
      <c r="B102" s="51">
        <v>13</v>
      </c>
      <c r="C102" s="52" t="s">
        <v>187</v>
      </c>
      <c r="D102" s="52" t="s">
        <v>3</v>
      </c>
      <c r="E102" s="52" t="s">
        <v>188</v>
      </c>
      <c r="F102" s="52" t="s">
        <v>3</v>
      </c>
      <c r="G102" s="53" t="s">
        <v>141</v>
      </c>
      <c r="H102" s="63">
        <v>24</v>
      </c>
      <c r="I102" s="37">
        <f>ROUND(0,2)</f>
        <v>0</v>
      </c>
      <c r="J102" s="64">
        <f>ROUND(I102*H102,2)</f>
        <v>0</v>
      </c>
      <c r="K102" s="65">
        <v>0.20999999999999999</v>
      </c>
      <c r="L102" s="66">
        <f>IF(ISNUMBER(K102),ROUND(J102*(K102+1),2),0)</f>
        <v>0</v>
      </c>
      <c r="M102" s="12"/>
      <c r="N102" s="2"/>
      <c r="O102" s="2"/>
      <c r="P102" s="2"/>
      <c r="Q102" s="4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58" t="s">
        <v>68</v>
      </c>
      <c r="C103" s="1"/>
      <c r="D103" s="1"/>
      <c r="E103" s="59" t="s">
        <v>189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>
      <c r="A104" s="9"/>
      <c r="B104" s="58" t="s">
        <v>70</v>
      </c>
      <c r="C104" s="1"/>
      <c r="D104" s="1"/>
      <c r="E104" s="59" t="s">
        <v>190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>
      <c r="A105" s="9"/>
      <c r="B105" s="58" t="s">
        <v>72</v>
      </c>
      <c r="C105" s="1"/>
      <c r="D105" s="1"/>
      <c r="E105" s="59" t="s">
        <v>182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 thickBot="1">
      <c r="A106" s="9"/>
      <c r="B106" s="60" t="s">
        <v>74</v>
      </c>
      <c r="C106" s="31"/>
      <c r="D106" s="31"/>
      <c r="E106" s="61" t="s">
        <v>75</v>
      </c>
      <c r="F106" s="31"/>
      <c r="G106" s="31"/>
      <c r="H106" s="62"/>
      <c r="I106" s="31"/>
      <c r="J106" s="62"/>
      <c r="K106" s="31"/>
      <c r="L106" s="31"/>
      <c r="M106" s="12"/>
      <c r="N106" s="2"/>
      <c r="O106" s="2"/>
      <c r="P106" s="2"/>
      <c r="Q106" s="2"/>
    </row>
    <row r="107" thickTop="1">
      <c r="A107" s="9"/>
      <c r="B107" s="51">
        <v>14</v>
      </c>
      <c r="C107" s="52" t="s">
        <v>191</v>
      </c>
      <c r="D107" s="52" t="s">
        <v>3</v>
      </c>
      <c r="E107" s="52" t="s">
        <v>192</v>
      </c>
      <c r="F107" s="52" t="s">
        <v>3</v>
      </c>
      <c r="G107" s="53" t="s">
        <v>141</v>
      </c>
      <c r="H107" s="63">
        <v>43</v>
      </c>
      <c r="I107" s="37">
        <f>ROUND(0,2)</f>
        <v>0</v>
      </c>
      <c r="J107" s="64">
        <f>ROUND(I107*H107,2)</f>
        <v>0</v>
      </c>
      <c r="K107" s="65">
        <v>0.20999999999999999</v>
      </c>
      <c r="L107" s="66">
        <f>IF(ISNUMBER(K107),ROUND(J107*(K107+1),2),0)</f>
        <v>0</v>
      </c>
      <c r="M107" s="12"/>
      <c r="N107" s="2"/>
      <c r="O107" s="2"/>
      <c r="P107" s="2"/>
      <c r="Q107" s="4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58" t="s">
        <v>68</v>
      </c>
      <c r="C108" s="1"/>
      <c r="D108" s="1"/>
      <c r="E108" s="59" t="s">
        <v>193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>
      <c r="A109" s="9"/>
      <c r="B109" s="58" t="s">
        <v>70</v>
      </c>
      <c r="C109" s="1"/>
      <c r="D109" s="1"/>
      <c r="E109" s="59" t="s">
        <v>194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8" t="s">
        <v>72</v>
      </c>
      <c r="C110" s="1"/>
      <c r="D110" s="1"/>
      <c r="E110" s="59" t="s">
        <v>182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 thickBot="1">
      <c r="A111" s="9"/>
      <c r="B111" s="60" t="s">
        <v>74</v>
      </c>
      <c r="C111" s="31"/>
      <c r="D111" s="31"/>
      <c r="E111" s="61" t="s">
        <v>75</v>
      </c>
      <c r="F111" s="31"/>
      <c r="G111" s="31"/>
      <c r="H111" s="62"/>
      <c r="I111" s="31"/>
      <c r="J111" s="62"/>
      <c r="K111" s="31"/>
      <c r="L111" s="31"/>
      <c r="M111" s="12"/>
      <c r="N111" s="2"/>
      <c r="O111" s="2"/>
      <c r="P111" s="2"/>
      <c r="Q111" s="2"/>
    </row>
    <row r="112" thickTop="1">
      <c r="A112" s="9"/>
      <c r="B112" s="51">
        <v>15</v>
      </c>
      <c r="C112" s="52" t="s">
        <v>195</v>
      </c>
      <c r="D112" s="52" t="s">
        <v>108</v>
      </c>
      <c r="E112" s="52" t="s">
        <v>196</v>
      </c>
      <c r="F112" s="52" t="s">
        <v>3</v>
      </c>
      <c r="G112" s="53" t="s">
        <v>110</v>
      </c>
      <c r="H112" s="63">
        <v>2</v>
      </c>
      <c r="I112" s="37">
        <f>ROUND(0,2)</f>
        <v>0</v>
      </c>
      <c r="J112" s="64">
        <f>ROUND(I112*H112,2)</f>
        <v>0</v>
      </c>
      <c r="K112" s="65">
        <v>0.20999999999999999</v>
      </c>
      <c r="L112" s="66">
        <f>IF(ISNUMBER(K112),ROUND(J112*(K112+1),2),0)</f>
        <v>0</v>
      </c>
      <c r="M112" s="12"/>
      <c r="N112" s="2"/>
      <c r="O112" s="2"/>
      <c r="P112" s="2"/>
      <c r="Q112" s="4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8" t="s">
        <v>68</v>
      </c>
      <c r="C113" s="1"/>
      <c r="D113" s="1"/>
      <c r="E113" s="59" t="s">
        <v>197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>
      <c r="A114" s="9"/>
      <c r="B114" s="58" t="s">
        <v>70</v>
      </c>
      <c r="C114" s="1"/>
      <c r="D114" s="1"/>
      <c r="E114" s="59" t="s">
        <v>198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>
      <c r="A115" s="9"/>
      <c r="B115" s="58" t="s">
        <v>72</v>
      </c>
      <c r="C115" s="1"/>
      <c r="D115" s="1"/>
      <c r="E115" s="59" t="s">
        <v>199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 thickBot="1">
      <c r="A116" s="9"/>
      <c r="B116" s="60" t="s">
        <v>74</v>
      </c>
      <c r="C116" s="31"/>
      <c r="D116" s="31"/>
      <c r="E116" s="61" t="s">
        <v>75</v>
      </c>
      <c r="F116" s="31"/>
      <c r="G116" s="31"/>
      <c r="H116" s="62"/>
      <c r="I116" s="31"/>
      <c r="J116" s="62"/>
      <c r="K116" s="31"/>
      <c r="L116" s="31"/>
      <c r="M116" s="12"/>
      <c r="N116" s="2"/>
      <c r="O116" s="2"/>
      <c r="P116" s="2"/>
      <c r="Q116" s="2"/>
    </row>
    <row r="117" thickTop="1">
      <c r="A117" s="9"/>
      <c r="B117" s="51">
        <v>16</v>
      </c>
      <c r="C117" s="52" t="s">
        <v>195</v>
      </c>
      <c r="D117" s="52" t="s">
        <v>113</v>
      </c>
      <c r="E117" s="52" t="s">
        <v>196</v>
      </c>
      <c r="F117" s="52" t="s">
        <v>3</v>
      </c>
      <c r="G117" s="53" t="s">
        <v>110</v>
      </c>
      <c r="H117" s="63">
        <v>1</v>
      </c>
      <c r="I117" s="37">
        <f>ROUND(0,2)</f>
        <v>0</v>
      </c>
      <c r="J117" s="64">
        <f>ROUND(I117*H117,2)</f>
        <v>0</v>
      </c>
      <c r="K117" s="65">
        <v>0.20999999999999999</v>
      </c>
      <c r="L117" s="66">
        <f>IF(ISNUMBER(K117),ROUND(J117*(K117+1),2),0)</f>
        <v>0</v>
      </c>
      <c r="M117" s="12"/>
      <c r="N117" s="2"/>
      <c r="O117" s="2"/>
      <c r="P117" s="2"/>
      <c r="Q117" s="4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58" t="s">
        <v>68</v>
      </c>
      <c r="C118" s="1"/>
      <c r="D118" s="1"/>
      <c r="E118" s="59" t="s">
        <v>200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>
      <c r="A119" s="9"/>
      <c r="B119" s="58" t="s">
        <v>70</v>
      </c>
      <c r="C119" s="1"/>
      <c r="D119" s="1"/>
      <c r="E119" s="59" t="s">
        <v>3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>
      <c r="A120" s="9"/>
      <c r="B120" s="58" t="s">
        <v>72</v>
      </c>
      <c r="C120" s="1"/>
      <c r="D120" s="1"/>
      <c r="E120" s="59" t="s">
        <v>201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 thickBot="1">
      <c r="A121" s="9"/>
      <c r="B121" s="60" t="s">
        <v>74</v>
      </c>
      <c r="C121" s="31"/>
      <c r="D121" s="31"/>
      <c r="E121" s="61" t="s">
        <v>75</v>
      </c>
      <c r="F121" s="31"/>
      <c r="G121" s="31"/>
      <c r="H121" s="62"/>
      <c r="I121" s="31"/>
      <c r="J121" s="62"/>
      <c r="K121" s="31"/>
      <c r="L121" s="31"/>
      <c r="M121" s="12"/>
      <c r="N121" s="2"/>
      <c r="O121" s="2"/>
      <c r="P121" s="2"/>
      <c r="Q121" s="2"/>
    </row>
    <row r="122" thickTop="1">
      <c r="A122" s="9"/>
      <c r="B122" s="51">
        <v>17</v>
      </c>
      <c r="C122" s="52" t="s">
        <v>202</v>
      </c>
      <c r="D122" s="52" t="s">
        <v>3</v>
      </c>
      <c r="E122" s="52" t="s">
        <v>203</v>
      </c>
      <c r="F122" s="52" t="s">
        <v>3</v>
      </c>
      <c r="G122" s="53" t="s">
        <v>110</v>
      </c>
      <c r="H122" s="63">
        <v>14</v>
      </c>
      <c r="I122" s="37">
        <f>ROUND(0,2)</f>
        <v>0</v>
      </c>
      <c r="J122" s="64">
        <f>ROUND(I122*H122,2)</f>
        <v>0</v>
      </c>
      <c r="K122" s="65">
        <v>0.20999999999999999</v>
      </c>
      <c r="L122" s="66">
        <f>IF(ISNUMBER(K122),ROUND(J122*(K122+1),2),0)</f>
        <v>0</v>
      </c>
      <c r="M122" s="12"/>
      <c r="N122" s="2"/>
      <c r="O122" s="2"/>
      <c r="P122" s="2"/>
      <c r="Q122" s="4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8" t="s">
        <v>68</v>
      </c>
      <c r="C123" s="1"/>
      <c r="D123" s="1"/>
      <c r="E123" s="59" t="s">
        <v>204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>
      <c r="A124" s="9"/>
      <c r="B124" s="58" t="s">
        <v>70</v>
      </c>
      <c r="C124" s="1"/>
      <c r="D124" s="1"/>
      <c r="E124" s="59" t="s">
        <v>205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>
      <c r="A125" s="9"/>
      <c r="B125" s="58" t="s">
        <v>72</v>
      </c>
      <c r="C125" s="1"/>
      <c r="D125" s="1"/>
      <c r="E125" s="59" t="s">
        <v>199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 thickBot="1">
      <c r="A126" s="9"/>
      <c r="B126" s="60" t="s">
        <v>74</v>
      </c>
      <c r="C126" s="31"/>
      <c r="D126" s="31"/>
      <c r="E126" s="61" t="s">
        <v>75</v>
      </c>
      <c r="F126" s="31"/>
      <c r="G126" s="31"/>
      <c r="H126" s="62"/>
      <c r="I126" s="31"/>
      <c r="J126" s="62"/>
      <c r="K126" s="31"/>
      <c r="L126" s="31"/>
      <c r="M126" s="12"/>
      <c r="N126" s="2"/>
      <c r="O126" s="2"/>
      <c r="P126" s="2"/>
      <c r="Q126" s="2"/>
    </row>
    <row r="127" thickTop="1" thickBot="1" ht="25" customHeight="1">
      <c r="A127" s="9"/>
      <c r="B127" s="1"/>
      <c r="C127" s="67">
        <v>9</v>
      </c>
      <c r="D127" s="1"/>
      <c r="E127" s="67" t="s">
        <v>125</v>
      </c>
      <c r="F127" s="1"/>
      <c r="G127" s="68" t="s">
        <v>115</v>
      </c>
      <c r="H127" s="69">
        <f>J92+J97+J102+J107+J112+J117+J122</f>
        <v>0</v>
      </c>
      <c r="I127" s="68" t="s">
        <v>116</v>
      </c>
      <c r="J127" s="70">
        <f>(L127-H127)</f>
        <v>0</v>
      </c>
      <c r="K127" s="68" t="s">
        <v>117</v>
      </c>
      <c r="L127" s="71">
        <f>L92+L97+L102+L107+L112+L117+L122</f>
        <v>0</v>
      </c>
      <c r="M127" s="12"/>
      <c r="N127" s="2"/>
      <c r="O127" s="2"/>
      <c r="P127" s="2"/>
      <c r="Q127" s="43">
        <f>0+Q92+Q97+Q102+Q107+Q112+Q117+Q122</f>
        <v>0</v>
      </c>
      <c r="R127" s="27">
        <f>0+R92+R97+R102+R107+R112+R117+R122</f>
        <v>0</v>
      </c>
      <c r="S127" s="72">
        <f>Q127*(1+J127)+R127</f>
        <v>0</v>
      </c>
    </row>
    <row r="128" thickTop="1" thickBot="1" ht="25" customHeight="1">
      <c r="A128" s="9"/>
      <c r="B128" s="73"/>
      <c r="C128" s="73"/>
      <c r="D128" s="73"/>
      <c r="E128" s="73"/>
      <c r="F128" s="73"/>
      <c r="G128" s="74" t="s">
        <v>118</v>
      </c>
      <c r="H128" s="75">
        <f>J92+J97+J102+J107+J112+J117+J122</f>
        <v>0</v>
      </c>
      <c r="I128" s="74" t="s">
        <v>119</v>
      </c>
      <c r="J128" s="76">
        <f>0+J127</f>
        <v>0</v>
      </c>
      <c r="K128" s="74" t="s">
        <v>120</v>
      </c>
      <c r="L128" s="77">
        <f>L92+L97+L102+L107+L112+L117+L122</f>
        <v>0</v>
      </c>
      <c r="M128" s="12"/>
      <c r="N128" s="2"/>
      <c r="O128" s="2"/>
      <c r="P128" s="2"/>
      <c r="Q128" s="2"/>
    </row>
    <row r="129">
      <c r="A129" s="13"/>
      <c r="B129" s="4"/>
      <c r="C129" s="4"/>
      <c r="D129" s="4"/>
      <c r="E129" s="4"/>
      <c r="F129" s="4"/>
      <c r="G129" s="4"/>
      <c r="H129" s="78"/>
      <c r="I129" s="4"/>
      <c r="J129" s="78"/>
      <c r="K129" s="4"/>
      <c r="L129" s="4"/>
      <c r="M129" s="14"/>
      <c r="N129" s="2"/>
      <c r="O129" s="2"/>
      <c r="P129" s="2"/>
      <c r="Q129" s="2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2"/>
      <c r="O130" s="2"/>
      <c r="P130" s="2"/>
      <c r="Q130" s="2"/>
    </row>
  </sheetData>
  <mergeCells count="91"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5:L75"/>
    <mergeCell ref="B77:D77"/>
    <mergeCell ref="B78:D78"/>
    <mergeCell ref="B79:D79"/>
    <mergeCell ref="B80:D80"/>
    <mergeCell ref="B83:L8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1:D41"/>
    <mergeCell ref="B42:D42"/>
    <mergeCell ref="B43:D43"/>
    <mergeCell ref="B44:D44"/>
    <mergeCell ref="B47:L47"/>
    <mergeCell ref="B22:D22"/>
    <mergeCell ref="B23:D23"/>
    <mergeCell ref="B24:D24"/>
    <mergeCell ref="B85:D85"/>
    <mergeCell ref="B86:D86"/>
    <mergeCell ref="B87:D87"/>
    <mergeCell ref="B88:D88"/>
    <mergeCell ref="B93:D93"/>
    <mergeCell ref="B94:D94"/>
    <mergeCell ref="B95:D95"/>
    <mergeCell ref="B96:D9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91:L91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H41+H74+H82+H95+H148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206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L41+L74+L82+L95+L148</f>
        <v>0</v>
      </c>
      <c r="K11" s="1"/>
      <c r="L11" s="1"/>
      <c r="M11" s="12"/>
      <c r="N11" s="2"/>
      <c r="O11" s="2"/>
      <c r="P11" s="2"/>
      <c r="Q11" s="43">
        <f>IF(SUM(K20:K24)&gt;0,ROUND(SUM(S20:S24)/SUM(K20:K24)-1,8),0)</f>
        <v>0</v>
      </c>
      <c r="R11" s="27">
        <f>AVERAGE(J40,J73,J81,J94,J147)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H41</f>
        <v>0</v>
      </c>
      <c r="L20" s="48">
        <f>L41</f>
        <v>0</v>
      </c>
      <c r="M20" s="12"/>
      <c r="N20" s="2"/>
      <c r="O20" s="2"/>
      <c r="P20" s="2"/>
      <c r="Q20" s="2"/>
      <c r="S20" s="27">
        <f>S40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H74</f>
        <v>0</v>
      </c>
      <c r="L21" s="48">
        <f>L74</f>
        <v>0</v>
      </c>
      <c r="M21" s="12"/>
      <c r="N21" s="2"/>
      <c r="O21" s="2"/>
      <c r="P21" s="2"/>
      <c r="Q21" s="2"/>
      <c r="S21" s="27">
        <f>S73</f>
        <v>0</v>
      </c>
    </row>
    <row r="22">
      <c r="A22" s="9"/>
      <c r="B22" s="46">
        <v>4</v>
      </c>
      <c r="C22" s="1"/>
      <c r="D22" s="1"/>
      <c r="E22" s="47" t="s">
        <v>123</v>
      </c>
      <c r="F22" s="1"/>
      <c r="G22" s="1"/>
      <c r="H22" s="1"/>
      <c r="I22" s="1"/>
      <c r="J22" s="1"/>
      <c r="K22" s="48">
        <f>H82</f>
        <v>0</v>
      </c>
      <c r="L22" s="48">
        <f>L82</f>
        <v>0</v>
      </c>
      <c r="M22" s="12"/>
      <c r="N22" s="2"/>
      <c r="O22" s="2"/>
      <c r="P22" s="2"/>
      <c r="Q22" s="2"/>
      <c r="S22" s="27">
        <f>S81</f>
        <v>0</v>
      </c>
    </row>
    <row r="23">
      <c r="A23" s="9"/>
      <c r="B23" s="46">
        <v>7</v>
      </c>
      <c r="C23" s="1"/>
      <c r="D23" s="1"/>
      <c r="E23" s="47" t="s">
        <v>124</v>
      </c>
      <c r="F23" s="1"/>
      <c r="G23" s="1"/>
      <c r="H23" s="1"/>
      <c r="I23" s="1"/>
      <c r="J23" s="1"/>
      <c r="K23" s="48">
        <f>H95</f>
        <v>0</v>
      </c>
      <c r="L23" s="48">
        <f>L95</f>
        <v>0</v>
      </c>
      <c r="M23" s="12"/>
      <c r="N23" s="2"/>
      <c r="O23" s="2"/>
      <c r="P23" s="2"/>
      <c r="Q23" s="2"/>
      <c r="S23" s="27">
        <f>S94</f>
        <v>0</v>
      </c>
    </row>
    <row r="24">
      <c r="A24" s="9"/>
      <c r="B24" s="46">
        <v>9</v>
      </c>
      <c r="C24" s="1"/>
      <c r="D24" s="1"/>
      <c r="E24" s="47" t="s">
        <v>125</v>
      </c>
      <c r="F24" s="1"/>
      <c r="G24" s="1"/>
      <c r="H24" s="1"/>
      <c r="I24" s="1"/>
      <c r="J24" s="1"/>
      <c r="K24" s="48">
        <f>H148</f>
        <v>0</v>
      </c>
      <c r="L24" s="48">
        <f>L148</f>
        <v>0</v>
      </c>
      <c r="M24" s="12"/>
      <c r="N24" s="2"/>
      <c r="O24" s="2"/>
      <c r="P24" s="2"/>
      <c r="Q24" s="2"/>
      <c r="S24" s="27">
        <f>S147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9"/>
      <c r="N25" s="2"/>
      <c r="O25" s="2"/>
      <c r="P25" s="2"/>
      <c r="Q25" s="2"/>
    </row>
    <row r="26" ht="14" customHeight="1">
      <c r="A26" s="4"/>
      <c r="B26" s="38" t="s">
        <v>56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0"/>
      <c r="N27" s="2"/>
      <c r="O27" s="2"/>
      <c r="P27" s="2"/>
      <c r="Q27" s="2"/>
    </row>
    <row r="28" ht="18" customHeight="1">
      <c r="A28" s="9"/>
      <c r="B28" s="44" t="s">
        <v>57</v>
      </c>
      <c r="C28" s="44" t="s">
        <v>53</v>
      </c>
      <c r="D28" s="44" t="s">
        <v>58</v>
      </c>
      <c r="E28" s="44" t="s">
        <v>54</v>
      </c>
      <c r="F28" s="44" t="s">
        <v>59</v>
      </c>
      <c r="G28" s="45" t="s">
        <v>60</v>
      </c>
      <c r="H28" s="22" t="s">
        <v>61</v>
      </c>
      <c r="I28" s="22" t="s">
        <v>62</v>
      </c>
      <c r="J28" s="22" t="s">
        <v>16</v>
      </c>
      <c r="K28" s="45" t="s">
        <v>63</v>
      </c>
      <c r="L28" s="22" t="s">
        <v>17</v>
      </c>
      <c r="M28" s="81"/>
      <c r="N28" s="2"/>
      <c r="O28" s="2"/>
      <c r="P28" s="2"/>
      <c r="Q28" s="2"/>
    </row>
    <row r="29" ht="40" customHeight="1">
      <c r="A29" s="9"/>
      <c r="B29" s="49" t="s">
        <v>64</v>
      </c>
      <c r="C29" s="1"/>
      <c r="D29" s="1"/>
      <c r="E29" s="1"/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1">
        <v>1</v>
      </c>
      <c r="C30" s="52" t="s">
        <v>126</v>
      </c>
      <c r="D30" s="52" t="s">
        <v>3</v>
      </c>
      <c r="E30" s="52" t="s">
        <v>127</v>
      </c>
      <c r="F30" s="52" t="s">
        <v>3</v>
      </c>
      <c r="G30" s="53" t="s">
        <v>128</v>
      </c>
      <c r="H30" s="54">
        <v>108</v>
      </c>
      <c r="I30" s="25">
        <f>ROUND(0,2)</f>
        <v>0</v>
      </c>
      <c r="J30" s="55">
        <f>ROUND(I30*H30,2)</f>
        <v>0</v>
      </c>
      <c r="K30" s="56">
        <v>0.20999999999999999</v>
      </c>
      <c r="L30" s="57">
        <f>IF(ISNUMBER(K30),ROUND(J30*(K30+1),2),0)</f>
        <v>0</v>
      </c>
      <c r="M30" s="12"/>
      <c r="N30" s="2"/>
      <c r="O30" s="2"/>
      <c r="P30" s="2"/>
      <c r="Q30" s="43">
        <f>IF(ISNUMBER(K30),IF(H30&gt;0,IF(I30&gt;0,J30,0),0),0)</f>
        <v>0</v>
      </c>
      <c r="R30" s="27">
        <f>IF(ISNUMBER(K30)=FALSE,J30,0)</f>
        <v>0</v>
      </c>
    </row>
    <row r="31">
      <c r="A31" s="9"/>
      <c r="B31" s="58" t="s">
        <v>68</v>
      </c>
      <c r="C31" s="1"/>
      <c r="D31" s="1"/>
      <c r="E31" s="59" t="s">
        <v>129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70</v>
      </c>
      <c r="C32" s="1"/>
      <c r="D32" s="1"/>
      <c r="E32" s="59" t="s">
        <v>207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72</v>
      </c>
      <c r="C33" s="1"/>
      <c r="D33" s="1"/>
      <c r="E33" s="59" t="s">
        <v>131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thickBot="1">
      <c r="A34" s="9"/>
      <c r="B34" s="60" t="s">
        <v>74</v>
      </c>
      <c r="C34" s="31"/>
      <c r="D34" s="31"/>
      <c r="E34" s="61" t="s">
        <v>75</v>
      </c>
      <c r="F34" s="31"/>
      <c r="G34" s="31"/>
      <c r="H34" s="62"/>
      <c r="I34" s="31"/>
      <c r="J34" s="62"/>
      <c r="K34" s="31"/>
      <c r="L34" s="31"/>
      <c r="M34" s="12"/>
      <c r="N34" s="2"/>
      <c r="O34" s="2"/>
      <c r="P34" s="2"/>
      <c r="Q34" s="2"/>
    </row>
    <row r="35" thickTop="1">
      <c r="A35" s="9"/>
      <c r="B35" s="51">
        <v>2</v>
      </c>
      <c r="C35" s="52" t="s">
        <v>126</v>
      </c>
      <c r="D35" s="52" t="s">
        <v>108</v>
      </c>
      <c r="E35" s="52" t="s">
        <v>127</v>
      </c>
      <c r="F35" s="52" t="s">
        <v>3</v>
      </c>
      <c r="G35" s="53" t="s">
        <v>128</v>
      </c>
      <c r="H35" s="63">
        <v>11.303000000000001</v>
      </c>
      <c r="I35" s="37">
        <f>ROUND(0,2)</f>
        <v>0</v>
      </c>
      <c r="J35" s="64">
        <f>ROUND(I35*H35,2)</f>
        <v>0</v>
      </c>
      <c r="K35" s="65">
        <v>0.20999999999999999</v>
      </c>
      <c r="L35" s="66">
        <f>IF(ISNUMBER(K35),ROUND(J35*(K35+1),2),0)</f>
        <v>0</v>
      </c>
      <c r="M35" s="12"/>
      <c r="N35" s="2"/>
      <c r="O35" s="2"/>
      <c r="P35" s="2"/>
      <c r="Q35" s="43">
        <f>IF(ISNUMBER(K35),IF(H35&gt;0,IF(I35&gt;0,J35,0),0),0)</f>
        <v>0</v>
      </c>
      <c r="R35" s="27">
        <f>IF(ISNUMBER(K35)=FALSE,J35,0)</f>
        <v>0</v>
      </c>
    </row>
    <row r="36">
      <c r="A36" s="9"/>
      <c r="B36" s="58" t="s">
        <v>68</v>
      </c>
      <c r="C36" s="1"/>
      <c r="D36" s="1"/>
      <c r="E36" s="59" t="s">
        <v>208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>
      <c r="A37" s="9"/>
      <c r="B37" s="58" t="s">
        <v>70</v>
      </c>
      <c r="C37" s="1"/>
      <c r="D37" s="1"/>
      <c r="E37" s="59" t="s">
        <v>209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72</v>
      </c>
      <c r="C38" s="1"/>
      <c r="D38" s="1"/>
      <c r="E38" s="59" t="s">
        <v>131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thickBot="1">
      <c r="A39" s="9"/>
      <c r="B39" s="60" t="s">
        <v>74</v>
      </c>
      <c r="C39" s="31"/>
      <c r="D39" s="31"/>
      <c r="E39" s="61" t="s">
        <v>75</v>
      </c>
      <c r="F39" s="31"/>
      <c r="G39" s="31"/>
      <c r="H39" s="62"/>
      <c r="I39" s="31"/>
      <c r="J39" s="62"/>
      <c r="K39" s="31"/>
      <c r="L39" s="31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7">
        <v>0</v>
      </c>
      <c r="D40" s="1"/>
      <c r="E40" s="67" t="s">
        <v>55</v>
      </c>
      <c r="F40" s="1"/>
      <c r="G40" s="68" t="s">
        <v>115</v>
      </c>
      <c r="H40" s="69">
        <f>J30+J35</f>
        <v>0</v>
      </c>
      <c r="I40" s="68" t="s">
        <v>116</v>
      </c>
      <c r="J40" s="70">
        <f>(L40-H40)</f>
        <v>0</v>
      </c>
      <c r="K40" s="68" t="s">
        <v>117</v>
      </c>
      <c r="L40" s="71">
        <f>L30+L35</f>
        <v>0</v>
      </c>
      <c r="M40" s="12"/>
      <c r="N40" s="2"/>
      <c r="O40" s="2"/>
      <c r="P40" s="2"/>
      <c r="Q40" s="43">
        <f>0+Q30+Q35</f>
        <v>0</v>
      </c>
      <c r="R40" s="27">
        <f>0+R30+R35</f>
        <v>0</v>
      </c>
      <c r="S40" s="72">
        <f>Q40*(1+J40)+R40</f>
        <v>0</v>
      </c>
    </row>
    <row r="41" thickTop="1" thickBot="1" ht="25" customHeight="1">
      <c r="A41" s="9"/>
      <c r="B41" s="73"/>
      <c r="C41" s="73"/>
      <c r="D41" s="73"/>
      <c r="E41" s="73"/>
      <c r="F41" s="73"/>
      <c r="G41" s="74" t="s">
        <v>118</v>
      </c>
      <c r="H41" s="75">
        <f>J30+J35</f>
        <v>0</v>
      </c>
      <c r="I41" s="74" t="s">
        <v>119</v>
      </c>
      <c r="J41" s="76">
        <f>0+J40</f>
        <v>0</v>
      </c>
      <c r="K41" s="74" t="s">
        <v>120</v>
      </c>
      <c r="L41" s="77">
        <f>L30+L35</f>
        <v>0</v>
      </c>
      <c r="M41" s="12"/>
      <c r="N41" s="2"/>
      <c r="O41" s="2"/>
      <c r="P41" s="2"/>
      <c r="Q41" s="2"/>
    </row>
    <row r="42" ht="40" customHeight="1">
      <c r="A42" s="9"/>
      <c r="B42" s="82" t="s">
        <v>138</v>
      </c>
      <c r="C42" s="1"/>
      <c r="D42" s="1"/>
      <c r="E42" s="1"/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1">
        <v>3</v>
      </c>
      <c r="C43" s="52" t="s">
        <v>210</v>
      </c>
      <c r="D43" s="52" t="s">
        <v>3</v>
      </c>
      <c r="E43" s="52" t="s">
        <v>211</v>
      </c>
      <c r="F43" s="52" t="s">
        <v>3</v>
      </c>
      <c r="G43" s="53" t="s">
        <v>141</v>
      </c>
      <c r="H43" s="54">
        <v>22.199999999999999</v>
      </c>
      <c r="I43" s="25">
        <f>ROUND(0,2)</f>
        <v>0</v>
      </c>
      <c r="J43" s="55">
        <f>ROUND(I43*H43,2)</f>
        <v>0</v>
      </c>
      <c r="K43" s="56">
        <v>0.20999999999999999</v>
      </c>
      <c r="L43" s="57">
        <f>IF(ISNUMBER(K43),ROUND(J43*(K43+1),2),0)</f>
        <v>0</v>
      </c>
      <c r="M43" s="12"/>
      <c r="N43" s="2"/>
      <c r="O43" s="2"/>
      <c r="P43" s="2"/>
      <c r="Q43" s="43">
        <f>IF(ISNUMBER(K43),IF(H43&gt;0,IF(I43&gt;0,J43,0),0),0)</f>
        <v>0</v>
      </c>
      <c r="R43" s="27">
        <f>IF(ISNUMBER(K43)=FALSE,J43,0)</f>
        <v>0</v>
      </c>
    </row>
    <row r="44">
      <c r="A44" s="9"/>
      <c r="B44" s="58" t="s">
        <v>68</v>
      </c>
      <c r="C44" s="1"/>
      <c r="D44" s="1"/>
      <c r="E44" s="59" t="s">
        <v>212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70</v>
      </c>
      <c r="C45" s="1"/>
      <c r="D45" s="1"/>
      <c r="E45" s="59" t="s">
        <v>213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72</v>
      </c>
      <c r="C46" s="1"/>
      <c r="D46" s="1"/>
      <c r="E46" s="59" t="s">
        <v>214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thickBot="1">
      <c r="A47" s="9"/>
      <c r="B47" s="60" t="s">
        <v>74</v>
      </c>
      <c r="C47" s="31"/>
      <c r="D47" s="31"/>
      <c r="E47" s="61" t="s">
        <v>75</v>
      </c>
      <c r="F47" s="31"/>
      <c r="G47" s="31"/>
      <c r="H47" s="62"/>
      <c r="I47" s="31"/>
      <c r="J47" s="62"/>
      <c r="K47" s="31"/>
      <c r="L47" s="31"/>
      <c r="M47" s="12"/>
      <c r="N47" s="2"/>
      <c r="O47" s="2"/>
      <c r="P47" s="2"/>
      <c r="Q47" s="2"/>
    </row>
    <row r="48" thickTop="1">
      <c r="A48" s="9"/>
      <c r="B48" s="51">
        <v>4</v>
      </c>
      <c r="C48" s="52" t="s">
        <v>139</v>
      </c>
      <c r="D48" s="52" t="s">
        <v>3</v>
      </c>
      <c r="E48" s="52" t="s">
        <v>140</v>
      </c>
      <c r="F48" s="52" t="s">
        <v>3</v>
      </c>
      <c r="G48" s="53" t="s">
        <v>141</v>
      </c>
      <c r="H48" s="63">
        <v>19</v>
      </c>
      <c r="I48" s="37">
        <f>ROUND(0,2)</f>
        <v>0</v>
      </c>
      <c r="J48" s="64">
        <f>ROUND(I48*H48,2)</f>
        <v>0</v>
      </c>
      <c r="K48" s="65">
        <v>0.20999999999999999</v>
      </c>
      <c r="L48" s="66">
        <f>IF(ISNUMBER(K48),ROUND(J48*(K48+1),2),0)</f>
        <v>0</v>
      </c>
      <c r="M48" s="12"/>
      <c r="N48" s="2"/>
      <c r="O48" s="2"/>
      <c r="P48" s="2"/>
      <c r="Q48" s="43">
        <f>IF(ISNUMBER(K48),IF(H48&gt;0,IF(I48&gt;0,J48,0),0),0)</f>
        <v>0</v>
      </c>
      <c r="R48" s="27">
        <f>IF(ISNUMBER(K48)=FALSE,J48,0)</f>
        <v>0</v>
      </c>
    </row>
    <row r="49">
      <c r="A49" s="9"/>
      <c r="B49" s="58" t="s">
        <v>68</v>
      </c>
      <c r="C49" s="1"/>
      <c r="D49" s="1"/>
      <c r="E49" s="59" t="s">
        <v>142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70</v>
      </c>
      <c r="C50" s="1"/>
      <c r="D50" s="1"/>
      <c r="E50" s="59" t="s">
        <v>215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72</v>
      </c>
      <c r="C51" s="1"/>
      <c r="D51" s="1"/>
      <c r="E51" s="59" t="s">
        <v>144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thickBot="1">
      <c r="A52" s="9"/>
      <c r="B52" s="60" t="s">
        <v>74</v>
      </c>
      <c r="C52" s="31"/>
      <c r="D52" s="31"/>
      <c r="E52" s="61" t="s">
        <v>75</v>
      </c>
      <c r="F52" s="31"/>
      <c r="G52" s="31"/>
      <c r="H52" s="62"/>
      <c r="I52" s="31"/>
      <c r="J52" s="62"/>
      <c r="K52" s="31"/>
      <c r="L52" s="31"/>
      <c r="M52" s="12"/>
      <c r="N52" s="2"/>
      <c r="O52" s="2"/>
      <c r="P52" s="2"/>
      <c r="Q52" s="2"/>
    </row>
    <row r="53" thickTop="1">
      <c r="A53" s="9"/>
      <c r="B53" s="51">
        <v>5</v>
      </c>
      <c r="C53" s="52" t="s">
        <v>145</v>
      </c>
      <c r="D53" s="52" t="s">
        <v>3</v>
      </c>
      <c r="E53" s="52" t="s">
        <v>146</v>
      </c>
      <c r="F53" s="52" t="s">
        <v>3</v>
      </c>
      <c r="G53" s="53" t="s">
        <v>141</v>
      </c>
      <c r="H53" s="63">
        <v>100</v>
      </c>
      <c r="I53" s="37">
        <f>ROUND(0,2)</f>
        <v>0</v>
      </c>
      <c r="J53" s="64">
        <f>ROUND(I53*H53,2)</f>
        <v>0</v>
      </c>
      <c r="K53" s="65">
        <v>0.20999999999999999</v>
      </c>
      <c r="L53" s="66">
        <f>IF(ISNUMBER(K53),ROUND(J53*(K53+1),2),0)</f>
        <v>0</v>
      </c>
      <c r="M53" s="12"/>
      <c r="N53" s="2"/>
      <c r="O53" s="2"/>
      <c r="P53" s="2"/>
      <c r="Q53" s="43">
        <f>IF(ISNUMBER(K53),IF(H53&gt;0,IF(I53&gt;0,J53,0),0),0)</f>
        <v>0</v>
      </c>
      <c r="R53" s="27">
        <f>IF(ISNUMBER(K53)=FALSE,J53,0)</f>
        <v>0</v>
      </c>
    </row>
    <row r="54">
      <c r="A54" s="9"/>
      <c r="B54" s="58" t="s">
        <v>68</v>
      </c>
      <c r="C54" s="1"/>
      <c r="D54" s="1"/>
      <c r="E54" s="59" t="s">
        <v>147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70</v>
      </c>
      <c r="C55" s="1"/>
      <c r="D55" s="1"/>
      <c r="E55" s="59" t="s">
        <v>216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72</v>
      </c>
      <c r="C56" s="1"/>
      <c r="D56" s="1"/>
      <c r="E56" s="59" t="s">
        <v>149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 thickBot="1">
      <c r="A57" s="9"/>
      <c r="B57" s="60" t="s">
        <v>74</v>
      </c>
      <c r="C57" s="31"/>
      <c r="D57" s="31"/>
      <c r="E57" s="61" t="s">
        <v>75</v>
      </c>
      <c r="F57" s="31"/>
      <c r="G57" s="31"/>
      <c r="H57" s="62"/>
      <c r="I57" s="31"/>
      <c r="J57" s="62"/>
      <c r="K57" s="31"/>
      <c r="L57" s="31"/>
      <c r="M57" s="12"/>
      <c r="N57" s="2"/>
      <c r="O57" s="2"/>
      <c r="P57" s="2"/>
      <c r="Q57" s="2"/>
    </row>
    <row r="58" thickTop="1">
      <c r="A58" s="9"/>
      <c r="B58" s="51">
        <v>6</v>
      </c>
      <c r="C58" s="52" t="s">
        <v>150</v>
      </c>
      <c r="D58" s="52" t="s">
        <v>3</v>
      </c>
      <c r="E58" s="52" t="s">
        <v>151</v>
      </c>
      <c r="F58" s="52" t="s">
        <v>3</v>
      </c>
      <c r="G58" s="53" t="s">
        <v>141</v>
      </c>
      <c r="H58" s="63">
        <v>100</v>
      </c>
      <c r="I58" s="37">
        <f>ROUND(0,2)</f>
        <v>0</v>
      </c>
      <c r="J58" s="64">
        <f>ROUND(I58*H58,2)</f>
        <v>0</v>
      </c>
      <c r="K58" s="65">
        <v>0.20999999999999999</v>
      </c>
      <c r="L58" s="66">
        <f>IF(ISNUMBER(K58),ROUND(J58*(K58+1),2),0)</f>
        <v>0</v>
      </c>
      <c r="M58" s="12"/>
      <c r="N58" s="2"/>
      <c r="O58" s="2"/>
      <c r="P58" s="2"/>
      <c r="Q58" s="43">
        <f>IF(ISNUMBER(K58),IF(H58&gt;0,IF(I58&gt;0,J58,0),0),0)</f>
        <v>0</v>
      </c>
      <c r="R58" s="27">
        <f>IF(ISNUMBER(K58)=FALSE,J58,0)</f>
        <v>0</v>
      </c>
    </row>
    <row r="59">
      <c r="A59" s="9"/>
      <c r="B59" s="58" t="s">
        <v>68</v>
      </c>
      <c r="C59" s="1"/>
      <c r="D59" s="1"/>
      <c r="E59" s="59" t="s">
        <v>152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>
      <c r="A60" s="9"/>
      <c r="B60" s="58" t="s">
        <v>70</v>
      </c>
      <c r="C60" s="1"/>
      <c r="D60" s="1"/>
      <c r="E60" s="59" t="s">
        <v>216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72</v>
      </c>
      <c r="C61" s="1"/>
      <c r="D61" s="1"/>
      <c r="E61" s="59" t="s">
        <v>153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 thickBot="1">
      <c r="A62" s="9"/>
      <c r="B62" s="60" t="s">
        <v>74</v>
      </c>
      <c r="C62" s="31"/>
      <c r="D62" s="31"/>
      <c r="E62" s="61" t="s">
        <v>75</v>
      </c>
      <c r="F62" s="31"/>
      <c r="G62" s="31"/>
      <c r="H62" s="62"/>
      <c r="I62" s="31"/>
      <c r="J62" s="62"/>
      <c r="K62" s="31"/>
      <c r="L62" s="31"/>
      <c r="M62" s="12"/>
      <c r="N62" s="2"/>
      <c r="O62" s="2"/>
      <c r="P62" s="2"/>
      <c r="Q62" s="2"/>
    </row>
    <row r="63" thickTop="1">
      <c r="A63" s="9"/>
      <c r="B63" s="51">
        <v>7</v>
      </c>
      <c r="C63" s="52" t="s">
        <v>154</v>
      </c>
      <c r="D63" s="52" t="s">
        <v>3</v>
      </c>
      <c r="E63" s="52" t="s">
        <v>155</v>
      </c>
      <c r="F63" s="52" t="s">
        <v>3</v>
      </c>
      <c r="G63" s="53" t="s">
        <v>156</v>
      </c>
      <c r="H63" s="63">
        <v>95</v>
      </c>
      <c r="I63" s="37">
        <f>ROUND(0,2)</f>
        <v>0</v>
      </c>
      <c r="J63" s="64">
        <f>ROUND(I63*H63,2)</f>
        <v>0</v>
      </c>
      <c r="K63" s="65">
        <v>0.20999999999999999</v>
      </c>
      <c r="L63" s="66">
        <f>IF(ISNUMBER(K63),ROUND(J63*(K63+1),2),0)</f>
        <v>0</v>
      </c>
      <c r="M63" s="12"/>
      <c r="N63" s="2"/>
      <c r="O63" s="2"/>
      <c r="P63" s="2"/>
      <c r="Q63" s="43">
        <f>IF(ISNUMBER(K63),IF(H63&gt;0,IF(I63&gt;0,J63,0),0),0)</f>
        <v>0</v>
      </c>
      <c r="R63" s="27">
        <f>IF(ISNUMBER(K63)=FALSE,J63,0)</f>
        <v>0</v>
      </c>
    </row>
    <row r="64">
      <c r="A64" s="9"/>
      <c r="B64" s="58" t="s">
        <v>68</v>
      </c>
      <c r="C64" s="1"/>
      <c r="D64" s="1"/>
      <c r="E64" s="59" t="s">
        <v>69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>
      <c r="A65" s="9"/>
      <c r="B65" s="58" t="s">
        <v>70</v>
      </c>
      <c r="C65" s="1"/>
      <c r="D65" s="1"/>
      <c r="E65" s="59" t="s">
        <v>217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72</v>
      </c>
      <c r="C66" s="1"/>
      <c r="D66" s="1"/>
      <c r="E66" s="59" t="s">
        <v>158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 thickBot="1">
      <c r="A67" s="9"/>
      <c r="B67" s="60" t="s">
        <v>74</v>
      </c>
      <c r="C67" s="31"/>
      <c r="D67" s="31"/>
      <c r="E67" s="61" t="s">
        <v>75</v>
      </c>
      <c r="F67" s="31"/>
      <c r="G67" s="31"/>
      <c r="H67" s="62"/>
      <c r="I67" s="31"/>
      <c r="J67" s="62"/>
      <c r="K67" s="31"/>
      <c r="L67" s="31"/>
      <c r="M67" s="12"/>
      <c r="N67" s="2"/>
      <c r="O67" s="2"/>
      <c r="P67" s="2"/>
      <c r="Q67" s="2"/>
    </row>
    <row r="68" thickTop="1">
      <c r="A68" s="9"/>
      <c r="B68" s="51">
        <v>8</v>
      </c>
      <c r="C68" s="52" t="s">
        <v>159</v>
      </c>
      <c r="D68" s="52" t="s">
        <v>3</v>
      </c>
      <c r="E68" s="52" t="s">
        <v>160</v>
      </c>
      <c r="F68" s="52" t="s">
        <v>3</v>
      </c>
      <c r="G68" s="53" t="s">
        <v>156</v>
      </c>
      <c r="H68" s="63">
        <v>95</v>
      </c>
      <c r="I68" s="37">
        <f>ROUND(0,2)</f>
        <v>0</v>
      </c>
      <c r="J68" s="64">
        <f>ROUND(I68*H68,2)</f>
        <v>0</v>
      </c>
      <c r="K68" s="65">
        <v>0.20999999999999999</v>
      </c>
      <c r="L68" s="66">
        <f>IF(ISNUMBER(K68),ROUND(J68*(K68+1),2),0)</f>
        <v>0</v>
      </c>
      <c r="M68" s="12"/>
      <c r="N68" s="2"/>
      <c r="O68" s="2"/>
      <c r="P68" s="2"/>
      <c r="Q68" s="43">
        <f>IF(ISNUMBER(K68),IF(H68&gt;0,IF(I68&gt;0,J68,0),0),0)</f>
        <v>0</v>
      </c>
      <c r="R68" s="27">
        <f>IF(ISNUMBER(K68)=FALSE,J68,0)</f>
        <v>0</v>
      </c>
    </row>
    <row r="69">
      <c r="A69" s="9"/>
      <c r="B69" s="58" t="s">
        <v>68</v>
      </c>
      <c r="C69" s="1"/>
      <c r="D69" s="1"/>
      <c r="E69" s="59" t="s">
        <v>161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>
      <c r="A70" s="9"/>
      <c r="B70" s="58" t="s">
        <v>70</v>
      </c>
      <c r="C70" s="1"/>
      <c r="D70" s="1"/>
      <c r="E70" s="59" t="s">
        <v>218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72</v>
      </c>
      <c r="C71" s="1"/>
      <c r="D71" s="1"/>
      <c r="E71" s="59" t="s">
        <v>163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 thickBot="1">
      <c r="A72" s="9"/>
      <c r="B72" s="60" t="s">
        <v>74</v>
      </c>
      <c r="C72" s="31"/>
      <c r="D72" s="31"/>
      <c r="E72" s="61" t="s">
        <v>75</v>
      </c>
      <c r="F72" s="31"/>
      <c r="G72" s="31"/>
      <c r="H72" s="62"/>
      <c r="I72" s="31"/>
      <c r="J72" s="62"/>
      <c r="K72" s="31"/>
      <c r="L72" s="31"/>
      <c r="M72" s="12"/>
      <c r="N72" s="2"/>
      <c r="O72" s="2"/>
      <c r="P72" s="2"/>
      <c r="Q72" s="2"/>
    </row>
    <row r="73" thickTop="1" thickBot="1" ht="25" customHeight="1">
      <c r="A73" s="9"/>
      <c r="B73" s="1"/>
      <c r="C73" s="67">
        <v>1</v>
      </c>
      <c r="D73" s="1"/>
      <c r="E73" s="67" t="s">
        <v>122</v>
      </c>
      <c r="F73" s="1"/>
      <c r="G73" s="68" t="s">
        <v>115</v>
      </c>
      <c r="H73" s="69">
        <f>J43+J48+J53+J58+J63+J68</f>
        <v>0</v>
      </c>
      <c r="I73" s="68" t="s">
        <v>116</v>
      </c>
      <c r="J73" s="70">
        <f>(L73-H73)</f>
        <v>0</v>
      </c>
      <c r="K73" s="68" t="s">
        <v>117</v>
      </c>
      <c r="L73" s="71">
        <f>L43+L48+L53+L58+L63+L68</f>
        <v>0</v>
      </c>
      <c r="M73" s="12"/>
      <c r="N73" s="2"/>
      <c r="O73" s="2"/>
      <c r="P73" s="2"/>
      <c r="Q73" s="43">
        <f>0+Q43+Q48+Q53+Q58+Q63+Q68</f>
        <v>0</v>
      </c>
      <c r="R73" s="27">
        <f>0+R43+R48+R53+R58+R63+R68</f>
        <v>0</v>
      </c>
      <c r="S73" s="72">
        <f>Q73*(1+J73)+R73</f>
        <v>0</v>
      </c>
    </row>
    <row r="74" thickTop="1" thickBot="1" ht="25" customHeight="1">
      <c r="A74" s="9"/>
      <c r="B74" s="73"/>
      <c r="C74" s="73"/>
      <c r="D74" s="73"/>
      <c r="E74" s="73"/>
      <c r="F74" s="73"/>
      <c r="G74" s="74" t="s">
        <v>118</v>
      </c>
      <c r="H74" s="75">
        <f>J43+J48+J53+J58+J63+J68</f>
        <v>0</v>
      </c>
      <c r="I74" s="74" t="s">
        <v>119</v>
      </c>
      <c r="J74" s="76">
        <f>0+J73</f>
        <v>0</v>
      </c>
      <c r="K74" s="74" t="s">
        <v>120</v>
      </c>
      <c r="L74" s="77">
        <f>L43+L48+L53+L58+L63+L68</f>
        <v>0</v>
      </c>
      <c r="M74" s="12"/>
      <c r="N74" s="2"/>
      <c r="O74" s="2"/>
      <c r="P74" s="2"/>
      <c r="Q74" s="2"/>
    </row>
    <row r="75" ht="40" customHeight="1">
      <c r="A75" s="9"/>
      <c r="B75" s="82" t="s">
        <v>164</v>
      </c>
      <c r="C75" s="1"/>
      <c r="D75" s="1"/>
      <c r="E75" s="1"/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1">
        <v>9</v>
      </c>
      <c r="C76" s="52" t="s">
        <v>219</v>
      </c>
      <c r="D76" s="52" t="s">
        <v>3</v>
      </c>
      <c r="E76" s="52" t="s">
        <v>220</v>
      </c>
      <c r="F76" s="52" t="s">
        <v>3</v>
      </c>
      <c r="G76" s="53" t="s">
        <v>128</v>
      </c>
      <c r="H76" s="54">
        <v>0.122</v>
      </c>
      <c r="I76" s="25">
        <f>ROUND(0,2)</f>
        <v>0</v>
      </c>
      <c r="J76" s="55">
        <f>ROUND(I76*H76,2)</f>
        <v>0</v>
      </c>
      <c r="K76" s="56">
        <v>0.20999999999999999</v>
      </c>
      <c r="L76" s="57">
        <f>IF(ISNUMBER(K76),ROUND(J76*(K76+1),2),0)</f>
        <v>0</v>
      </c>
      <c r="M76" s="12"/>
      <c r="N76" s="2"/>
      <c r="O76" s="2"/>
      <c r="P76" s="2"/>
      <c r="Q76" s="43">
        <f>IF(ISNUMBER(K76),IF(H76&gt;0,IF(I76&gt;0,J76,0),0),0)</f>
        <v>0</v>
      </c>
      <c r="R76" s="27">
        <f>IF(ISNUMBER(K76)=FALSE,J76,0)</f>
        <v>0</v>
      </c>
    </row>
    <row r="77">
      <c r="A77" s="9"/>
      <c r="B77" s="58" t="s">
        <v>68</v>
      </c>
      <c r="C77" s="1"/>
      <c r="D77" s="1"/>
      <c r="E77" s="59" t="s">
        <v>221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8" t="s">
        <v>70</v>
      </c>
      <c r="C78" s="1"/>
      <c r="D78" s="1"/>
      <c r="E78" s="59" t="s">
        <v>222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>
      <c r="A79" s="9"/>
      <c r="B79" s="58" t="s">
        <v>72</v>
      </c>
      <c r="C79" s="1"/>
      <c r="D79" s="1"/>
      <c r="E79" s="59" t="s">
        <v>223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 thickBot="1">
      <c r="A80" s="9"/>
      <c r="B80" s="60" t="s">
        <v>74</v>
      </c>
      <c r="C80" s="31"/>
      <c r="D80" s="31"/>
      <c r="E80" s="61" t="s">
        <v>75</v>
      </c>
      <c r="F80" s="31"/>
      <c r="G80" s="31"/>
      <c r="H80" s="62"/>
      <c r="I80" s="31"/>
      <c r="J80" s="62"/>
      <c r="K80" s="31"/>
      <c r="L80" s="31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7">
        <v>4</v>
      </c>
      <c r="D81" s="1"/>
      <c r="E81" s="67" t="s">
        <v>123</v>
      </c>
      <c r="F81" s="1"/>
      <c r="G81" s="68" t="s">
        <v>115</v>
      </c>
      <c r="H81" s="69">
        <f>0+J76</f>
        <v>0</v>
      </c>
      <c r="I81" s="68" t="s">
        <v>116</v>
      </c>
      <c r="J81" s="70">
        <f>(L81-H81)</f>
        <v>0</v>
      </c>
      <c r="K81" s="68" t="s">
        <v>117</v>
      </c>
      <c r="L81" s="71">
        <f>0+L76</f>
        <v>0</v>
      </c>
      <c r="M81" s="12"/>
      <c r="N81" s="2"/>
      <c r="O81" s="2"/>
      <c r="P81" s="2"/>
      <c r="Q81" s="43">
        <f>0+Q76</f>
        <v>0</v>
      </c>
      <c r="R81" s="27">
        <f>0+R76</f>
        <v>0</v>
      </c>
      <c r="S81" s="72">
        <f>Q81*(1+J81)+R81</f>
        <v>0</v>
      </c>
    </row>
    <row r="82" thickTop="1" thickBot="1" ht="25" customHeight="1">
      <c r="A82" s="9"/>
      <c r="B82" s="73"/>
      <c r="C82" s="73"/>
      <c r="D82" s="73"/>
      <c r="E82" s="73"/>
      <c r="F82" s="73"/>
      <c r="G82" s="74" t="s">
        <v>118</v>
      </c>
      <c r="H82" s="75">
        <f>0+J76</f>
        <v>0</v>
      </c>
      <c r="I82" s="74" t="s">
        <v>119</v>
      </c>
      <c r="J82" s="76">
        <f>0+J81</f>
        <v>0</v>
      </c>
      <c r="K82" s="74" t="s">
        <v>120</v>
      </c>
      <c r="L82" s="77">
        <f>0+L76</f>
        <v>0</v>
      </c>
      <c r="M82" s="12"/>
      <c r="N82" s="2"/>
      <c r="O82" s="2"/>
      <c r="P82" s="2"/>
      <c r="Q82" s="2"/>
    </row>
    <row r="83" ht="40" customHeight="1">
      <c r="A83" s="9"/>
      <c r="B83" s="82" t="s">
        <v>170</v>
      </c>
      <c r="C83" s="1"/>
      <c r="D83" s="1"/>
      <c r="E83" s="1"/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>
      <c r="A84" s="9"/>
      <c r="B84" s="51">
        <v>10</v>
      </c>
      <c r="C84" s="52" t="s">
        <v>224</v>
      </c>
      <c r="D84" s="52" t="s">
        <v>3</v>
      </c>
      <c r="E84" s="52" t="s">
        <v>225</v>
      </c>
      <c r="F84" s="52" t="s">
        <v>3</v>
      </c>
      <c r="G84" s="53" t="s">
        <v>173</v>
      </c>
      <c r="H84" s="54">
        <v>30</v>
      </c>
      <c r="I84" s="25">
        <f>ROUND(0,2)</f>
        <v>0</v>
      </c>
      <c r="J84" s="55">
        <f>ROUND(I84*H84,2)</f>
        <v>0</v>
      </c>
      <c r="K84" s="56">
        <v>0.20999999999999999</v>
      </c>
      <c r="L84" s="57">
        <f>IF(ISNUMBER(K84),ROUND(J84*(K84+1),2),0)</f>
        <v>0</v>
      </c>
      <c r="M84" s="12"/>
      <c r="N84" s="2"/>
      <c r="O84" s="2"/>
      <c r="P84" s="2"/>
      <c r="Q84" s="43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68</v>
      </c>
      <c r="C85" s="1"/>
      <c r="D85" s="1"/>
      <c r="E85" s="59" t="s">
        <v>226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70</v>
      </c>
      <c r="C86" s="1"/>
      <c r="D86" s="1"/>
      <c r="E86" s="59" t="s">
        <v>143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72</v>
      </c>
      <c r="C87" s="1"/>
      <c r="D87" s="1"/>
      <c r="E87" s="59" t="s">
        <v>227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74</v>
      </c>
      <c r="C88" s="31"/>
      <c r="D88" s="31"/>
      <c r="E88" s="61" t="s">
        <v>75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>
      <c r="A89" s="9"/>
      <c r="B89" s="51">
        <v>11</v>
      </c>
      <c r="C89" s="52" t="s">
        <v>171</v>
      </c>
      <c r="D89" s="52" t="s">
        <v>3</v>
      </c>
      <c r="E89" s="52" t="s">
        <v>172</v>
      </c>
      <c r="F89" s="52" t="s">
        <v>3</v>
      </c>
      <c r="G89" s="53" t="s">
        <v>173</v>
      </c>
      <c r="H89" s="63">
        <v>45</v>
      </c>
      <c r="I89" s="37">
        <f>ROUND(0,2)</f>
        <v>0</v>
      </c>
      <c r="J89" s="64">
        <f>ROUND(I89*H89,2)</f>
        <v>0</v>
      </c>
      <c r="K89" s="65">
        <v>0.20999999999999999</v>
      </c>
      <c r="L89" s="66">
        <f>IF(ISNUMBER(K89),ROUND(J89*(K89+1),2),0)</f>
        <v>0</v>
      </c>
      <c r="M89" s="12"/>
      <c r="N89" s="2"/>
      <c r="O89" s="2"/>
      <c r="P89" s="2"/>
      <c r="Q89" s="43">
        <f>IF(ISNUMBER(K89),IF(H89&gt;0,IF(I89&gt;0,J89,0),0),0)</f>
        <v>0</v>
      </c>
      <c r="R89" s="27">
        <f>IF(ISNUMBER(K89)=FALSE,J89,0)</f>
        <v>0</v>
      </c>
    </row>
    <row r="90">
      <c r="A90" s="9"/>
      <c r="B90" s="58" t="s">
        <v>68</v>
      </c>
      <c r="C90" s="1"/>
      <c r="D90" s="1"/>
      <c r="E90" s="59" t="s">
        <v>174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70</v>
      </c>
      <c r="C91" s="1"/>
      <c r="D91" s="1"/>
      <c r="E91" s="59" t="s">
        <v>228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72</v>
      </c>
      <c r="C92" s="1"/>
      <c r="D92" s="1"/>
      <c r="E92" s="59" t="s">
        <v>176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thickBot="1">
      <c r="A93" s="9"/>
      <c r="B93" s="60" t="s">
        <v>74</v>
      </c>
      <c r="C93" s="31"/>
      <c r="D93" s="31"/>
      <c r="E93" s="61" t="s">
        <v>75</v>
      </c>
      <c r="F93" s="31"/>
      <c r="G93" s="31"/>
      <c r="H93" s="62"/>
      <c r="I93" s="31"/>
      <c r="J93" s="62"/>
      <c r="K93" s="31"/>
      <c r="L93" s="31"/>
      <c r="M93" s="12"/>
      <c r="N93" s="2"/>
      <c r="O93" s="2"/>
      <c r="P93" s="2"/>
      <c r="Q93" s="2"/>
    </row>
    <row r="94" thickTop="1" thickBot="1" ht="25" customHeight="1">
      <c r="A94" s="9"/>
      <c r="B94" s="1"/>
      <c r="C94" s="67">
        <v>7</v>
      </c>
      <c r="D94" s="1"/>
      <c r="E94" s="67" t="s">
        <v>124</v>
      </c>
      <c r="F94" s="1"/>
      <c r="G94" s="68" t="s">
        <v>115</v>
      </c>
      <c r="H94" s="69">
        <f>J84+J89</f>
        <v>0</v>
      </c>
      <c r="I94" s="68" t="s">
        <v>116</v>
      </c>
      <c r="J94" s="70">
        <f>(L94-H94)</f>
        <v>0</v>
      </c>
      <c r="K94" s="68" t="s">
        <v>117</v>
      </c>
      <c r="L94" s="71">
        <f>L84+L89</f>
        <v>0</v>
      </c>
      <c r="M94" s="12"/>
      <c r="N94" s="2"/>
      <c r="O94" s="2"/>
      <c r="P94" s="2"/>
      <c r="Q94" s="43">
        <f>0+Q84+Q89</f>
        <v>0</v>
      </c>
      <c r="R94" s="27">
        <f>0+R84+R89</f>
        <v>0</v>
      </c>
      <c r="S94" s="72">
        <f>Q94*(1+J94)+R94</f>
        <v>0</v>
      </c>
    </row>
    <row r="95" thickTop="1" thickBot="1" ht="25" customHeight="1">
      <c r="A95" s="9"/>
      <c r="B95" s="73"/>
      <c r="C95" s="73"/>
      <c r="D95" s="73"/>
      <c r="E95" s="73"/>
      <c r="F95" s="73"/>
      <c r="G95" s="74" t="s">
        <v>118</v>
      </c>
      <c r="H95" s="75">
        <f>J84+J89</f>
        <v>0</v>
      </c>
      <c r="I95" s="74" t="s">
        <v>119</v>
      </c>
      <c r="J95" s="76">
        <f>0+J94</f>
        <v>0</v>
      </c>
      <c r="K95" s="74" t="s">
        <v>120</v>
      </c>
      <c r="L95" s="77">
        <f>L84+L89</f>
        <v>0</v>
      </c>
      <c r="M95" s="12"/>
      <c r="N95" s="2"/>
      <c r="O95" s="2"/>
      <c r="P95" s="2"/>
      <c r="Q95" s="2"/>
    </row>
    <row r="96" ht="40" customHeight="1">
      <c r="A96" s="9"/>
      <c r="B96" s="82" t="s">
        <v>177</v>
      </c>
      <c r="C96" s="1"/>
      <c r="D96" s="1"/>
      <c r="E96" s="1"/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1">
        <v>12</v>
      </c>
      <c r="C97" s="52" t="s">
        <v>178</v>
      </c>
      <c r="D97" s="52" t="s">
        <v>3</v>
      </c>
      <c r="E97" s="52" t="s">
        <v>179</v>
      </c>
      <c r="F97" s="52" t="s">
        <v>3</v>
      </c>
      <c r="G97" s="53" t="s">
        <v>141</v>
      </c>
      <c r="H97" s="54">
        <v>60</v>
      </c>
      <c r="I97" s="25">
        <f>ROUND(0,2)</f>
        <v>0</v>
      </c>
      <c r="J97" s="55">
        <f>ROUND(I97*H97,2)</f>
        <v>0</v>
      </c>
      <c r="K97" s="56">
        <v>0.20999999999999999</v>
      </c>
      <c r="L97" s="57">
        <f>IF(ISNUMBER(K97),ROUND(J97*(K97+1),2),0)</f>
        <v>0</v>
      </c>
      <c r="M97" s="12"/>
      <c r="N97" s="2"/>
      <c r="O97" s="2"/>
      <c r="P97" s="2"/>
      <c r="Q97" s="43">
        <f>IF(ISNUMBER(K97),IF(H97&gt;0,IF(I97&gt;0,J97,0),0),0)</f>
        <v>0</v>
      </c>
      <c r="R97" s="27">
        <f>IF(ISNUMBER(K97)=FALSE,J97,0)</f>
        <v>0</v>
      </c>
    </row>
    <row r="98">
      <c r="A98" s="9"/>
      <c r="B98" s="58" t="s">
        <v>68</v>
      </c>
      <c r="C98" s="1"/>
      <c r="D98" s="1"/>
      <c r="E98" s="59" t="s">
        <v>180</v>
      </c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>
      <c r="A99" s="9"/>
      <c r="B99" s="58" t="s">
        <v>70</v>
      </c>
      <c r="C99" s="1"/>
      <c r="D99" s="1"/>
      <c r="E99" s="59" t="s">
        <v>229</v>
      </c>
      <c r="F99" s="1"/>
      <c r="G99" s="1"/>
      <c r="H99" s="50"/>
      <c r="I99" s="1"/>
      <c r="J99" s="50"/>
      <c r="K99" s="1"/>
      <c r="L99" s="1"/>
      <c r="M99" s="12"/>
      <c r="N99" s="2"/>
      <c r="O99" s="2"/>
      <c r="P99" s="2"/>
      <c r="Q99" s="2"/>
    </row>
    <row r="100">
      <c r="A100" s="9"/>
      <c r="B100" s="58" t="s">
        <v>72</v>
      </c>
      <c r="C100" s="1"/>
      <c r="D100" s="1"/>
      <c r="E100" s="59" t="s">
        <v>182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 thickBot="1">
      <c r="A101" s="9"/>
      <c r="B101" s="60" t="s">
        <v>74</v>
      </c>
      <c r="C101" s="31"/>
      <c r="D101" s="31"/>
      <c r="E101" s="61" t="s">
        <v>75</v>
      </c>
      <c r="F101" s="31"/>
      <c r="G101" s="31"/>
      <c r="H101" s="62"/>
      <c r="I101" s="31"/>
      <c r="J101" s="62"/>
      <c r="K101" s="31"/>
      <c r="L101" s="31"/>
      <c r="M101" s="12"/>
      <c r="N101" s="2"/>
      <c r="O101" s="2"/>
      <c r="P101" s="2"/>
      <c r="Q101" s="2"/>
    </row>
    <row r="102" thickTop="1">
      <c r="A102" s="9"/>
      <c r="B102" s="51">
        <v>13</v>
      </c>
      <c r="C102" s="52" t="s">
        <v>183</v>
      </c>
      <c r="D102" s="52" t="s">
        <v>3</v>
      </c>
      <c r="E102" s="52" t="s">
        <v>184</v>
      </c>
      <c r="F102" s="52" t="s">
        <v>3</v>
      </c>
      <c r="G102" s="53" t="s">
        <v>141</v>
      </c>
      <c r="H102" s="63">
        <v>100</v>
      </c>
      <c r="I102" s="37">
        <f>ROUND(0,2)</f>
        <v>0</v>
      </c>
      <c r="J102" s="64">
        <f>ROUND(I102*H102,2)</f>
        <v>0</v>
      </c>
      <c r="K102" s="65">
        <v>0.20999999999999999</v>
      </c>
      <c r="L102" s="66">
        <f>IF(ISNUMBER(K102),ROUND(J102*(K102+1),2),0)</f>
        <v>0</v>
      </c>
      <c r="M102" s="12"/>
      <c r="N102" s="2"/>
      <c r="O102" s="2"/>
      <c r="P102" s="2"/>
      <c r="Q102" s="4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58" t="s">
        <v>68</v>
      </c>
      <c r="C103" s="1"/>
      <c r="D103" s="1"/>
      <c r="E103" s="59" t="s">
        <v>185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>
      <c r="A104" s="9"/>
      <c r="B104" s="58" t="s">
        <v>70</v>
      </c>
      <c r="C104" s="1"/>
      <c r="D104" s="1"/>
      <c r="E104" s="59" t="s">
        <v>216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>
      <c r="A105" s="9"/>
      <c r="B105" s="58" t="s">
        <v>72</v>
      </c>
      <c r="C105" s="1"/>
      <c r="D105" s="1"/>
      <c r="E105" s="59" t="s">
        <v>182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 thickBot="1">
      <c r="A106" s="9"/>
      <c r="B106" s="60" t="s">
        <v>74</v>
      </c>
      <c r="C106" s="31"/>
      <c r="D106" s="31"/>
      <c r="E106" s="61" t="s">
        <v>75</v>
      </c>
      <c r="F106" s="31"/>
      <c r="G106" s="31"/>
      <c r="H106" s="62"/>
      <c r="I106" s="31"/>
      <c r="J106" s="62"/>
      <c r="K106" s="31"/>
      <c r="L106" s="31"/>
      <c r="M106" s="12"/>
      <c r="N106" s="2"/>
      <c r="O106" s="2"/>
      <c r="P106" s="2"/>
      <c r="Q106" s="2"/>
    </row>
    <row r="107" thickTop="1">
      <c r="A107" s="9"/>
      <c r="B107" s="51">
        <v>14</v>
      </c>
      <c r="C107" s="52" t="s">
        <v>187</v>
      </c>
      <c r="D107" s="52" t="s">
        <v>3</v>
      </c>
      <c r="E107" s="52" t="s">
        <v>188</v>
      </c>
      <c r="F107" s="52" t="s">
        <v>3</v>
      </c>
      <c r="G107" s="53" t="s">
        <v>141</v>
      </c>
      <c r="H107" s="63">
        <v>10</v>
      </c>
      <c r="I107" s="37">
        <f>ROUND(0,2)</f>
        <v>0</v>
      </c>
      <c r="J107" s="64">
        <f>ROUND(I107*H107,2)</f>
        <v>0</v>
      </c>
      <c r="K107" s="65">
        <v>0.20999999999999999</v>
      </c>
      <c r="L107" s="66">
        <f>IF(ISNUMBER(K107),ROUND(J107*(K107+1),2),0)</f>
        <v>0</v>
      </c>
      <c r="M107" s="12"/>
      <c r="N107" s="2"/>
      <c r="O107" s="2"/>
      <c r="P107" s="2"/>
      <c r="Q107" s="4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58" t="s">
        <v>68</v>
      </c>
      <c r="C108" s="1"/>
      <c r="D108" s="1"/>
      <c r="E108" s="59" t="s">
        <v>230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>
      <c r="A109" s="9"/>
      <c r="B109" s="58" t="s">
        <v>70</v>
      </c>
      <c r="C109" s="1"/>
      <c r="D109" s="1"/>
      <c r="E109" s="59" t="s">
        <v>231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8" t="s">
        <v>72</v>
      </c>
      <c r="C110" s="1"/>
      <c r="D110" s="1"/>
      <c r="E110" s="59" t="s">
        <v>182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 thickBot="1">
      <c r="A111" s="9"/>
      <c r="B111" s="60" t="s">
        <v>74</v>
      </c>
      <c r="C111" s="31"/>
      <c r="D111" s="31"/>
      <c r="E111" s="61" t="s">
        <v>75</v>
      </c>
      <c r="F111" s="31"/>
      <c r="G111" s="31"/>
      <c r="H111" s="62"/>
      <c r="I111" s="31"/>
      <c r="J111" s="62"/>
      <c r="K111" s="31"/>
      <c r="L111" s="31"/>
      <c r="M111" s="12"/>
      <c r="N111" s="2"/>
      <c r="O111" s="2"/>
      <c r="P111" s="2"/>
      <c r="Q111" s="2"/>
    </row>
    <row r="112" thickTop="1">
      <c r="A112" s="9"/>
      <c r="B112" s="51">
        <v>15</v>
      </c>
      <c r="C112" s="52" t="s">
        <v>191</v>
      </c>
      <c r="D112" s="52" t="s">
        <v>3</v>
      </c>
      <c r="E112" s="52" t="s">
        <v>192</v>
      </c>
      <c r="F112" s="52" t="s">
        <v>3</v>
      </c>
      <c r="G112" s="53" t="s">
        <v>141</v>
      </c>
      <c r="H112" s="63">
        <v>2.923</v>
      </c>
      <c r="I112" s="37">
        <f>ROUND(0,2)</f>
        <v>0</v>
      </c>
      <c r="J112" s="64">
        <f>ROUND(I112*H112,2)</f>
        <v>0</v>
      </c>
      <c r="K112" s="65">
        <v>0.20999999999999999</v>
      </c>
      <c r="L112" s="66">
        <f>IF(ISNUMBER(K112),ROUND(J112*(K112+1),2),0)</f>
        <v>0</v>
      </c>
      <c r="M112" s="12"/>
      <c r="N112" s="2"/>
      <c r="O112" s="2"/>
      <c r="P112" s="2"/>
      <c r="Q112" s="4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8" t="s">
        <v>68</v>
      </c>
      <c r="C113" s="1"/>
      <c r="D113" s="1"/>
      <c r="E113" s="59" t="s">
        <v>232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>
      <c r="A114" s="9"/>
      <c r="B114" s="58" t="s">
        <v>70</v>
      </c>
      <c r="C114" s="1"/>
      <c r="D114" s="1"/>
      <c r="E114" s="59" t="s">
        <v>233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>
      <c r="A115" s="9"/>
      <c r="B115" s="58" t="s">
        <v>72</v>
      </c>
      <c r="C115" s="1"/>
      <c r="D115" s="1"/>
      <c r="E115" s="59" t="s">
        <v>182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 thickBot="1">
      <c r="A116" s="9"/>
      <c r="B116" s="60" t="s">
        <v>74</v>
      </c>
      <c r="C116" s="31"/>
      <c r="D116" s="31"/>
      <c r="E116" s="61" t="s">
        <v>75</v>
      </c>
      <c r="F116" s="31"/>
      <c r="G116" s="31"/>
      <c r="H116" s="62"/>
      <c r="I116" s="31"/>
      <c r="J116" s="62"/>
      <c r="K116" s="31"/>
      <c r="L116" s="31"/>
      <c r="M116" s="12"/>
      <c r="N116" s="2"/>
      <c r="O116" s="2"/>
      <c r="P116" s="2"/>
      <c r="Q116" s="2"/>
    </row>
    <row r="117" thickTop="1">
      <c r="A117" s="9"/>
      <c r="B117" s="51">
        <v>16</v>
      </c>
      <c r="C117" s="52" t="s">
        <v>234</v>
      </c>
      <c r="D117" s="52" t="s">
        <v>3</v>
      </c>
      <c r="E117" s="52" t="s">
        <v>235</v>
      </c>
      <c r="F117" s="52" t="s">
        <v>3</v>
      </c>
      <c r="G117" s="53" t="s">
        <v>128</v>
      </c>
      <c r="H117" s="63">
        <v>3.2759999999999998</v>
      </c>
      <c r="I117" s="37">
        <f>ROUND(0,2)</f>
        <v>0</v>
      </c>
      <c r="J117" s="64">
        <f>ROUND(I117*H117,2)</f>
        <v>0</v>
      </c>
      <c r="K117" s="65">
        <v>0.20999999999999999</v>
      </c>
      <c r="L117" s="66">
        <f>IF(ISNUMBER(K117),ROUND(J117*(K117+1),2),0)</f>
        <v>0</v>
      </c>
      <c r="M117" s="12"/>
      <c r="N117" s="2"/>
      <c r="O117" s="2"/>
      <c r="P117" s="2"/>
      <c r="Q117" s="4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58" t="s">
        <v>68</v>
      </c>
      <c r="C118" s="1"/>
      <c r="D118" s="1"/>
      <c r="E118" s="59" t="s">
        <v>236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>
      <c r="A119" s="9"/>
      <c r="B119" s="58" t="s">
        <v>70</v>
      </c>
      <c r="C119" s="1"/>
      <c r="D119" s="1"/>
      <c r="E119" s="59" t="s">
        <v>237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>
      <c r="A120" s="9"/>
      <c r="B120" s="58" t="s">
        <v>72</v>
      </c>
      <c r="C120" s="1"/>
      <c r="D120" s="1"/>
      <c r="E120" s="59" t="s">
        <v>238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 thickBot="1">
      <c r="A121" s="9"/>
      <c r="B121" s="60" t="s">
        <v>74</v>
      </c>
      <c r="C121" s="31"/>
      <c r="D121" s="31"/>
      <c r="E121" s="61" t="s">
        <v>75</v>
      </c>
      <c r="F121" s="31"/>
      <c r="G121" s="31"/>
      <c r="H121" s="62"/>
      <c r="I121" s="31"/>
      <c r="J121" s="62"/>
      <c r="K121" s="31"/>
      <c r="L121" s="31"/>
      <c r="M121" s="12"/>
      <c r="N121" s="2"/>
      <c r="O121" s="2"/>
      <c r="P121" s="2"/>
      <c r="Q121" s="2"/>
    </row>
    <row r="122" thickTop="1">
      <c r="A122" s="9"/>
      <c r="B122" s="51">
        <v>17</v>
      </c>
      <c r="C122" s="52" t="s">
        <v>239</v>
      </c>
      <c r="D122" s="52" t="s">
        <v>3</v>
      </c>
      <c r="E122" s="52" t="s">
        <v>240</v>
      </c>
      <c r="F122" s="52" t="s">
        <v>3</v>
      </c>
      <c r="G122" s="53" t="s">
        <v>173</v>
      </c>
      <c r="H122" s="63">
        <v>15</v>
      </c>
      <c r="I122" s="37">
        <f>ROUND(0,2)</f>
        <v>0</v>
      </c>
      <c r="J122" s="64">
        <f>ROUND(I122*H122,2)</f>
        <v>0</v>
      </c>
      <c r="K122" s="65">
        <v>0.20999999999999999</v>
      </c>
      <c r="L122" s="66">
        <f>IF(ISNUMBER(K122),ROUND(J122*(K122+1),2),0)</f>
        <v>0</v>
      </c>
      <c r="M122" s="12"/>
      <c r="N122" s="2"/>
      <c r="O122" s="2"/>
      <c r="P122" s="2"/>
      <c r="Q122" s="4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8" t="s">
        <v>68</v>
      </c>
      <c r="C123" s="1"/>
      <c r="D123" s="1"/>
      <c r="E123" s="59" t="s">
        <v>241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>
      <c r="A124" s="9"/>
      <c r="B124" s="58" t="s">
        <v>70</v>
      </c>
      <c r="C124" s="1"/>
      <c r="D124" s="1"/>
      <c r="E124" s="59" t="s">
        <v>242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>
      <c r="A125" s="9"/>
      <c r="B125" s="58" t="s">
        <v>72</v>
      </c>
      <c r="C125" s="1"/>
      <c r="D125" s="1"/>
      <c r="E125" s="59" t="s">
        <v>199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 thickBot="1">
      <c r="A126" s="9"/>
      <c r="B126" s="60" t="s">
        <v>74</v>
      </c>
      <c r="C126" s="31"/>
      <c r="D126" s="31"/>
      <c r="E126" s="61" t="s">
        <v>75</v>
      </c>
      <c r="F126" s="31"/>
      <c r="G126" s="31"/>
      <c r="H126" s="62"/>
      <c r="I126" s="31"/>
      <c r="J126" s="62"/>
      <c r="K126" s="31"/>
      <c r="L126" s="31"/>
      <c r="M126" s="12"/>
      <c r="N126" s="2"/>
      <c r="O126" s="2"/>
      <c r="P126" s="2"/>
      <c r="Q126" s="2"/>
    </row>
    <row r="127" thickTop="1">
      <c r="A127" s="9"/>
      <c r="B127" s="51">
        <v>18</v>
      </c>
      <c r="C127" s="52" t="s">
        <v>243</v>
      </c>
      <c r="D127" s="52" t="s">
        <v>3</v>
      </c>
      <c r="E127" s="52" t="s">
        <v>244</v>
      </c>
      <c r="F127" s="52" t="s">
        <v>3</v>
      </c>
      <c r="G127" s="53" t="s">
        <v>173</v>
      </c>
      <c r="H127" s="63">
        <v>30</v>
      </c>
      <c r="I127" s="37">
        <f>ROUND(0,2)</f>
        <v>0</v>
      </c>
      <c r="J127" s="64">
        <f>ROUND(I127*H127,2)</f>
        <v>0</v>
      </c>
      <c r="K127" s="65">
        <v>0.20999999999999999</v>
      </c>
      <c r="L127" s="66">
        <f>IF(ISNUMBER(K127),ROUND(J127*(K127+1),2),0)</f>
        <v>0</v>
      </c>
      <c r="M127" s="12"/>
      <c r="N127" s="2"/>
      <c r="O127" s="2"/>
      <c r="P127" s="2"/>
      <c r="Q127" s="4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8" t="s">
        <v>68</v>
      </c>
      <c r="C128" s="1"/>
      <c r="D128" s="1"/>
      <c r="E128" s="59" t="s">
        <v>241</v>
      </c>
      <c r="F128" s="1"/>
      <c r="G128" s="1"/>
      <c r="H128" s="50"/>
      <c r="I128" s="1"/>
      <c r="J128" s="50"/>
      <c r="K128" s="1"/>
      <c r="L128" s="1"/>
      <c r="M128" s="12"/>
      <c r="N128" s="2"/>
      <c r="O128" s="2"/>
      <c r="P128" s="2"/>
      <c r="Q128" s="2"/>
    </row>
    <row r="129">
      <c r="A129" s="9"/>
      <c r="B129" s="58" t="s">
        <v>70</v>
      </c>
      <c r="C129" s="1"/>
      <c r="D129" s="1"/>
      <c r="E129" s="59" t="s">
        <v>143</v>
      </c>
      <c r="F129" s="1"/>
      <c r="G129" s="1"/>
      <c r="H129" s="50"/>
      <c r="I129" s="1"/>
      <c r="J129" s="50"/>
      <c r="K129" s="1"/>
      <c r="L129" s="1"/>
      <c r="M129" s="12"/>
      <c r="N129" s="2"/>
      <c r="O129" s="2"/>
      <c r="P129" s="2"/>
      <c r="Q129" s="2"/>
    </row>
    <row r="130">
      <c r="A130" s="9"/>
      <c r="B130" s="58" t="s">
        <v>72</v>
      </c>
      <c r="C130" s="1"/>
      <c r="D130" s="1"/>
      <c r="E130" s="59" t="s">
        <v>199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 thickBot="1">
      <c r="A131" s="9"/>
      <c r="B131" s="60" t="s">
        <v>74</v>
      </c>
      <c r="C131" s="31"/>
      <c r="D131" s="31"/>
      <c r="E131" s="61" t="s">
        <v>75</v>
      </c>
      <c r="F131" s="31"/>
      <c r="G131" s="31"/>
      <c r="H131" s="62"/>
      <c r="I131" s="31"/>
      <c r="J131" s="62"/>
      <c r="K131" s="31"/>
      <c r="L131" s="31"/>
      <c r="M131" s="12"/>
      <c r="N131" s="2"/>
      <c r="O131" s="2"/>
      <c r="P131" s="2"/>
      <c r="Q131" s="2"/>
    </row>
    <row r="132" thickTop="1">
      <c r="A132" s="9"/>
      <c r="B132" s="51">
        <v>19</v>
      </c>
      <c r="C132" s="52" t="s">
        <v>245</v>
      </c>
      <c r="D132" s="52" t="s">
        <v>3</v>
      </c>
      <c r="E132" s="52" t="s">
        <v>246</v>
      </c>
      <c r="F132" s="52" t="s">
        <v>3</v>
      </c>
      <c r="G132" s="53" t="s">
        <v>110</v>
      </c>
      <c r="H132" s="63">
        <v>19</v>
      </c>
      <c r="I132" s="37">
        <f>ROUND(0,2)</f>
        <v>0</v>
      </c>
      <c r="J132" s="64">
        <f>ROUND(I132*H132,2)</f>
        <v>0</v>
      </c>
      <c r="K132" s="65">
        <v>0.20999999999999999</v>
      </c>
      <c r="L132" s="66">
        <f>IF(ISNUMBER(K132),ROUND(J132*(K132+1),2),0)</f>
        <v>0</v>
      </c>
      <c r="M132" s="12"/>
      <c r="N132" s="2"/>
      <c r="O132" s="2"/>
      <c r="P132" s="2"/>
      <c r="Q132" s="4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8" t="s">
        <v>68</v>
      </c>
      <c r="C133" s="1"/>
      <c r="D133" s="1"/>
      <c r="E133" s="59" t="s">
        <v>247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>
      <c r="A134" s="9"/>
      <c r="B134" s="58" t="s">
        <v>70</v>
      </c>
      <c r="C134" s="1"/>
      <c r="D134" s="1"/>
      <c r="E134" s="59" t="s">
        <v>248</v>
      </c>
      <c r="F134" s="1"/>
      <c r="G134" s="1"/>
      <c r="H134" s="50"/>
      <c r="I134" s="1"/>
      <c r="J134" s="50"/>
      <c r="K134" s="1"/>
      <c r="L134" s="1"/>
      <c r="M134" s="12"/>
      <c r="N134" s="2"/>
      <c r="O134" s="2"/>
      <c r="P134" s="2"/>
      <c r="Q134" s="2"/>
    </row>
    <row r="135">
      <c r="A135" s="9"/>
      <c r="B135" s="58" t="s">
        <v>72</v>
      </c>
      <c r="C135" s="1"/>
      <c r="D135" s="1"/>
      <c r="E135" s="59" t="s">
        <v>199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 thickBot="1">
      <c r="A136" s="9"/>
      <c r="B136" s="60" t="s">
        <v>74</v>
      </c>
      <c r="C136" s="31"/>
      <c r="D136" s="31"/>
      <c r="E136" s="61" t="s">
        <v>75</v>
      </c>
      <c r="F136" s="31"/>
      <c r="G136" s="31"/>
      <c r="H136" s="62"/>
      <c r="I136" s="31"/>
      <c r="J136" s="62"/>
      <c r="K136" s="31"/>
      <c r="L136" s="31"/>
      <c r="M136" s="12"/>
      <c r="N136" s="2"/>
      <c r="O136" s="2"/>
      <c r="P136" s="2"/>
      <c r="Q136" s="2"/>
    </row>
    <row r="137" thickTop="1">
      <c r="A137" s="9"/>
      <c r="B137" s="51">
        <v>20</v>
      </c>
      <c r="C137" s="52" t="s">
        <v>195</v>
      </c>
      <c r="D137" s="52" t="s">
        <v>113</v>
      </c>
      <c r="E137" s="52" t="s">
        <v>196</v>
      </c>
      <c r="F137" s="52" t="s">
        <v>3</v>
      </c>
      <c r="G137" s="53" t="s">
        <v>110</v>
      </c>
      <c r="H137" s="63">
        <v>1</v>
      </c>
      <c r="I137" s="37">
        <f>ROUND(0,2)</f>
        <v>0</v>
      </c>
      <c r="J137" s="64">
        <f>ROUND(I137*H137,2)</f>
        <v>0</v>
      </c>
      <c r="K137" s="65">
        <v>0.20999999999999999</v>
      </c>
      <c r="L137" s="66">
        <f>IF(ISNUMBER(K137),ROUND(J137*(K137+1),2),0)</f>
        <v>0</v>
      </c>
      <c r="M137" s="12"/>
      <c r="N137" s="2"/>
      <c r="O137" s="2"/>
      <c r="P137" s="2"/>
      <c r="Q137" s="43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8" t="s">
        <v>68</v>
      </c>
      <c r="C138" s="1"/>
      <c r="D138" s="1"/>
      <c r="E138" s="59" t="s">
        <v>249</v>
      </c>
      <c r="F138" s="1"/>
      <c r="G138" s="1"/>
      <c r="H138" s="50"/>
      <c r="I138" s="1"/>
      <c r="J138" s="50"/>
      <c r="K138" s="1"/>
      <c r="L138" s="1"/>
      <c r="M138" s="12"/>
      <c r="N138" s="2"/>
      <c r="O138" s="2"/>
      <c r="P138" s="2"/>
      <c r="Q138" s="2"/>
    </row>
    <row r="139">
      <c r="A139" s="9"/>
      <c r="B139" s="58" t="s">
        <v>70</v>
      </c>
      <c r="C139" s="1"/>
      <c r="D139" s="1"/>
      <c r="E139" s="59" t="s">
        <v>3</v>
      </c>
      <c r="F139" s="1"/>
      <c r="G139" s="1"/>
      <c r="H139" s="50"/>
      <c r="I139" s="1"/>
      <c r="J139" s="50"/>
      <c r="K139" s="1"/>
      <c r="L139" s="1"/>
      <c r="M139" s="12"/>
      <c r="N139" s="2"/>
      <c r="O139" s="2"/>
      <c r="P139" s="2"/>
      <c r="Q139" s="2"/>
    </row>
    <row r="140">
      <c r="A140" s="9"/>
      <c r="B140" s="58" t="s">
        <v>72</v>
      </c>
      <c r="C140" s="1"/>
      <c r="D140" s="1"/>
      <c r="E140" s="59" t="s">
        <v>199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 thickBot="1">
      <c r="A141" s="9"/>
      <c r="B141" s="60" t="s">
        <v>74</v>
      </c>
      <c r="C141" s="31"/>
      <c r="D141" s="31"/>
      <c r="E141" s="61" t="s">
        <v>75</v>
      </c>
      <c r="F141" s="31"/>
      <c r="G141" s="31"/>
      <c r="H141" s="62"/>
      <c r="I141" s="31"/>
      <c r="J141" s="62"/>
      <c r="K141" s="31"/>
      <c r="L141" s="31"/>
      <c r="M141" s="12"/>
      <c r="N141" s="2"/>
      <c r="O141" s="2"/>
      <c r="P141" s="2"/>
      <c r="Q141" s="2"/>
    </row>
    <row r="142" thickTop="1">
      <c r="A142" s="9"/>
      <c r="B142" s="51">
        <v>21</v>
      </c>
      <c r="C142" s="52" t="s">
        <v>202</v>
      </c>
      <c r="D142" s="52" t="s">
        <v>108</v>
      </c>
      <c r="E142" s="52" t="s">
        <v>203</v>
      </c>
      <c r="F142" s="52" t="s">
        <v>3</v>
      </c>
      <c r="G142" s="53" t="s">
        <v>110</v>
      </c>
      <c r="H142" s="63">
        <v>2</v>
      </c>
      <c r="I142" s="37">
        <f>ROUND(0,2)</f>
        <v>0</v>
      </c>
      <c r="J142" s="64">
        <f>ROUND(I142*H142,2)</f>
        <v>0</v>
      </c>
      <c r="K142" s="65">
        <v>0.20999999999999999</v>
      </c>
      <c r="L142" s="66">
        <f>IF(ISNUMBER(K142),ROUND(J142*(K142+1),2),0)</f>
        <v>0</v>
      </c>
      <c r="M142" s="12"/>
      <c r="N142" s="2"/>
      <c r="O142" s="2"/>
      <c r="P142" s="2"/>
      <c r="Q142" s="43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8" t="s">
        <v>68</v>
      </c>
      <c r="C143" s="1"/>
      <c r="D143" s="1"/>
      <c r="E143" s="59" t="s">
        <v>250</v>
      </c>
      <c r="F143" s="1"/>
      <c r="G143" s="1"/>
      <c r="H143" s="50"/>
      <c r="I143" s="1"/>
      <c r="J143" s="50"/>
      <c r="K143" s="1"/>
      <c r="L143" s="1"/>
      <c r="M143" s="12"/>
      <c r="N143" s="2"/>
      <c r="O143" s="2"/>
      <c r="P143" s="2"/>
      <c r="Q143" s="2"/>
    </row>
    <row r="144">
      <c r="A144" s="9"/>
      <c r="B144" s="58" t="s">
        <v>70</v>
      </c>
      <c r="C144" s="1"/>
      <c r="D144" s="1"/>
      <c r="E144" s="59" t="s">
        <v>251</v>
      </c>
      <c r="F144" s="1"/>
      <c r="G144" s="1"/>
      <c r="H144" s="50"/>
      <c r="I144" s="1"/>
      <c r="J144" s="50"/>
      <c r="K144" s="1"/>
      <c r="L144" s="1"/>
      <c r="M144" s="12"/>
      <c r="N144" s="2"/>
      <c r="O144" s="2"/>
      <c r="P144" s="2"/>
      <c r="Q144" s="2"/>
    </row>
    <row r="145">
      <c r="A145" s="9"/>
      <c r="B145" s="58" t="s">
        <v>72</v>
      </c>
      <c r="C145" s="1"/>
      <c r="D145" s="1"/>
      <c r="E145" s="59" t="s">
        <v>252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 thickBot="1">
      <c r="A146" s="9"/>
      <c r="B146" s="60" t="s">
        <v>74</v>
      </c>
      <c r="C146" s="31"/>
      <c r="D146" s="31"/>
      <c r="E146" s="61" t="s">
        <v>75</v>
      </c>
      <c r="F146" s="31"/>
      <c r="G146" s="31"/>
      <c r="H146" s="62"/>
      <c r="I146" s="31"/>
      <c r="J146" s="62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7">
        <v>9</v>
      </c>
      <c r="D147" s="1"/>
      <c r="E147" s="67" t="s">
        <v>125</v>
      </c>
      <c r="F147" s="1"/>
      <c r="G147" s="68" t="s">
        <v>115</v>
      </c>
      <c r="H147" s="69">
        <f>J97+J102+J107+J112+J117+J122+J127+J132+J137+J142</f>
        <v>0</v>
      </c>
      <c r="I147" s="68" t="s">
        <v>116</v>
      </c>
      <c r="J147" s="70">
        <f>(L147-H147)</f>
        <v>0</v>
      </c>
      <c r="K147" s="68" t="s">
        <v>117</v>
      </c>
      <c r="L147" s="71">
        <f>L97+L102+L107+L112+L117+L122+L127+L132+L137+L142</f>
        <v>0</v>
      </c>
      <c r="M147" s="12"/>
      <c r="N147" s="2"/>
      <c r="O147" s="2"/>
      <c r="P147" s="2"/>
      <c r="Q147" s="43">
        <f>0+Q97+Q102+Q107+Q112+Q117+Q122+Q127+Q132+Q137+Q142</f>
        <v>0</v>
      </c>
      <c r="R147" s="27">
        <f>0+R97+R102+R107+R112+R117+R122+R127+R132+R137+R142</f>
        <v>0</v>
      </c>
      <c r="S147" s="72">
        <f>Q147*(1+J147)+R147</f>
        <v>0</v>
      </c>
    </row>
    <row r="148" thickTop="1" thickBot="1" ht="25" customHeight="1">
      <c r="A148" s="9"/>
      <c r="B148" s="73"/>
      <c r="C148" s="73"/>
      <c r="D148" s="73"/>
      <c r="E148" s="73"/>
      <c r="F148" s="73"/>
      <c r="G148" s="74" t="s">
        <v>118</v>
      </c>
      <c r="H148" s="75">
        <f>J97+J102+J107+J112+J117+J122+J127+J132+J137+J142</f>
        <v>0</v>
      </c>
      <c r="I148" s="74" t="s">
        <v>119</v>
      </c>
      <c r="J148" s="76">
        <f>0+J147</f>
        <v>0</v>
      </c>
      <c r="K148" s="74" t="s">
        <v>120</v>
      </c>
      <c r="L148" s="77">
        <f>L97+L102+L107+L112+L117+L122+L127+L132+L137+L142</f>
        <v>0</v>
      </c>
      <c r="M148" s="12"/>
      <c r="N148" s="2"/>
      <c r="O148" s="2"/>
      <c r="P148" s="2"/>
      <c r="Q148" s="2"/>
    </row>
    <row r="149">
      <c r="A149" s="13"/>
      <c r="B149" s="4"/>
      <c r="C149" s="4"/>
      <c r="D149" s="4"/>
      <c r="E149" s="4"/>
      <c r="F149" s="4"/>
      <c r="G149" s="4"/>
      <c r="H149" s="78"/>
      <c r="I149" s="4"/>
      <c r="J149" s="78"/>
      <c r="K149" s="4"/>
      <c r="L149" s="4"/>
      <c r="M149" s="14"/>
      <c r="N149" s="2"/>
      <c r="O149" s="2"/>
      <c r="P149" s="2"/>
      <c r="Q149" s="2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"/>
      <c r="O150" s="2"/>
      <c r="P150" s="2"/>
      <c r="Q150" s="2"/>
    </row>
  </sheetData>
  <mergeCells count="107"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2:L42"/>
    <mergeCell ref="B22:D22"/>
    <mergeCell ref="B23:D23"/>
    <mergeCell ref="B24:D24"/>
    <mergeCell ref="B75:L75"/>
    <mergeCell ref="B77:D77"/>
    <mergeCell ref="B78:D78"/>
    <mergeCell ref="B79:D79"/>
    <mergeCell ref="B80:D80"/>
    <mergeCell ref="B83:L83"/>
    <mergeCell ref="B85:D85"/>
    <mergeCell ref="B86:D86"/>
    <mergeCell ref="B87:D87"/>
    <mergeCell ref="B88:D88"/>
    <mergeCell ref="B90:D90"/>
    <mergeCell ref="B91:D91"/>
    <mergeCell ref="B92:D92"/>
    <mergeCell ref="B93:D93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96:L9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H42+H100+H128+H136+H194+H287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253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L42+L100+L128+L136+L194+L287</f>
        <v>0</v>
      </c>
      <c r="K11" s="1"/>
      <c r="L11" s="1"/>
      <c r="M11" s="12"/>
      <c r="N11" s="2"/>
      <c r="O11" s="2"/>
      <c r="P11" s="2"/>
      <c r="Q11" s="43">
        <f>IF(SUM(K20:K25)&gt;0,ROUND(SUM(S20:S25)/SUM(K20:K25)-1,8),0)</f>
        <v>0</v>
      </c>
      <c r="R11" s="27">
        <f>AVERAGE(J41,J99,J127,J135,J193,J286)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H42</f>
        <v>0</v>
      </c>
      <c r="L20" s="48">
        <f>L42</f>
        <v>0</v>
      </c>
      <c r="M20" s="12"/>
      <c r="N20" s="2"/>
      <c r="O20" s="2"/>
      <c r="P20" s="2"/>
      <c r="Q20" s="2"/>
      <c r="S20" s="27">
        <f>S41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H100</f>
        <v>0</v>
      </c>
      <c r="L21" s="48">
        <f>L100</f>
        <v>0</v>
      </c>
      <c r="M21" s="12"/>
      <c r="N21" s="2"/>
      <c r="O21" s="2"/>
      <c r="P21" s="2"/>
      <c r="Q21" s="2"/>
      <c r="S21" s="27">
        <f>S99</f>
        <v>0</v>
      </c>
    </row>
    <row r="22">
      <c r="A22" s="9"/>
      <c r="B22" s="46">
        <v>2</v>
      </c>
      <c r="C22" s="1"/>
      <c r="D22" s="1"/>
      <c r="E22" s="47" t="s">
        <v>254</v>
      </c>
      <c r="F22" s="1"/>
      <c r="G22" s="1"/>
      <c r="H22" s="1"/>
      <c r="I22" s="1"/>
      <c r="J22" s="1"/>
      <c r="K22" s="48">
        <f>H128</f>
        <v>0</v>
      </c>
      <c r="L22" s="48">
        <f>L128</f>
        <v>0</v>
      </c>
      <c r="M22" s="12"/>
      <c r="N22" s="2"/>
      <c r="O22" s="2"/>
      <c r="P22" s="2"/>
      <c r="Q22" s="2"/>
      <c r="S22" s="27">
        <f>S127</f>
        <v>0</v>
      </c>
    </row>
    <row r="23">
      <c r="A23" s="9"/>
      <c r="B23" s="46">
        <v>4</v>
      </c>
      <c r="C23" s="1"/>
      <c r="D23" s="1"/>
      <c r="E23" s="47" t="s">
        <v>123</v>
      </c>
      <c r="F23" s="1"/>
      <c r="G23" s="1"/>
      <c r="H23" s="1"/>
      <c r="I23" s="1"/>
      <c r="J23" s="1"/>
      <c r="K23" s="48">
        <f>H136</f>
        <v>0</v>
      </c>
      <c r="L23" s="48">
        <f>L136</f>
        <v>0</v>
      </c>
      <c r="M23" s="12"/>
      <c r="N23" s="2"/>
      <c r="O23" s="2"/>
      <c r="P23" s="2"/>
      <c r="Q23" s="2"/>
      <c r="S23" s="27">
        <f>S135</f>
        <v>0</v>
      </c>
    </row>
    <row r="24">
      <c r="A24" s="9"/>
      <c r="B24" s="46">
        <v>5</v>
      </c>
      <c r="C24" s="1"/>
      <c r="D24" s="1"/>
      <c r="E24" s="47" t="s">
        <v>255</v>
      </c>
      <c r="F24" s="1"/>
      <c r="G24" s="1"/>
      <c r="H24" s="1"/>
      <c r="I24" s="1"/>
      <c r="J24" s="1"/>
      <c r="K24" s="48">
        <f>H194</f>
        <v>0</v>
      </c>
      <c r="L24" s="48">
        <f>L194</f>
        <v>0</v>
      </c>
      <c r="M24" s="12"/>
      <c r="N24" s="2"/>
      <c r="O24" s="2"/>
      <c r="P24" s="2"/>
      <c r="Q24" s="2"/>
      <c r="S24" s="27">
        <f>S193</f>
        <v>0</v>
      </c>
    </row>
    <row r="25">
      <c r="A25" s="9"/>
      <c r="B25" s="46">
        <v>9</v>
      </c>
      <c r="C25" s="1"/>
      <c r="D25" s="1"/>
      <c r="E25" s="47" t="s">
        <v>125</v>
      </c>
      <c r="F25" s="1"/>
      <c r="G25" s="1"/>
      <c r="H25" s="1"/>
      <c r="I25" s="1"/>
      <c r="J25" s="1"/>
      <c r="K25" s="48">
        <f>H287</f>
        <v>0</v>
      </c>
      <c r="L25" s="48">
        <f>L287</f>
        <v>0</v>
      </c>
      <c r="M25" s="81"/>
      <c r="N25" s="2"/>
      <c r="O25" s="2"/>
      <c r="P25" s="2"/>
      <c r="Q25" s="2"/>
      <c r="S25" s="27">
        <f>S286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9"/>
      <c r="N26" s="2"/>
      <c r="O26" s="2"/>
      <c r="P26" s="2"/>
      <c r="Q26" s="2"/>
    </row>
    <row r="27" ht="14" customHeight="1">
      <c r="A27" s="4"/>
      <c r="B27" s="38" t="s">
        <v>56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0"/>
      <c r="N28" s="2"/>
      <c r="O28" s="2"/>
      <c r="P28" s="2"/>
      <c r="Q28" s="2"/>
    </row>
    <row r="29" ht="18" customHeight="1">
      <c r="A29" s="9"/>
      <c r="B29" s="44" t="s">
        <v>57</v>
      </c>
      <c r="C29" s="44" t="s">
        <v>53</v>
      </c>
      <c r="D29" s="44" t="s">
        <v>58</v>
      </c>
      <c r="E29" s="44" t="s">
        <v>54</v>
      </c>
      <c r="F29" s="44" t="s">
        <v>59</v>
      </c>
      <c r="G29" s="45" t="s">
        <v>60</v>
      </c>
      <c r="H29" s="22" t="s">
        <v>61</v>
      </c>
      <c r="I29" s="22" t="s">
        <v>62</v>
      </c>
      <c r="J29" s="22" t="s">
        <v>16</v>
      </c>
      <c r="K29" s="45" t="s">
        <v>63</v>
      </c>
      <c r="L29" s="22" t="s">
        <v>17</v>
      </c>
      <c r="M29" s="81"/>
      <c r="N29" s="2"/>
      <c r="O29" s="2"/>
      <c r="P29" s="2"/>
      <c r="Q29" s="2"/>
    </row>
    <row r="30" ht="40" customHeight="1">
      <c r="A30" s="9"/>
      <c r="B30" s="49" t="s">
        <v>64</v>
      </c>
      <c r="C30" s="1"/>
      <c r="D30" s="1"/>
      <c r="E30" s="1"/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1">
        <v>1</v>
      </c>
      <c r="C31" s="52" t="s">
        <v>256</v>
      </c>
      <c r="D31" s="52" t="s">
        <v>3</v>
      </c>
      <c r="E31" s="52" t="s">
        <v>127</v>
      </c>
      <c r="F31" s="52" t="s">
        <v>3</v>
      </c>
      <c r="G31" s="53" t="s">
        <v>141</v>
      </c>
      <c r="H31" s="54">
        <v>542.39999999999998</v>
      </c>
      <c r="I31" s="25">
        <f>ROUND(0,2)</f>
        <v>0</v>
      </c>
      <c r="J31" s="55">
        <f>ROUND(I31*H31,2)</f>
        <v>0</v>
      </c>
      <c r="K31" s="56">
        <v>0.20999999999999999</v>
      </c>
      <c r="L31" s="57">
        <f>IF(ISNUMBER(K31),ROUND(J31*(K31+1),2),0)</f>
        <v>0</v>
      </c>
      <c r="M31" s="12"/>
      <c r="N31" s="2"/>
      <c r="O31" s="2"/>
      <c r="P31" s="2"/>
      <c r="Q31" s="43">
        <f>IF(ISNUMBER(K31),IF(H31&gt;0,IF(I31&gt;0,J31,0),0),0)</f>
        <v>0</v>
      </c>
      <c r="R31" s="27">
        <f>IF(ISNUMBER(K31)=FALSE,J31,0)</f>
        <v>0</v>
      </c>
    </row>
    <row r="32">
      <c r="A32" s="9"/>
      <c r="B32" s="58" t="s">
        <v>68</v>
      </c>
      <c r="C32" s="1"/>
      <c r="D32" s="1"/>
      <c r="E32" s="59" t="s">
        <v>257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70</v>
      </c>
      <c r="C33" s="1"/>
      <c r="D33" s="1"/>
      <c r="E33" s="59" t="s">
        <v>258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72</v>
      </c>
      <c r="C34" s="1"/>
      <c r="D34" s="1"/>
      <c r="E34" s="59" t="s">
        <v>131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>
      <c r="A35" s="9"/>
      <c r="B35" s="60" t="s">
        <v>74</v>
      </c>
      <c r="C35" s="31"/>
      <c r="D35" s="31"/>
      <c r="E35" s="61" t="s">
        <v>75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>
      <c r="A36" s="9"/>
      <c r="B36" s="51">
        <v>2</v>
      </c>
      <c r="C36" s="52" t="s">
        <v>126</v>
      </c>
      <c r="D36" s="52" t="s">
        <v>3</v>
      </c>
      <c r="E36" s="52" t="s">
        <v>127</v>
      </c>
      <c r="F36" s="52" t="s">
        <v>3</v>
      </c>
      <c r="G36" s="53" t="s">
        <v>128</v>
      </c>
      <c r="H36" s="63">
        <v>483.30000000000001</v>
      </c>
      <c r="I36" s="37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3">
        <f>IF(ISNUMBER(K36),IF(H36&gt;0,IF(I36&gt;0,J36,0),0),0)</f>
        <v>0</v>
      </c>
      <c r="R36" s="27">
        <f>IF(ISNUMBER(K36)=FALSE,J36,0)</f>
        <v>0</v>
      </c>
    </row>
    <row r="37">
      <c r="A37" s="9"/>
      <c r="B37" s="58" t="s">
        <v>68</v>
      </c>
      <c r="C37" s="1"/>
      <c r="D37" s="1"/>
      <c r="E37" s="59" t="s">
        <v>259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70</v>
      </c>
      <c r="C38" s="1"/>
      <c r="D38" s="1"/>
      <c r="E38" s="59" t="s">
        <v>260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72</v>
      </c>
      <c r="C39" s="1"/>
      <c r="D39" s="1"/>
      <c r="E39" s="59" t="s">
        <v>131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>
      <c r="A40" s="9"/>
      <c r="B40" s="60" t="s">
        <v>74</v>
      </c>
      <c r="C40" s="31"/>
      <c r="D40" s="31"/>
      <c r="E40" s="61" t="s">
        <v>75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7">
        <v>0</v>
      </c>
      <c r="D41" s="1"/>
      <c r="E41" s="67" t="s">
        <v>55</v>
      </c>
      <c r="F41" s="1"/>
      <c r="G41" s="68" t="s">
        <v>115</v>
      </c>
      <c r="H41" s="69">
        <f>J31+J36</f>
        <v>0</v>
      </c>
      <c r="I41" s="68" t="s">
        <v>116</v>
      </c>
      <c r="J41" s="70">
        <f>(L41-H41)</f>
        <v>0</v>
      </c>
      <c r="K41" s="68" t="s">
        <v>117</v>
      </c>
      <c r="L41" s="71">
        <f>L31+L36</f>
        <v>0</v>
      </c>
      <c r="M41" s="12"/>
      <c r="N41" s="2"/>
      <c r="O41" s="2"/>
      <c r="P41" s="2"/>
      <c r="Q41" s="43">
        <f>0+Q31+Q36</f>
        <v>0</v>
      </c>
      <c r="R41" s="27">
        <f>0+R31+R36</f>
        <v>0</v>
      </c>
      <c r="S41" s="72">
        <f>Q41*(1+J41)+R41</f>
        <v>0</v>
      </c>
    </row>
    <row r="42" thickTop="1" thickBot="1" ht="25" customHeight="1">
      <c r="A42" s="9"/>
      <c r="B42" s="73"/>
      <c r="C42" s="73"/>
      <c r="D42" s="73"/>
      <c r="E42" s="73"/>
      <c r="F42" s="73"/>
      <c r="G42" s="74" t="s">
        <v>118</v>
      </c>
      <c r="H42" s="75">
        <f>J31+J36</f>
        <v>0</v>
      </c>
      <c r="I42" s="74" t="s">
        <v>119</v>
      </c>
      <c r="J42" s="76">
        <f>0+J41</f>
        <v>0</v>
      </c>
      <c r="K42" s="74" t="s">
        <v>120</v>
      </c>
      <c r="L42" s="77">
        <f>L31+L36</f>
        <v>0</v>
      </c>
      <c r="M42" s="12"/>
      <c r="N42" s="2"/>
      <c r="O42" s="2"/>
      <c r="P42" s="2"/>
      <c r="Q42" s="2"/>
    </row>
    <row r="43" ht="40" customHeight="1">
      <c r="A43" s="9"/>
      <c r="B43" s="82" t="s">
        <v>138</v>
      </c>
      <c r="C43" s="1"/>
      <c r="D43" s="1"/>
      <c r="E43" s="1"/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1">
        <v>3</v>
      </c>
      <c r="C44" s="52" t="s">
        <v>261</v>
      </c>
      <c r="D44" s="52" t="s">
        <v>3</v>
      </c>
      <c r="E44" s="52" t="s">
        <v>262</v>
      </c>
      <c r="F44" s="52" t="s">
        <v>3</v>
      </c>
      <c r="G44" s="53" t="s">
        <v>156</v>
      </c>
      <c r="H44" s="54">
        <v>824</v>
      </c>
      <c r="I44" s="25">
        <f>ROUND(0,2)</f>
        <v>0</v>
      </c>
      <c r="J44" s="55">
        <f>ROUND(I44*H44,2)</f>
        <v>0</v>
      </c>
      <c r="K44" s="56">
        <v>0.20999999999999999</v>
      </c>
      <c r="L44" s="57">
        <f>IF(ISNUMBER(K44),ROUND(J44*(K44+1),2),0)</f>
        <v>0</v>
      </c>
      <c r="M44" s="12"/>
      <c r="N44" s="2"/>
      <c r="O44" s="2"/>
      <c r="P44" s="2"/>
      <c r="Q44" s="43">
        <f>IF(ISNUMBER(K44),IF(H44&gt;0,IF(I44&gt;0,J44,0),0),0)</f>
        <v>0</v>
      </c>
      <c r="R44" s="27">
        <f>IF(ISNUMBER(K44)=FALSE,J44,0)</f>
        <v>0</v>
      </c>
    </row>
    <row r="45">
      <c r="A45" s="9"/>
      <c r="B45" s="58" t="s">
        <v>68</v>
      </c>
      <c r="C45" s="1"/>
      <c r="D45" s="1"/>
      <c r="E45" s="59" t="s">
        <v>263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70</v>
      </c>
      <c r="C46" s="1"/>
      <c r="D46" s="1"/>
      <c r="E46" s="59" t="s">
        <v>264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72</v>
      </c>
      <c r="C47" s="1"/>
      <c r="D47" s="1"/>
      <c r="E47" s="59" t="s">
        <v>265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 thickBot="1">
      <c r="A48" s="9"/>
      <c r="B48" s="60" t="s">
        <v>74</v>
      </c>
      <c r="C48" s="31"/>
      <c r="D48" s="31"/>
      <c r="E48" s="61" t="s">
        <v>75</v>
      </c>
      <c r="F48" s="31"/>
      <c r="G48" s="31"/>
      <c r="H48" s="62"/>
      <c r="I48" s="31"/>
      <c r="J48" s="62"/>
      <c r="K48" s="31"/>
      <c r="L48" s="31"/>
      <c r="M48" s="12"/>
      <c r="N48" s="2"/>
      <c r="O48" s="2"/>
      <c r="P48" s="2"/>
      <c r="Q48" s="2"/>
    </row>
    <row r="49" thickTop="1">
      <c r="A49" s="9"/>
      <c r="B49" s="51">
        <v>4</v>
      </c>
      <c r="C49" s="52" t="s">
        <v>266</v>
      </c>
      <c r="D49" s="52" t="s">
        <v>3</v>
      </c>
      <c r="E49" s="52" t="s">
        <v>267</v>
      </c>
      <c r="F49" s="52" t="s">
        <v>3</v>
      </c>
      <c r="G49" s="53" t="s">
        <v>141</v>
      </c>
      <c r="H49" s="63">
        <v>270</v>
      </c>
      <c r="I49" s="37">
        <f>ROUND(0,2)</f>
        <v>0</v>
      </c>
      <c r="J49" s="64">
        <f>ROUND(I49*H49,2)</f>
        <v>0</v>
      </c>
      <c r="K49" s="65">
        <v>0.20999999999999999</v>
      </c>
      <c r="L49" s="66">
        <f>IF(ISNUMBER(K49),ROUND(J49*(K49+1),2),0)</f>
        <v>0</v>
      </c>
      <c r="M49" s="12"/>
      <c r="N49" s="2"/>
      <c r="O49" s="2"/>
      <c r="P49" s="2"/>
      <c r="Q49" s="43">
        <f>IF(ISNUMBER(K49),IF(H49&gt;0,IF(I49&gt;0,J49,0),0),0)</f>
        <v>0</v>
      </c>
      <c r="R49" s="27">
        <f>IF(ISNUMBER(K49)=FALSE,J49,0)</f>
        <v>0</v>
      </c>
    </row>
    <row r="50">
      <c r="A50" s="9"/>
      <c r="B50" s="58" t="s">
        <v>68</v>
      </c>
      <c r="C50" s="1"/>
      <c r="D50" s="1"/>
      <c r="E50" s="59" t="s">
        <v>268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70</v>
      </c>
      <c r="C51" s="1"/>
      <c r="D51" s="1"/>
      <c r="E51" s="59" t="s">
        <v>269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8" t="s">
        <v>72</v>
      </c>
      <c r="C52" s="1"/>
      <c r="D52" s="1"/>
      <c r="E52" s="59" t="s">
        <v>270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 thickBot="1">
      <c r="A53" s="9"/>
      <c r="B53" s="60" t="s">
        <v>74</v>
      </c>
      <c r="C53" s="31"/>
      <c r="D53" s="31"/>
      <c r="E53" s="61" t="s">
        <v>75</v>
      </c>
      <c r="F53" s="31"/>
      <c r="G53" s="31"/>
      <c r="H53" s="62"/>
      <c r="I53" s="31"/>
      <c r="J53" s="62"/>
      <c r="K53" s="31"/>
      <c r="L53" s="31"/>
      <c r="M53" s="12"/>
      <c r="N53" s="2"/>
      <c r="O53" s="2"/>
      <c r="P53" s="2"/>
      <c r="Q53" s="2"/>
    </row>
    <row r="54" thickTop="1">
      <c r="A54" s="9"/>
      <c r="B54" s="51">
        <v>5</v>
      </c>
      <c r="C54" s="52" t="s">
        <v>271</v>
      </c>
      <c r="D54" s="52" t="s">
        <v>3</v>
      </c>
      <c r="E54" s="52" t="s">
        <v>272</v>
      </c>
      <c r="F54" s="52" t="s">
        <v>3</v>
      </c>
      <c r="G54" s="53" t="s">
        <v>141</v>
      </c>
      <c r="H54" s="63">
        <v>270</v>
      </c>
      <c r="I54" s="37">
        <f>ROUND(0,2)</f>
        <v>0</v>
      </c>
      <c r="J54" s="64">
        <f>ROUND(I54*H54,2)</f>
        <v>0</v>
      </c>
      <c r="K54" s="65">
        <v>0.20999999999999999</v>
      </c>
      <c r="L54" s="66">
        <f>IF(ISNUMBER(K54),ROUND(J54*(K54+1),2),0)</f>
        <v>0</v>
      </c>
      <c r="M54" s="12"/>
      <c r="N54" s="2"/>
      <c r="O54" s="2"/>
      <c r="P54" s="2"/>
      <c r="Q54" s="43">
        <f>IF(ISNUMBER(K54),IF(H54&gt;0,IF(I54&gt;0,J54,0),0),0)</f>
        <v>0</v>
      </c>
      <c r="R54" s="27">
        <f>IF(ISNUMBER(K54)=FALSE,J54,0)</f>
        <v>0</v>
      </c>
    </row>
    <row r="55">
      <c r="A55" s="9"/>
      <c r="B55" s="58" t="s">
        <v>68</v>
      </c>
      <c r="C55" s="1"/>
      <c r="D55" s="1"/>
      <c r="E55" s="59" t="s">
        <v>273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70</v>
      </c>
      <c r="C56" s="1"/>
      <c r="D56" s="1"/>
      <c r="E56" s="59" t="s">
        <v>274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72</v>
      </c>
      <c r="C57" s="1"/>
      <c r="D57" s="1"/>
      <c r="E57" s="59" t="s">
        <v>270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thickBot="1">
      <c r="A58" s="9"/>
      <c r="B58" s="60" t="s">
        <v>74</v>
      </c>
      <c r="C58" s="31"/>
      <c r="D58" s="31"/>
      <c r="E58" s="61" t="s">
        <v>75</v>
      </c>
      <c r="F58" s="31"/>
      <c r="G58" s="31"/>
      <c r="H58" s="62"/>
      <c r="I58" s="31"/>
      <c r="J58" s="62"/>
      <c r="K58" s="31"/>
      <c r="L58" s="31"/>
      <c r="M58" s="12"/>
      <c r="N58" s="2"/>
      <c r="O58" s="2"/>
      <c r="P58" s="2"/>
      <c r="Q58" s="2"/>
    </row>
    <row r="59" thickTop="1">
      <c r="A59" s="9"/>
      <c r="B59" s="51">
        <v>6</v>
      </c>
      <c r="C59" s="52" t="s">
        <v>275</v>
      </c>
      <c r="D59" s="52" t="s">
        <v>3</v>
      </c>
      <c r="E59" s="52" t="s">
        <v>276</v>
      </c>
      <c r="F59" s="52" t="s">
        <v>3</v>
      </c>
      <c r="G59" s="53" t="s">
        <v>173</v>
      </c>
      <c r="H59" s="63">
        <v>96</v>
      </c>
      <c r="I59" s="37">
        <f>ROUND(0,2)</f>
        <v>0</v>
      </c>
      <c r="J59" s="64">
        <f>ROUND(I59*H59,2)</f>
        <v>0</v>
      </c>
      <c r="K59" s="65">
        <v>0.20999999999999999</v>
      </c>
      <c r="L59" s="66">
        <f>IF(ISNUMBER(K59),ROUND(J59*(K59+1),2),0)</f>
        <v>0</v>
      </c>
      <c r="M59" s="12"/>
      <c r="N59" s="2"/>
      <c r="O59" s="2"/>
      <c r="P59" s="2"/>
      <c r="Q59" s="43">
        <f>IF(ISNUMBER(K59),IF(H59&gt;0,IF(I59&gt;0,J59,0),0),0)</f>
        <v>0</v>
      </c>
      <c r="R59" s="27">
        <f>IF(ISNUMBER(K59)=FALSE,J59,0)</f>
        <v>0</v>
      </c>
    </row>
    <row r="60">
      <c r="A60" s="9"/>
      <c r="B60" s="58" t="s">
        <v>68</v>
      </c>
      <c r="C60" s="1"/>
      <c r="D60" s="1"/>
      <c r="E60" s="59" t="s">
        <v>277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70</v>
      </c>
      <c r="C61" s="1"/>
      <c r="D61" s="1"/>
      <c r="E61" s="59" t="s">
        <v>278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72</v>
      </c>
      <c r="C62" s="1"/>
      <c r="D62" s="1"/>
      <c r="E62" s="59" t="s">
        <v>279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thickBot="1">
      <c r="A63" s="9"/>
      <c r="B63" s="60" t="s">
        <v>74</v>
      </c>
      <c r="C63" s="31"/>
      <c r="D63" s="31"/>
      <c r="E63" s="61" t="s">
        <v>75</v>
      </c>
      <c r="F63" s="31"/>
      <c r="G63" s="31"/>
      <c r="H63" s="62"/>
      <c r="I63" s="31"/>
      <c r="J63" s="62"/>
      <c r="K63" s="31"/>
      <c r="L63" s="31"/>
      <c r="M63" s="12"/>
      <c r="N63" s="2"/>
      <c r="O63" s="2"/>
      <c r="P63" s="2"/>
      <c r="Q63" s="2"/>
    </row>
    <row r="64" thickTop="1">
      <c r="A64" s="9"/>
      <c r="B64" s="51">
        <v>7</v>
      </c>
      <c r="C64" s="52" t="s">
        <v>280</v>
      </c>
      <c r="D64" s="52" t="s">
        <v>3</v>
      </c>
      <c r="E64" s="52" t="s">
        <v>281</v>
      </c>
      <c r="F64" s="52" t="s">
        <v>3</v>
      </c>
      <c r="G64" s="53" t="s">
        <v>141</v>
      </c>
      <c r="H64" s="63">
        <v>460</v>
      </c>
      <c r="I64" s="37">
        <f>ROUND(0,2)</f>
        <v>0</v>
      </c>
      <c r="J64" s="64">
        <f>ROUND(I64*H64,2)</f>
        <v>0</v>
      </c>
      <c r="K64" s="65">
        <v>0.20999999999999999</v>
      </c>
      <c r="L64" s="66">
        <f>IF(ISNUMBER(K64),ROUND(J64*(K64+1),2),0)</f>
        <v>0</v>
      </c>
      <c r="M64" s="12"/>
      <c r="N64" s="2"/>
      <c r="O64" s="2"/>
      <c r="P64" s="2"/>
      <c r="Q64" s="43">
        <f>IF(ISNUMBER(K64),IF(H64&gt;0,IF(I64&gt;0,J64,0),0),0)</f>
        <v>0</v>
      </c>
      <c r="R64" s="27">
        <f>IF(ISNUMBER(K64)=FALSE,J64,0)</f>
        <v>0</v>
      </c>
    </row>
    <row r="65">
      <c r="A65" s="9"/>
      <c r="B65" s="58" t="s">
        <v>68</v>
      </c>
      <c r="C65" s="1"/>
      <c r="D65" s="1"/>
      <c r="E65" s="59" t="s">
        <v>282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70</v>
      </c>
      <c r="C66" s="1"/>
      <c r="D66" s="1"/>
      <c r="E66" s="59" t="s">
        <v>283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72</v>
      </c>
      <c r="C67" s="1"/>
      <c r="D67" s="1"/>
      <c r="E67" s="59" t="s">
        <v>284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 thickBot="1">
      <c r="A68" s="9"/>
      <c r="B68" s="60" t="s">
        <v>74</v>
      </c>
      <c r="C68" s="31"/>
      <c r="D68" s="31"/>
      <c r="E68" s="61" t="s">
        <v>75</v>
      </c>
      <c r="F68" s="31"/>
      <c r="G68" s="31"/>
      <c r="H68" s="62"/>
      <c r="I68" s="31"/>
      <c r="J68" s="62"/>
      <c r="K68" s="31"/>
      <c r="L68" s="31"/>
      <c r="M68" s="12"/>
      <c r="N68" s="2"/>
      <c r="O68" s="2"/>
      <c r="P68" s="2"/>
      <c r="Q68" s="2"/>
    </row>
    <row r="69" thickTop="1">
      <c r="A69" s="9"/>
      <c r="B69" s="51">
        <v>8</v>
      </c>
      <c r="C69" s="52" t="s">
        <v>139</v>
      </c>
      <c r="D69" s="52" t="s">
        <v>3</v>
      </c>
      <c r="E69" s="52" t="s">
        <v>140</v>
      </c>
      <c r="F69" s="52" t="s">
        <v>3</v>
      </c>
      <c r="G69" s="53" t="s">
        <v>141</v>
      </c>
      <c r="H69" s="63">
        <v>59.399999999999999</v>
      </c>
      <c r="I69" s="37">
        <f>ROUND(0,2)</f>
        <v>0</v>
      </c>
      <c r="J69" s="64">
        <f>ROUND(I69*H69,2)</f>
        <v>0</v>
      </c>
      <c r="K69" s="65">
        <v>0.20999999999999999</v>
      </c>
      <c r="L69" s="66">
        <f>IF(ISNUMBER(K69),ROUND(J69*(K69+1),2),0)</f>
        <v>0</v>
      </c>
      <c r="M69" s="12"/>
      <c r="N69" s="2"/>
      <c r="O69" s="2"/>
      <c r="P69" s="2"/>
      <c r="Q69" s="43">
        <f>IF(ISNUMBER(K69),IF(H69&gt;0,IF(I69&gt;0,J69,0),0),0)</f>
        <v>0</v>
      </c>
      <c r="R69" s="27">
        <f>IF(ISNUMBER(K69)=FALSE,J69,0)</f>
        <v>0</v>
      </c>
    </row>
    <row r="70">
      <c r="A70" s="9"/>
      <c r="B70" s="58" t="s">
        <v>68</v>
      </c>
      <c r="C70" s="1"/>
      <c r="D70" s="1"/>
      <c r="E70" s="59" t="s">
        <v>285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70</v>
      </c>
      <c r="C71" s="1"/>
      <c r="D71" s="1"/>
      <c r="E71" s="59" t="s">
        <v>286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72</v>
      </c>
      <c r="C72" s="1"/>
      <c r="D72" s="1"/>
      <c r="E72" s="59" t="s">
        <v>144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thickBot="1">
      <c r="A73" s="9"/>
      <c r="B73" s="60" t="s">
        <v>74</v>
      </c>
      <c r="C73" s="31"/>
      <c r="D73" s="31"/>
      <c r="E73" s="61" t="s">
        <v>75</v>
      </c>
      <c r="F73" s="31"/>
      <c r="G73" s="31"/>
      <c r="H73" s="62"/>
      <c r="I73" s="31"/>
      <c r="J73" s="62"/>
      <c r="K73" s="31"/>
      <c r="L73" s="31"/>
      <c r="M73" s="12"/>
      <c r="N73" s="2"/>
      <c r="O73" s="2"/>
      <c r="P73" s="2"/>
      <c r="Q73" s="2"/>
    </row>
    <row r="74" thickTop="1">
      <c r="A74" s="9"/>
      <c r="B74" s="51">
        <v>9</v>
      </c>
      <c r="C74" s="52" t="s">
        <v>145</v>
      </c>
      <c r="D74" s="52" t="s">
        <v>3</v>
      </c>
      <c r="E74" s="52" t="s">
        <v>146</v>
      </c>
      <c r="F74" s="52" t="s">
        <v>3</v>
      </c>
      <c r="G74" s="53" t="s">
        <v>141</v>
      </c>
      <c r="H74" s="63">
        <v>2622</v>
      </c>
      <c r="I74" s="37">
        <f>ROUND(0,2)</f>
        <v>0</v>
      </c>
      <c r="J74" s="64">
        <f>ROUND(I74*H74,2)</f>
        <v>0</v>
      </c>
      <c r="K74" s="65">
        <v>0.20999999999999999</v>
      </c>
      <c r="L74" s="66">
        <f>IF(ISNUMBER(K74),ROUND(J74*(K74+1),2),0)</f>
        <v>0</v>
      </c>
      <c r="M74" s="12"/>
      <c r="N74" s="2"/>
      <c r="O74" s="2"/>
      <c r="P74" s="2"/>
      <c r="Q74" s="43">
        <f>IF(ISNUMBER(K74),IF(H74&gt;0,IF(I74&gt;0,J74,0),0),0)</f>
        <v>0</v>
      </c>
      <c r="R74" s="27">
        <f>IF(ISNUMBER(K74)=FALSE,J74,0)</f>
        <v>0</v>
      </c>
    </row>
    <row r="75">
      <c r="A75" s="9"/>
      <c r="B75" s="58" t="s">
        <v>68</v>
      </c>
      <c r="C75" s="1"/>
      <c r="D75" s="1"/>
      <c r="E75" s="59" t="s">
        <v>287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70</v>
      </c>
      <c r="C76" s="1"/>
      <c r="D76" s="1"/>
      <c r="E76" s="59" t="s">
        <v>288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72</v>
      </c>
      <c r="C77" s="1"/>
      <c r="D77" s="1"/>
      <c r="E77" s="59" t="s">
        <v>149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thickBot="1">
      <c r="A78" s="9"/>
      <c r="B78" s="60" t="s">
        <v>74</v>
      </c>
      <c r="C78" s="31"/>
      <c r="D78" s="31"/>
      <c r="E78" s="61" t="s">
        <v>75</v>
      </c>
      <c r="F78" s="31"/>
      <c r="G78" s="31"/>
      <c r="H78" s="62"/>
      <c r="I78" s="31"/>
      <c r="J78" s="62"/>
      <c r="K78" s="31"/>
      <c r="L78" s="31"/>
      <c r="M78" s="12"/>
      <c r="N78" s="2"/>
      <c r="O78" s="2"/>
      <c r="P78" s="2"/>
      <c r="Q78" s="2"/>
    </row>
    <row r="79" thickTop="1">
      <c r="A79" s="9"/>
      <c r="B79" s="51">
        <v>10</v>
      </c>
      <c r="C79" s="52" t="s">
        <v>289</v>
      </c>
      <c r="D79" s="52" t="s">
        <v>3</v>
      </c>
      <c r="E79" s="52" t="s">
        <v>290</v>
      </c>
      <c r="F79" s="52" t="s">
        <v>3</v>
      </c>
      <c r="G79" s="53" t="s">
        <v>141</v>
      </c>
      <c r="H79" s="63">
        <v>2222</v>
      </c>
      <c r="I79" s="37">
        <f>ROUND(0,2)</f>
        <v>0</v>
      </c>
      <c r="J79" s="64">
        <f>ROUND(I79*H79,2)</f>
        <v>0</v>
      </c>
      <c r="K79" s="65">
        <v>0.20999999999999999</v>
      </c>
      <c r="L79" s="66">
        <f>IF(ISNUMBER(K79),ROUND(J79*(K79+1),2),0)</f>
        <v>0</v>
      </c>
      <c r="M79" s="12"/>
      <c r="N79" s="2"/>
      <c r="O79" s="2"/>
      <c r="P79" s="2"/>
      <c r="Q79" s="43">
        <f>IF(ISNUMBER(K79),IF(H79&gt;0,IF(I79&gt;0,J79,0),0),0)</f>
        <v>0</v>
      </c>
      <c r="R79" s="27">
        <f>IF(ISNUMBER(K79)=FALSE,J79,0)</f>
        <v>0</v>
      </c>
    </row>
    <row r="80">
      <c r="A80" s="9"/>
      <c r="B80" s="58" t="s">
        <v>68</v>
      </c>
      <c r="C80" s="1"/>
      <c r="D80" s="1"/>
      <c r="E80" s="59" t="s">
        <v>291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70</v>
      </c>
      <c r="C81" s="1"/>
      <c r="D81" s="1"/>
      <c r="E81" s="59" t="s">
        <v>292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72</v>
      </c>
      <c r="C82" s="1"/>
      <c r="D82" s="1"/>
      <c r="E82" s="59" t="s">
        <v>293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 thickBot="1">
      <c r="A83" s="9"/>
      <c r="B83" s="60" t="s">
        <v>74</v>
      </c>
      <c r="C83" s="31"/>
      <c r="D83" s="31"/>
      <c r="E83" s="61" t="s">
        <v>75</v>
      </c>
      <c r="F83" s="31"/>
      <c r="G83" s="31"/>
      <c r="H83" s="62"/>
      <c r="I83" s="31"/>
      <c r="J83" s="62"/>
      <c r="K83" s="31"/>
      <c r="L83" s="31"/>
      <c r="M83" s="12"/>
      <c r="N83" s="2"/>
      <c r="O83" s="2"/>
      <c r="P83" s="2"/>
      <c r="Q83" s="2"/>
    </row>
    <row r="84" thickTop="1">
      <c r="A84" s="9"/>
      <c r="B84" s="51">
        <v>11</v>
      </c>
      <c r="C84" s="52" t="s">
        <v>294</v>
      </c>
      <c r="D84" s="52" t="s">
        <v>3</v>
      </c>
      <c r="E84" s="52" t="s">
        <v>295</v>
      </c>
      <c r="F84" s="52" t="s">
        <v>3</v>
      </c>
      <c r="G84" s="53" t="s">
        <v>141</v>
      </c>
      <c r="H84" s="63">
        <v>400</v>
      </c>
      <c r="I84" s="37">
        <f>ROUND(0,2)</f>
        <v>0</v>
      </c>
      <c r="J84" s="64">
        <f>ROUND(I84*H84,2)</f>
        <v>0</v>
      </c>
      <c r="K84" s="65">
        <v>0.20999999999999999</v>
      </c>
      <c r="L84" s="66">
        <f>IF(ISNUMBER(K84),ROUND(J84*(K84+1),2),0)</f>
        <v>0</v>
      </c>
      <c r="M84" s="12"/>
      <c r="N84" s="2"/>
      <c r="O84" s="2"/>
      <c r="P84" s="2"/>
      <c r="Q84" s="43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68</v>
      </c>
      <c r="C85" s="1"/>
      <c r="D85" s="1"/>
      <c r="E85" s="59" t="s">
        <v>296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70</v>
      </c>
      <c r="C86" s="1"/>
      <c r="D86" s="1"/>
      <c r="E86" s="59" t="s">
        <v>297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72</v>
      </c>
      <c r="C87" s="1"/>
      <c r="D87" s="1"/>
      <c r="E87" s="59" t="s">
        <v>293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74</v>
      </c>
      <c r="C88" s="31"/>
      <c r="D88" s="31"/>
      <c r="E88" s="61" t="s">
        <v>75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>
      <c r="A89" s="9"/>
      <c r="B89" s="51">
        <v>12</v>
      </c>
      <c r="C89" s="52" t="s">
        <v>298</v>
      </c>
      <c r="D89" s="52" t="s">
        <v>3</v>
      </c>
      <c r="E89" s="52" t="s">
        <v>299</v>
      </c>
      <c r="F89" s="52" t="s">
        <v>3</v>
      </c>
      <c r="G89" s="53" t="s">
        <v>156</v>
      </c>
      <c r="H89" s="63">
        <v>396</v>
      </c>
      <c r="I89" s="37">
        <f>ROUND(0,2)</f>
        <v>0</v>
      </c>
      <c r="J89" s="64">
        <f>ROUND(I89*H89,2)</f>
        <v>0</v>
      </c>
      <c r="K89" s="65">
        <v>0.20999999999999999</v>
      </c>
      <c r="L89" s="66">
        <f>IF(ISNUMBER(K89),ROUND(J89*(K89+1),2),0)</f>
        <v>0</v>
      </c>
      <c r="M89" s="12"/>
      <c r="N89" s="2"/>
      <c r="O89" s="2"/>
      <c r="P89" s="2"/>
      <c r="Q89" s="43">
        <f>IF(ISNUMBER(K89),IF(H89&gt;0,IF(I89&gt;0,J89,0),0),0)</f>
        <v>0</v>
      </c>
      <c r="R89" s="27">
        <f>IF(ISNUMBER(K89)=FALSE,J89,0)</f>
        <v>0</v>
      </c>
    </row>
    <row r="90">
      <c r="A90" s="9"/>
      <c r="B90" s="58" t="s">
        <v>68</v>
      </c>
      <c r="C90" s="1"/>
      <c r="D90" s="1"/>
      <c r="E90" s="59" t="s">
        <v>300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70</v>
      </c>
      <c r="C91" s="1"/>
      <c r="D91" s="1"/>
      <c r="E91" s="59" t="s">
        <v>301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72</v>
      </c>
      <c r="C92" s="1"/>
      <c r="D92" s="1"/>
      <c r="E92" s="59" t="s">
        <v>302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thickBot="1">
      <c r="A93" s="9"/>
      <c r="B93" s="60" t="s">
        <v>74</v>
      </c>
      <c r="C93" s="31"/>
      <c r="D93" s="31"/>
      <c r="E93" s="61" t="s">
        <v>75</v>
      </c>
      <c r="F93" s="31"/>
      <c r="G93" s="31"/>
      <c r="H93" s="62"/>
      <c r="I93" s="31"/>
      <c r="J93" s="62"/>
      <c r="K93" s="31"/>
      <c r="L93" s="31"/>
      <c r="M93" s="12"/>
      <c r="N93" s="2"/>
      <c r="O93" s="2"/>
      <c r="P93" s="2"/>
      <c r="Q93" s="2"/>
    </row>
    <row r="94" thickTop="1">
      <c r="A94" s="9"/>
      <c r="B94" s="51">
        <v>13</v>
      </c>
      <c r="C94" s="52" t="s">
        <v>159</v>
      </c>
      <c r="D94" s="52" t="s">
        <v>3</v>
      </c>
      <c r="E94" s="52" t="s">
        <v>160</v>
      </c>
      <c r="F94" s="52" t="s">
        <v>3</v>
      </c>
      <c r="G94" s="53" t="s">
        <v>156</v>
      </c>
      <c r="H94" s="63">
        <v>396</v>
      </c>
      <c r="I94" s="37">
        <f>ROUND(0,2)</f>
        <v>0</v>
      </c>
      <c r="J94" s="64">
        <f>ROUND(I94*H94,2)</f>
        <v>0</v>
      </c>
      <c r="K94" s="65">
        <v>0.20999999999999999</v>
      </c>
      <c r="L94" s="66">
        <f>IF(ISNUMBER(K94),ROUND(J94*(K94+1),2),0)</f>
        <v>0</v>
      </c>
      <c r="M94" s="12"/>
      <c r="N94" s="2"/>
      <c r="O94" s="2"/>
      <c r="P94" s="2"/>
      <c r="Q94" s="43">
        <f>IF(ISNUMBER(K94),IF(H94&gt;0,IF(I94&gt;0,J94,0),0),0)</f>
        <v>0</v>
      </c>
      <c r="R94" s="27">
        <f>IF(ISNUMBER(K94)=FALSE,J94,0)</f>
        <v>0</v>
      </c>
    </row>
    <row r="95">
      <c r="A95" s="9"/>
      <c r="B95" s="58" t="s">
        <v>68</v>
      </c>
      <c r="C95" s="1"/>
      <c r="D95" s="1"/>
      <c r="E95" s="59" t="s">
        <v>303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70</v>
      </c>
      <c r="C96" s="1"/>
      <c r="D96" s="1"/>
      <c r="E96" s="59" t="s">
        <v>304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72</v>
      </c>
      <c r="C97" s="1"/>
      <c r="D97" s="1"/>
      <c r="E97" s="59" t="s">
        <v>163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 thickBot="1">
      <c r="A98" s="9"/>
      <c r="B98" s="60" t="s">
        <v>74</v>
      </c>
      <c r="C98" s="31"/>
      <c r="D98" s="31"/>
      <c r="E98" s="61" t="s">
        <v>75</v>
      </c>
      <c r="F98" s="31"/>
      <c r="G98" s="31"/>
      <c r="H98" s="62"/>
      <c r="I98" s="31"/>
      <c r="J98" s="62"/>
      <c r="K98" s="31"/>
      <c r="L98" s="31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7">
        <v>1</v>
      </c>
      <c r="D99" s="1"/>
      <c r="E99" s="67" t="s">
        <v>122</v>
      </c>
      <c r="F99" s="1"/>
      <c r="G99" s="68" t="s">
        <v>115</v>
      </c>
      <c r="H99" s="69">
        <f>J44+J49+J54+J59+J64+J69+J74+J79+J84+J89+J94</f>
        <v>0</v>
      </c>
      <c r="I99" s="68" t="s">
        <v>116</v>
      </c>
      <c r="J99" s="70">
        <f>(L99-H99)</f>
        <v>0</v>
      </c>
      <c r="K99" s="68" t="s">
        <v>117</v>
      </c>
      <c r="L99" s="71">
        <f>L44+L49+L54+L59+L64+L69+L74+L79+L84+L89+L94</f>
        <v>0</v>
      </c>
      <c r="M99" s="12"/>
      <c r="N99" s="2"/>
      <c r="O99" s="2"/>
      <c r="P99" s="2"/>
      <c r="Q99" s="43">
        <f>0+Q44+Q49+Q54+Q59+Q64+Q69+Q74+Q79+Q84+Q89+Q94</f>
        <v>0</v>
      </c>
      <c r="R99" s="27">
        <f>0+R44+R49+R54+R59+R64+R69+R74+R79+R84+R89+R94</f>
        <v>0</v>
      </c>
      <c r="S99" s="72">
        <f>Q99*(1+J99)+R99</f>
        <v>0</v>
      </c>
    </row>
    <row r="100" thickTop="1" thickBot="1" ht="25" customHeight="1">
      <c r="A100" s="9"/>
      <c r="B100" s="73"/>
      <c r="C100" s="73"/>
      <c r="D100" s="73"/>
      <c r="E100" s="73"/>
      <c r="F100" s="73"/>
      <c r="G100" s="74" t="s">
        <v>118</v>
      </c>
      <c r="H100" s="75">
        <f>J44+J49+J54+J59+J64+J69+J74+J79+J84+J89+J94</f>
        <v>0</v>
      </c>
      <c r="I100" s="74" t="s">
        <v>119</v>
      </c>
      <c r="J100" s="76">
        <f>0+J99</f>
        <v>0</v>
      </c>
      <c r="K100" s="74" t="s">
        <v>120</v>
      </c>
      <c r="L100" s="77">
        <f>L44+L49+L54+L59+L64+L69+L74+L79+L84+L89+L94</f>
        <v>0</v>
      </c>
      <c r="M100" s="12"/>
      <c r="N100" s="2"/>
      <c r="O100" s="2"/>
      <c r="P100" s="2"/>
      <c r="Q100" s="2"/>
    </row>
    <row r="101" ht="40" customHeight="1">
      <c r="A101" s="9"/>
      <c r="B101" s="82" t="s">
        <v>305</v>
      </c>
      <c r="C101" s="1"/>
      <c r="D101" s="1"/>
      <c r="E101" s="1"/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1">
        <v>14</v>
      </c>
      <c r="C102" s="52" t="s">
        <v>306</v>
      </c>
      <c r="D102" s="52" t="s">
        <v>3</v>
      </c>
      <c r="E102" s="52" t="s">
        <v>307</v>
      </c>
      <c r="F102" s="52" t="s">
        <v>3</v>
      </c>
      <c r="G102" s="53" t="s">
        <v>173</v>
      </c>
      <c r="H102" s="54">
        <v>20</v>
      </c>
      <c r="I102" s="25">
        <f>ROUND(0,2)</f>
        <v>0</v>
      </c>
      <c r="J102" s="55">
        <f>ROUND(I102*H102,2)</f>
        <v>0</v>
      </c>
      <c r="K102" s="56">
        <v>0.20999999999999999</v>
      </c>
      <c r="L102" s="57">
        <f>IF(ISNUMBER(K102),ROUND(J102*(K102+1),2),0)</f>
        <v>0</v>
      </c>
      <c r="M102" s="12"/>
      <c r="N102" s="2"/>
      <c r="O102" s="2"/>
      <c r="P102" s="2"/>
      <c r="Q102" s="4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58" t="s">
        <v>68</v>
      </c>
      <c r="C103" s="1"/>
      <c r="D103" s="1"/>
      <c r="E103" s="59" t="s">
        <v>308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>
      <c r="A104" s="9"/>
      <c r="B104" s="58" t="s">
        <v>70</v>
      </c>
      <c r="C104" s="1"/>
      <c r="D104" s="1"/>
      <c r="E104" s="59" t="s">
        <v>309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>
      <c r="A105" s="9"/>
      <c r="B105" s="58" t="s">
        <v>72</v>
      </c>
      <c r="C105" s="1"/>
      <c r="D105" s="1"/>
      <c r="E105" s="59" t="s">
        <v>310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 thickBot="1">
      <c r="A106" s="9"/>
      <c r="B106" s="60" t="s">
        <v>74</v>
      </c>
      <c r="C106" s="31"/>
      <c r="D106" s="31"/>
      <c r="E106" s="61" t="s">
        <v>75</v>
      </c>
      <c r="F106" s="31"/>
      <c r="G106" s="31"/>
      <c r="H106" s="62"/>
      <c r="I106" s="31"/>
      <c r="J106" s="62"/>
      <c r="K106" s="31"/>
      <c r="L106" s="31"/>
      <c r="M106" s="12"/>
      <c r="N106" s="2"/>
      <c r="O106" s="2"/>
      <c r="P106" s="2"/>
      <c r="Q106" s="2"/>
    </row>
    <row r="107" thickTop="1">
      <c r="A107" s="9"/>
      <c r="B107" s="51">
        <v>15</v>
      </c>
      <c r="C107" s="52" t="s">
        <v>311</v>
      </c>
      <c r="D107" s="52" t="s">
        <v>3</v>
      </c>
      <c r="E107" s="52" t="s">
        <v>312</v>
      </c>
      <c r="F107" s="52" t="s">
        <v>3</v>
      </c>
      <c r="G107" s="53" t="s">
        <v>156</v>
      </c>
      <c r="H107" s="63">
        <v>570</v>
      </c>
      <c r="I107" s="37">
        <f>ROUND(0,2)</f>
        <v>0</v>
      </c>
      <c r="J107" s="64">
        <f>ROUND(I107*H107,2)</f>
        <v>0</v>
      </c>
      <c r="K107" s="65">
        <v>0.20999999999999999</v>
      </c>
      <c r="L107" s="66">
        <f>IF(ISNUMBER(K107),ROUND(J107*(K107+1),2),0)</f>
        <v>0</v>
      </c>
      <c r="M107" s="12"/>
      <c r="N107" s="2"/>
      <c r="O107" s="2"/>
      <c r="P107" s="2"/>
      <c r="Q107" s="4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58" t="s">
        <v>68</v>
      </c>
      <c r="C108" s="1"/>
      <c r="D108" s="1"/>
      <c r="E108" s="59" t="s">
        <v>313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>
      <c r="A109" s="9"/>
      <c r="B109" s="58" t="s">
        <v>70</v>
      </c>
      <c r="C109" s="1"/>
      <c r="D109" s="1"/>
      <c r="E109" s="59" t="s">
        <v>314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8" t="s">
        <v>72</v>
      </c>
      <c r="C110" s="1"/>
      <c r="D110" s="1"/>
      <c r="E110" s="59" t="s">
        <v>315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 thickBot="1">
      <c r="A111" s="9"/>
      <c r="B111" s="60" t="s">
        <v>74</v>
      </c>
      <c r="C111" s="31"/>
      <c r="D111" s="31"/>
      <c r="E111" s="61" t="s">
        <v>75</v>
      </c>
      <c r="F111" s="31"/>
      <c r="G111" s="31"/>
      <c r="H111" s="62"/>
      <c r="I111" s="31"/>
      <c r="J111" s="62"/>
      <c r="K111" s="31"/>
      <c r="L111" s="31"/>
      <c r="M111" s="12"/>
      <c r="N111" s="2"/>
      <c r="O111" s="2"/>
      <c r="P111" s="2"/>
      <c r="Q111" s="2"/>
    </row>
    <row r="112" thickTop="1">
      <c r="A112" s="9"/>
      <c r="B112" s="51">
        <v>16</v>
      </c>
      <c r="C112" s="52" t="s">
        <v>316</v>
      </c>
      <c r="D112" s="52" t="s">
        <v>3</v>
      </c>
      <c r="E112" s="52" t="s">
        <v>317</v>
      </c>
      <c r="F112" s="52" t="s">
        <v>3</v>
      </c>
      <c r="G112" s="53" t="s">
        <v>156</v>
      </c>
      <c r="H112" s="63">
        <v>1200</v>
      </c>
      <c r="I112" s="37">
        <f>ROUND(0,2)</f>
        <v>0</v>
      </c>
      <c r="J112" s="64">
        <f>ROUND(I112*H112,2)</f>
        <v>0</v>
      </c>
      <c r="K112" s="65">
        <v>0.20999999999999999</v>
      </c>
      <c r="L112" s="66">
        <f>IF(ISNUMBER(K112),ROUND(J112*(K112+1),2),0)</f>
        <v>0</v>
      </c>
      <c r="M112" s="12"/>
      <c r="N112" s="2"/>
      <c r="O112" s="2"/>
      <c r="P112" s="2"/>
      <c r="Q112" s="4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8" t="s">
        <v>68</v>
      </c>
      <c r="C113" s="1"/>
      <c r="D113" s="1"/>
      <c r="E113" s="59" t="s">
        <v>318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>
      <c r="A114" s="9"/>
      <c r="B114" s="58" t="s">
        <v>70</v>
      </c>
      <c r="C114" s="1"/>
      <c r="D114" s="1"/>
      <c r="E114" s="59" t="s">
        <v>3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>
      <c r="A115" s="9"/>
      <c r="B115" s="58" t="s">
        <v>72</v>
      </c>
      <c r="C115" s="1"/>
      <c r="D115" s="1"/>
      <c r="E115" s="59" t="s">
        <v>319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 thickBot="1">
      <c r="A116" s="9"/>
      <c r="B116" s="60" t="s">
        <v>74</v>
      </c>
      <c r="C116" s="31"/>
      <c r="D116" s="31"/>
      <c r="E116" s="61" t="s">
        <v>75</v>
      </c>
      <c r="F116" s="31"/>
      <c r="G116" s="31"/>
      <c r="H116" s="62"/>
      <c r="I116" s="31"/>
      <c r="J116" s="62"/>
      <c r="K116" s="31"/>
      <c r="L116" s="31"/>
      <c r="M116" s="12"/>
      <c r="N116" s="2"/>
      <c r="O116" s="2"/>
      <c r="P116" s="2"/>
      <c r="Q116" s="2"/>
    </row>
    <row r="117" thickTop="1">
      <c r="A117" s="9"/>
      <c r="B117" s="51">
        <v>17</v>
      </c>
      <c r="C117" s="52" t="s">
        <v>320</v>
      </c>
      <c r="D117" s="52" t="s">
        <v>3</v>
      </c>
      <c r="E117" s="52" t="s">
        <v>321</v>
      </c>
      <c r="F117" s="52" t="s">
        <v>3</v>
      </c>
      <c r="G117" s="53" t="s">
        <v>156</v>
      </c>
      <c r="H117" s="63">
        <v>2400</v>
      </c>
      <c r="I117" s="37">
        <f>ROUND(0,2)</f>
        <v>0</v>
      </c>
      <c r="J117" s="64">
        <f>ROUND(I117*H117,2)</f>
        <v>0</v>
      </c>
      <c r="K117" s="65">
        <v>0.20999999999999999</v>
      </c>
      <c r="L117" s="66">
        <f>IF(ISNUMBER(K117),ROUND(J117*(K117+1),2),0)</f>
        <v>0</v>
      </c>
      <c r="M117" s="12"/>
      <c r="N117" s="2"/>
      <c r="O117" s="2"/>
      <c r="P117" s="2"/>
      <c r="Q117" s="4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58" t="s">
        <v>68</v>
      </c>
      <c r="C118" s="1"/>
      <c r="D118" s="1"/>
      <c r="E118" s="59" t="s">
        <v>322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>
      <c r="A119" s="9"/>
      <c r="B119" s="58" t="s">
        <v>70</v>
      </c>
      <c r="C119" s="1"/>
      <c r="D119" s="1"/>
      <c r="E119" s="59" t="s">
        <v>3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>
      <c r="A120" s="9"/>
      <c r="B120" s="58" t="s">
        <v>72</v>
      </c>
      <c r="C120" s="1"/>
      <c r="D120" s="1"/>
      <c r="E120" s="59" t="s">
        <v>323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 thickBot="1">
      <c r="A121" s="9"/>
      <c r="B121" s="60" t="s">
        <v>74</v>
      </c>
      <c r="C121" s="31"/>
      <c r="D121" s="31"/>
      <c r="E121" s="61" t="s">
        <v>75</v>
      </c>
      <c r="F121" s="31"/>
      <c r="G121" s="31"/>
      <c r="H121" s="62"/>
      <c r="I121" s="31"/>
      <c r="J121" s="62"/>
      <c r="K121" s="31"/>
      <c r="L121" s="31"/>
      <c r="M121" s="12"/>
      <c r="N121" s="2"/>
      <c r="O121" s="2"/>
      <c r="P121" s="2"/>
      <c r="Q121" s="2"/>
    </row>
    <row r="122" thickTop="1">
      <c r="A122" s="9"/>
      <c r="B122" s="51">
        <v>18</v>
      </c>
      <c r="C122" s="52" t="s">
        <v>324</v>
      </c>
      <c r="D122" s="52" t="s">
        <v>3</v>
      </c>
      <c r="E122" s="52" t="s">
        <v>325</v>
      </c>
      <c r="F122" s="52" t="s">
        <v>3</v>
      </c>
      <c r="G122" s="53" t="s">
        <v>156</v>
      </c>
      <c r="H122" s="63">
        <v>20</v>
      </c>
      <c r="I122" s="37">
        <f>ROUND(0,2)</f>
        <v>0</v>
      </c>
      <c r="J122" s="64">
        <f>ROUND(I122*H122,2)</f>
        <v>0</v>
      </c>
      <c r="K122" s="65">
        <v>0.20999999999999999</v>
      </c>
      <c r="L122" s="66">
        <f>IF(ISNUMBER(K122),ROUND(J122*(K122+1),2),0)</f>
        <v>0</v>
      </c>
      <c r="M122" s="12"/>
      <c r="N122" s="2"/>
      <c r="O122" s="2"/>
      <c r="P122" s="2"/>
      <c r="Q122" s="4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8" t="s">
        <v>68</v>
      </c>
      <c r="C123" s="1"/>
      <c r="D123" s="1"/>
      <c r="E123" s="59" t="s">
        <v>69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>
      <c r="A124" s="9"/>
      <c r="B124" s="58" t="s">
        <v>70</v>
      </c>
      <c r="C124" s="1"/>
      <c r="D124" s="1"/>
      <c r="E124" s="59" t="s">
        <v>309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>
      <c r="A125" s="9"/>
      <c r="B125" s="58" t="s">
        <v>72</v>
      </c>
      <c r="C125" s="1"/>
      <c r="D125" s="1"/>
      <c r="E125" s="59" t="s">
        <v>315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 thickBot="1">
      <c r="A126" s="9"/>
      <c r="B126" s="60" t="s">
        <v>74</v>
      </c>
      <c r="C126" s="31"/>
      <c r="D126" s="31"/>
      <c r="E126" s="61" t="s">
        <v>75</v>
      </c>
      <c r="F126" s="31"/>
      <c r="G126" s="31"/>
      <c r="H126" s="62"/>
      <c r="I126" s="31"/>
      <c r="J126" s="62"/>
      <c r="K126" s="31"/>
      <c r="L126" s="31"/>
      <c r="M126" s="12"/>
      <c r="N126" s="2"/>
      <c r="O126" s="2"/>
      <c r="P126" s="2"/>
      <c r="Q126" s="2"/>
    </row>
    <row r="127" thickTop="1" thickBot="1" ht="25" customHeight="1">
      <c r="A127" s="9"/>
      <c r="B127" s="1"/>
      <c r="C127" s="67">
        <v>2</v>
      </c>
      <c r="D127" s="1"/>
      <c r="E127" s="67" t="s">
        <v>254</v>
      </c>
      <c r="F127" s="1"/>
      <c r="G127" s="68" t="s">
        <v>115</v>
      </c>
      <c r="H127" s="69">
        <f>J102+J107+J112+J117+J122</f>
        <v>0</v>
      </c>
      <c r="I127" s="68" t="s">
        <v>116</v>
      </c>
      <c r="J127" s="70">
        <f>(L127-H127)</f>
        <v>0</v>
      </c>
      <c r="K127" s="68" t="s">
        <v>117</v>
      </c>
      <c r="L127" s="71">
        <f>L102+L107+L112+L117+L122</f>
        <v>0</v>
      </c>
      <c r="M127" s="12"/>
      <c r="N127" s="2"/>
      <c r="O127" s="2"/>
      <c r="P127" s="2"/>
      <c r="Q127" s="43">
        <f>0+Q102+Q107+Q112+Q117+Q122</f>
        <v>0</v>
      </c>
      <c r="R127" s="27">
        <f>0+R102+R107+R112+R117+R122</f>
        <v>0</v>
      </c>
      <c r="S127" s="72">
        <f>Q127*(1+J127)+R127</f>
        <v>0</v>
      </c>
    </row>
    <row r="128" thickTop="1" thickBot="1" ht="25" customHeight="1">
      <c r="A128" s="9"/>
      <c r="B128" s="73"/>
      <c r="C128" s="73"/>
      <c r="D128" s="73"/>
      <c r="E128" s="73"/>
      <c r="F128" s="73"/>
      <c r="G128" s="74" t="s">
        <v>118</v>
      </c>
      <c r="H128" s="75">
        <f>J102+J107+J112+J117+J122</f>
        <v>0</v>
      </c>
      <c r="I128" s="74" t="s">
        <v>119</v>
      </c>
      <c r="J128" s="76">
        <f>0+J127</f>
        <v>0</v>
      </c>
      <c r="K128" s="74" t="s">
        <v>120</v>
      </c>
      <c r="L128" s="77">
        <f>L102+L107+L112+L117+L122</f>
        <v>0</v>
      </c>
      <c r="M128" s="12"/>
      <c r="N128" s="2"/>
      <c r="O128" s="2"/>
      <c r="P128" s="2"/>
      <c r="Q128" s="2"/>
    </row>
    <row r="129" ht="40" customHeight="1">
      <c r="A129" s="9"/>
      <c r="B129" s="82" t="s">
        <v>164</v>
      </c>
      <c r="C129" s="1"/>
      <c r="D129" s="1"/>
      <c r="E129" s="1"/>
      <c r="F129" s="1"/>
      <c r="G129" s="1"/>
      <c r="H129" s="50"/>
      <c r="I129" s="1"/>
      <c r="J129" s="50"/>
      <c r="K129" s="1"/>
      <c r="L129" s="1"/>
      <c r="M129" s="12"/>
      <c r="N129" s="2"/>
      <c r="O129" s="2"/>
      <c r="P129" s="2"/>
      <c r="Q129" s="2"/>
    </row>
    <row r="130">
      <c r="A130" s="9"/>
      <c r="B130" s="51">
        <v>19</v>
      </c>
      <c r="C130" s="52" t="s">
        <v>326</v>
      </c>
      <c r="D130" s="52" t="s">
        <v>3</v>
      </c>
      <c r="E130" s="52" t="s">
        <v>327</v>
      </c>
      <c r="F130" s="52" t="s">
        <v>3</v>
      </c>
      <c r="G130" s="53" t="s">
        <v>141</v>
      </c>
      <c r="H130" s="54">
        <v>85</v>
      </c>
      <c r="I130" s="25">
        <f>ROUND(0,2)</f>
        <v>0</v>
      </c>
      <c r="J130" s="55">
        <f>ROUND(I130*H130,2)</f>
        <v>0</v>
      </c>
      <c r="K130" s="56">
        <v>0.20999999999999999</v>
      </c>
      <c r="L130" s="57">
        <f>IF(ISNUMBER(K130),ROUND(J130*(K130+1),2),0)</f>
        <v>0</v>
      </c>
      <c r="M130" s="12"/>
      <c r="N130" s="2"/>
      <c r="O130" s="2"/>
      <c r="P130" s="2"/>
      <c r="Q130" s="43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58" t="s">
        <v>68</v>
      </c>
      <c r="C131" s="1"/>
      <c r="D131" s="1"/>
      <c r="E131" s="59" t="s">
        <v>328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8" t="s">
        <v>70</v>
      </c>
      <c r="C132" s="1"/>
      <c r="D132" s="1"/>
      <c r="E132" s="59" t="s">
        <v>329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>
      <c r="A133" s="9"/>
      <c r="B133" s="58" t="s">
        <v>72</v>
      </c>
      <c r="C133" s="1"/>
      <c r="D133" s="1"/>
      <c r="E133" s="59" t="s">
        <v>330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 thickBot="1">
      <c r="A134" s="9"/>
      <c r="B134" s="60" t="s">
        <v>74</v>
      </c>
      <c r="C134" s="31"/>
      <c r="D134" s="31"/>
      <c r="E134" s="61" t="s">
        <v>75</v>
      </c>
      <c r="F134" s="31"/>
      <c r="G134" s="31"/>
      <c r="H134" s="62"/>
      <c r="I134" s="31"/>
      <c r="J134" s="62"/>
      <c r="K134" s="31"/>
      <c r="L134" s="31"/>
      <c r="M134" s="12"/>
      <c r="N134" s="2"/>
      <c r="O134" s="2"/>
      <c r="P134" s="2"/>
      <c r="Q134" s="2"/>
    </row>
    <row r="135" thickTop="1" thickBot="1" ht="25" customHeight="1">
      <c r="A135" s="9"/>
      <c r="B135" s="1"/>
      <c r="C135" s="67">
        <v>4</v>
      </c>
      <c r="D135" s="1"/>
      <c r="E135" s="67" t="s">
        <v>123</v>
      </c>
      <c r="F135" s="1"/>
      <c r="G135" s="68" t="s">
        <v>115</v>
      </c>
      <c r="H135" s="69">
        <f>0+J130</f>
        <v>0</v>
      </c>
      <c r="I135" s="68" t="s">
        <v>116</v>
      </c>
      <c r="J135" s="70">
        <f>(L135-H135)</f>
        <v>0</v>
      </c>
      <c r="K135" s="68" t="s">
        <v>117</v>
      </c>
      <c r="L135" s="71">
        <f>0+L130</f>
        <v>0</v>
      </c>
      <c r="M135" s="12"/>
      <c r="N135" s="2"/>
      <c r="O135" s="2"/>
      <c r="P135" s="2"/>
      <c r="Q135" s="43">
        <f>0+Q130</f>
        <v>0</v>
      </c>
      <c r="R135" s="27">
        <f>0+R130</f>
        <v>0</v>
      </c>
      <c r="S135" s="72">
        <f>Q135*(1+J135)+R135</f>
        <v>0</v>
      </c>
    </row>
    <row r="136" thickTop="1" thickBot="1" ht="25" customHeight="1">
      <c r="A136" s="9"/>
      <c r="B136" s="73"/>
      <c r="C136" s="73"/>
      <c r="D136" s="73"/>
      <c r="E136" s="73"/>
      <c r="F136" s="73"/>
      <c r="G136" s="74" t="s">
        <v>118</v>
      </c>
      <c r="H136" s="75">
        <f>0+J130</f>
        <v>0</v>
      </c>
      <c r="I136" s="74" t="s">
        <v>119</v>
      </c>
      <c r="J136" s="76">
        <f>0+J135</f>
        <v>0</v>
      </c>
      <c r="K136" s="74" t="s">
        <v>120</v>
      </c>
      <c r="L136" s="77">
        <f>0+L130</f>
        <v>0</v>
      </c>
      <c r="M136" s="12"/>
      <c r="N136" s="2"/>
      <c r="O136" s="2"/>
      <c r="P136" s="2"/>
      <c r="Q136" s="2"/>
    </row>
    <row r="137" ht="40" customHeight="1">
      <c r="A137" s="9"/>
      <c r="B137" s="82" t="s">
        <v>331</v>
      </c>
      <c r="C137" s="1"/>
      <c r="D137" s="1"/>
      <c r="E137" s="1"/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>
      <c r="A138" s="9"/>
      <c r="B138" s="51">
        <v>20</v>
      </c>
      <c r="C138" s="52" t="s">
        <v>332</v>
      </c>
      <c r="D138" s="52" t="s">
        <v>3</v>
      </c>
      <c r="E138" s="52" t="s">
        <v>333</v>
      </c>
      <c r="F138" s="52" t="s">
        <v>3</v>
      </c>
      <c r="G138" s="53" t="s">
        <v>156</v>
      </c>
      <c r="H138" s="54">
        <v>1024</v>
      </c>
      <c r="I138" s="25">
        <f>ROUND(0,2)</f>
        <v>0</v>
      </c>
      <c r="J138" s="55">
        <f>ROUND(I138*H138,2)</f>
        <v>0</v>
      </c>
      <c r="K138" s="56">
        <v>0.20999999999999999</v>
      </c>
      <c r="L138" s="57">
        <f>IF(ISNUMBER(K138),ROUND(J138*(K138+1),2),0)</f>
        <v>0</v>
      </c>
      <c r="M138" s="12"/>
      <c r="N138" s="2"/>
      <c r="O138" s="2"/>
      <c r="P138" s="2"/>
      <c r="Q138" s="4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58" t="s">
        <v>68</v>
      </c>
      <c r="C139" s="1"/>
      <c r="D139" s="1"/>
      <c r="E139" s="59" t="s">
        <v>334</v>
      </c>
      <c r="F139" s="1"/>
      <c r="G139" s="1"/>
      <c r="H139" s="50"/>
      <c r="I139" s="1"/>
      <c r="J139" s="50"/>
      <c r="K139" s="1"/>
      <c r="L139" s="1"/>
      <c r="M139" s="12"/>
      <c r="N139" s="2"/>
      <c r="O139" s="2"/>
      <c r="P139" s="2"/>
      <c r="Q139" s="2"/>
    </row>
    <row r="140">
      <c r="A140" s="9"/>
      <c r="B140" s="58" t="s">
        <v>70</v>
      </c>
      <c r="C140" s="1"/>
      <c r="D140" s="1"/>
      <c r="E140" s="59" t="s">
        <v>335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>
      <c r="A141" s="9"/>
      <c r="B141" s="58" t="s">
        <v>72</v>
      </c>
      <c r="C141" s="1"/>
      <c r="D141" s="1"/>
      <c r="E141" s="59" t="s">
        <v>336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 thickBot="1">
      <c r="A142" s="9"/>
      <c r="B142" s="60" t="s">
        <v>74</v>
      </c>
      <c r="C142" s="31"/>
      <c r="D142" s="31"/>
      <c r="E142" s="61" t="s">
        <v>75</v>
      </c>
      <c r="F142" s="31"/>
      <c r="G142" s="31"/>
      <c r="H142" s="62"/>
      <c r="I142" s="31"/>
      <c r="J142" s="62"/>
      <c r="K142" s="31"/>
      <c r="L142" s="31"/>
      <c r="M142" s="12"/>
      <c r="N142" s="2"/>
      <c r="O142" s="2"/>
      <c r="P142" s="2"/>
      <c r="Q142" s="2"/>
    </row>
    <row r="143" thickTop="1">
      <c r="A143" s="9"/>
      <c r="B143" s="51">
        <v>21</v>
      </c>
      <c r="C143" s="52" t="s">
        <v>337</v>
      </c>
      <c r="D143" s="52" t="s">
        <v>3</v>
      </c>
      <c r="E143" s="52" t="s">
        <v>338</v>
      </c>
      <c r="F143" s="52" t="s">
        <v>3</v>
      </c>
      <c r="G143" s="53" t="s">
        <v>141</v>
      </c>
      <c r="H143" s="63">
        <v>263.60000000000002</v>
      </c>
      <c r="I143" s="37">
        <f>ROUND(0,2)</f>
        <v>0</v>
      </c>
      <c r="J143" s="64">
        <f>ROUND(I143*H143,2)</f>
        <v>0</v>
      </c>
      <c r="K143" s="65">
        <v>0.20999999999999999</v>
      </c>
      <c r="L143" s="66">
        <f>IF(ISNUMBER(K143),ROUND(J143*(K143+1),2),0)</f>
        <v>0</v>
      </c>
      <c r="M143" s="12"/>
      <c r="N143" s="2"/>
      <c r="O143" s="2"/>
      <c r="P143" s="2"/>
      <c r="Q143" s="4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58" t="s">
        <v>68</v>
      </c>
      <c r="C144" s="1"/>
      <c r="D144" s="1"/>
      <c r="E144" s="59" t="s">
        <v>339</v>
      </c>
      <c r="F144" s="1"/>
      <c r="G144" s="1"/>
      <c r="H144" s="50"/>
      <c r="I144" s="1"/>
      <c r="J144" s="50"/>
      <c r="K144" s="1"/>
      <c r="L144" s="1"/>
      <c r="M144" s="12"/>
      <c r="N144" s="2"/>
      <c r="O144" s="2"/>
      <c r="P144" s="2"/>
      <c r="Q144" s="2"/>
    </row>
    <row r="145">
      <c r="A145" s="9"/>
      <c r="B145" s="58" t="s">
        <v>70</v>
      </c>
      <c r="C145" s="1"/>
      <c r="D145" s="1"/>
      <c r="E145" s="59" t="s">
        <v>340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>
      <c r="A146" s="9"/>
      <c r="B146" s="58" t="s">
        <v>72</v>
      </c>
      <c r="C146" s="1"/>
      <c r="D146" s="1"/>
      <c r="E146" s="59" t="s">
        <v>341</v>
      </c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 thickBot="1">
      <c r="A147" s="9"/>
      <c r="B147" s="60" t="s">
        <v>74</v>
      </c>
      <c r="C147" s="31"/>
      <c r="D147" s="31"/>
      <c r="E147" s="61" t="s">
        <v>75</v>
      </c>
      <c r="F147" s="31"/>
      <c r="G147" s="31"/>
      <c r="H147" s="62"/>
      <c r="I147" s="31"/>
      <c r="J147" s="62"/>
      <c r="K147" s="31"/>
      <c r="L147" s="31"/>
      <c r="M147" s="12"/>
      <c r="N147" s="2"/>
      <c r="O147" s="2"/>
      <c r="P147" s="2"/>
      <c r="Q147" s="2"/>
    </row>
    <row r="148" thickTop="1">
      <c r="A148" s="9"/>
      <c r="B148" s="51">
        <v>22</v>
      </c>
      <c r="C148" s="52" t="s">
        <v>342</v>
      </c>
      <c r="D148" s="52" t="s">
        <v>3</v>
      </c>
      <c r="E148" s="52" t="s">
        <v>343</v>
      </c>
      <c r="F148" s="52" t="s">
        <v>3</v>
      </c>
      <c r="G148" s="53" t="s">
        <v>156</v>
      </c>
      <c r="H148" s="63">
        <v>80</v>
      </c>
      <c r="I148" s="37">
        <f>ROUND(0,2)</f>
        <v>0</v>
      </c>
      <c r="J148" s="64">
        <f>ROUND(I148*H148,2)</f>
        <v>0</v>
      </c>
      <c r="K148" s="65">
        <v>0.20999999999999999</v>
      </c>
      <c r="L148" s="66">
        <f>IF(ISNUMBER(K148),ROUND(J148*(K148+1),2),0)</f>
        <v>0</v>
      </c>
      <c r="M148" s="12"/>
      <c r="N148" s="2"/>
      <c r="O148" s="2"/>
      <c r="P148" s="2"/>
      <c r="Q148" s="4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58" t="s">
        <v>68</v>
      </c>
      <c r="C149" s="1"/>
      <c r="D149" s="1"/>
      <c r="E149" s="59" t="s">
        <v>344</v>
      </c>
      <c r="F149" s="1"/>
      <c r="G149" s="1"/>
      <c r="H149" s="50"/>
      <c r="I149" s="1"/>
      <c r="J149" s="50"/>
      <c r="K149" s="1"/>
      <c r="L149" s="1"/>
      <c r="M149" s="12"/>
      <c r="N149" s="2"/>
      <c r="O149" s="2"/>
      <c r="P149" s="2"/>
      <c r="Q149" s="2"/>
    </row>
    <row r="150">
      <c r="A150" s="9"/>
      <c r="B150" s="58" t="s">
        <v>70</v>
      </c>
      <c r="C150" s="1"/>
      <c r="D150" s="1"/>
      <c r="E150" s="59" t="s">
        <v>345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>
      <c r="A151" s="9"/>
      <c r="B151" s="58" t="s">
        <v>72</v>
      </c>
      <c r="C151" s="1"/>
      <c r="D151" s="1"/>
      <c r="E151" s="59" t="s">
        <v>346</v>
      </c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 thickBot="1">
      <c r="A152" s="9"/>
      <c r="B152" s="60" t="s">
        <v>74</v>
      </c>
      <c r="C152" s="31"/>
      <c r="D152" s="31"/>
      <c r="E152" s="61" t="s">
        <v>75</v>
      </c>
      <c r="F152" s="31"/>
      <c r="G152" s="31"/>
      <c r="H152" s="62"/>
      <c r="I152" s="31"/>
      <c r="J152" s="62"/>
      <c r="K152" s="31"/>
      <c r="L152" s="31"/>
      <c r="M152" s="12"/>
      <c r="N152" s="2"/>
      <c r="O152" s="2"/>
      <c r="P152" s="2"/>
      <c r="Q152" s="2"/>
    </row>
    <row r="153" thickTop="1">
      <c r="A153" s="9"/>
      <c r="B153" s="51">
        <v>23</v>
      </c>
      <c r="C153" s="52" t="s">
        <v>347</v>
      </c>
      <c r="D153" s="52" t="s">
        <v>3</v>
      </c>
      <c r="E153" s="52" t="s">
        <v>348</v>
      </c>
      <c r="F153" s="52" t="s">
        <v>3</v>
      </c>
      <c r="G153" s="53" t="s">
        <v>156</v>
      </c>
      <c r="H153" s="63">
        <v>1987</v>
      </c>
      <c r="I153" s="37">
        <f>ROUND(0,2)</f>
        <v>0</v>
      </c>
      <c r="J153" s="64">
        <f>ROUND(I153*H153,2)</f>
        <v>0</v>
      </c>
      <c r="K153" s="65">
        <v>0.20999999999999999</v>
      </c>
      <c r="L153" s="66">
        <f>IF(ISNUMBER(K153),ROUND(J153*(K153+1),2),0)</f>
        <v>0</v>
      </c>
      <c r="M153" s="12"/>
      <c r="N153" s="2"/>
      <c r="O153" s="2"/>
      <c r="P153" s="2"/>
      <c r="Q153" s="4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58" t="s">
        <v>68</v>
      </c>
      <c r="C154" s="1"/>
      <c r="D154" s="1"/>
      <c r="E154" s="59" t="s">
        <v>349</v>
      </c>
      <c r="F154" s="1"/>
      <c r="G154" s="1"/>
      <c r="H154" s="50"/>
      <c r="I154" s="1"/>
      <c r="J154" s="50"/>
      <c r="K154" s="1"/>
      <c r="L154" s="1"/>
      <c r="M154" s="12"/>
      <c r="N154" s="2"/>
      <c r="O154" s="2"/>
      <c r="P154" s="2"/>
      <c r="Q154" s="2"/>
    </row>
    <row r="155">
      <c r="A155" s="9"/>
      <c r="B155" s="58" t="s">
        <v>70</v>
      </c>
      <c r="C155" s="1"/>
      <c r="D155" s="1"/>
      <c r="E155" s="59" t="s">
        <v>350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>
      <c r="A156" s="9"/>
      <c r="B156" s="58" t="s">
        <v>72</v>
      </c>
      <c r="C156" s="1"/>
      <c r="D156" s="1"/>
      <c r="E156" s="59" t="s">
        <v>351</v>
      </c>
      <c r="F156" s="1"/>
      <c r="G156" s="1"/>
      <c r="H156" s="50"/>
      <c r="I156" s="1"/>
      <c r="J156" s="50"/>
      <c r="K156" s="1"/>
      <c r="L156" s="1"/>
      <c r="M156" s="12"/>
      <c r="N156" s="2"/>
      <c r="O156" s="2"/>
      <c r="P156" s="2"/>
      <c r="Q156" s="2"/>
    </row>
    <row r="157" thickBot="1">
      <c r="A157" s="9"/>
      <c r="B157" s="60" t="s">
        <v>74</v>
      </c>
      <c r="C157" s="31"/>
      <c r="D157" s="31"/>
      <c r="E157" s="61" t="s">
        <v>75</v>
      </c>
      <c r="F157" s="31"/>
      <c r="G157" s="31"/>
      <c r="H157" s="62"/>
      <c r="I157" s="31"/>
      <c r="J157" s="62"/>
      <c r="K157" s="31"/>
      <c r="L157" s="31"/>
      <c r="M157" s="12"/>
      <c r="N157" s="2"/>
      <c r="O157" s="2"/>
      <c r="P157" s="2"/>
      <c r="Q157" s="2"/>
    </row>
    <row r="158" thickTop="1">
      <c r="A158" s="9"/>
      <c r="B158" s="51">
        <v>24</v>
      </c>
      <c r="C158" s="52" t="s">
        <v>352</v>
      </c>
      <c r="D158" s="52" t="s">
        <v>3</v>
      </c>
      <c r="E158" s="52" t="s">
        <v>353</v>
      </c>
      <c r="F158" s="52" t="s">
        <v>3</v>
      </c>
      <c r="G158" s="53" t="s">
        <v>156</v>
      </c>
      <c r="H158" s="63">
        <v>988</v>
      </c>
      <c r="I158" s="37">
        <f>ROUND(0,2)</f>
        <v>0</v>
      </c>
      <c r="J158" s="64">
        <f>ROUND(I158*H158,2)</f>
        <v>0</v>
      </c>
      <c r="K158" s="65">
        <v>0.20999999999999999</v>
      </c>
      <c r="L158" s="66">
        <f>IF(ISNUMBER(K158),ROUND(J158*(K158+1),2),0)</f>
        <v>0</v>
      </c>
      <c r="M158" s="12"/>
      <c r="N158" s="2"/>
      <c r="O158" s="2"/>
      <c r="P158" s="2"/>
      <c r="Q158" s="4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58" t="s">
        <v>68</v>
      </c>
      <c r="C159" s="1"/>
      <c r="D159" s="1"/>
      <c r="E159" s="59" t="s">
        <v>354</v>
      </c>
      <c r="F159" s="1"/>
      <c r="G159" s="1"/>
      <c r="H159" s="50"/>
      <c r="I159" s="1"/>
      <c r="J159" s="50"/>
      <c r="K159" s="1"/>
      <c r="L159" s="1"/>
      <c r="M159" s="12"/>
      <c r="N159" s="2"/>
      <c r="O159" s="2"/>
      <c r="P159" s="2"/>
      <c r="Q159" s="2"/>
    </row>
    <row r="160">
      <c r="A160" s="9"/>
      <c r="B160" s="58" t="s">
        <v>70</v>
      </c>
      <c r="C160" s="1"/>
      <c r="D160" s="1"/>
      <c r="E160" s="59" t="s">
        <v>355</v>
      </c>
      <c r="F160" s="1"/>
      <c r="G160" s="1"/>
      <c r="H160" s="50"/>
      <c r="I160" s="1"/>
      <c r="J160" s="50"/>
      <c r="K160" s="1"/>
      <c r="L160" s="1"/>
      <c r="M160" s="12"/>
      <c r="N160" s="2"/>
      <c r="O160" s="2"/>
      <c r="P160" s="2"/>
      <c r="Q160" s="2"/>
    </row>
    <row r="161">
      <c r="A161" s="9"/>
      <c r="B161" s="58" t="s">
        <v>72</v>
      </c>
      <c r="C161" s="1"/>
      <c r="D161" s="1"/>
      <c r="E161" s="59" t="s">
        <v>356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 thickBot="1">
      <c r="A162" s="9"/>
      <c r="B162" s="60" t="s">
        <v>74</v>
      </c>
      <c r="C162" s="31"/>
      <c r="D162" s="31"/>
      <c r="E162" s="61" t="s">
        <v>75</v>
      </c>
      <c r="F162" s="31"/>
      <c r="G162" s="31"/>
      <c r="H162" s="62"/>
      <c r="I162" s="31"/>
      <c r="J162" s="62"/>
      <c r="K162" s="31"/>
      <c r="L162" s="31"/>
      <c r="M162" s="12"/>
      <c r="N162" s="2"/>
      <c r="O162" s="2"/>
      <c r="P162" s="2"/>
      <c r="Q162" s="2"/>
    </row>
    <row r="163" thickTop="1">
      <c r="A163" s="9"/>
      <c r="B163" s="51">
        <v>25</v>
      </c>
      <c r="C163" s="52" t="s">
        <v>357</v>
      </c>
      <c r="D163" s="52" t="s">
        <v>3</v>
      </c>
      <c r="E163" s="52" t="s">
        <v>358</v>
      </c>
      <c r="F163" s="52" t="s">
        <v>3</v>
      </c>
      <c r="G163" s="53" t="s">
        <v>156</v>
      </c>
      <c r="H163" s="63">
        <v>999</v>
      </c>
      <c r="I163" s="37">
        <f>ROUND(0,2)</f>
        <v>0</v>
      </c>
      <c r="J163" s="64">
        <f>ROUND(I163*H163,2)</f>
        <v>0</v>
      </c>
      <c r="K163" s="65">
        <v>0.20999999999999999</v>
      </c>
      <c r="L163" s="66">
        <f>IF(ISNUMBER(K163),ROUND(J163*(K163+1),2),0)</f>
        <v>0</v>
      </c>
      <c r="M163" s="12"/>
      <c r="N163" s="2"/>
      <c r="O163" s="2"/>
      <c r="P163" s="2"/>
      <c r="Q163" s="43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58" t="s">
        <v>68</v>
      </c>
      <c r="C164" s="1"/>
      <c r="D164" s="1"/>
      <c r="E164" s="59" t="s">
        <v>359</v>
      </c>
      <c r="F164" s="1"/>
      <c r="G164" s="1"/>
      <c r="H164" s="50"/>
      <c r="I164" s="1"/>
      <c r="J164" s="50"/>
      <c r="K164" s="1"/>
      <c r="L164" s="1"/>
      <c r="M164" s="12"/>
      <c r="N164" s="2"/>
      <c r="O164" s="2"/>
      <c r="P164" s="2"/>
      <c r="Q164" s="2"/>
    </row>
    <row r="165">
      <c r="A165" s="9"/>
      <c r="B165" s="58" t="s">
        <v>70</v>
      </c>
      <c r="C165" s="1"/>
      <c r="D165" s="1"/>
      <c r="E165" s="59" t="s">
        <v>360</v>
      </c>
      <c r="F165" s="1"/>
      <c r="G165" s="1"/>
      <c r="H165" s="50"/>
      <c r="I165" s="1"/>
      <c r="J165" s="50"/>
      <c r="K165" s="1"/>
      <c r="L165" s="1"/>
      <c r="M165" s="12"/>
      <c r="N165" s="2"/>
      <c r="O165" s="2"/>
      <c r="P165" s="2"/>
      <c r="Q165" s="2"/>
    </row>
    <row r="166">
      <c r="A166" s="9"/>
      <c r="B166" s="58" t="s">
        <v>72</v>
      </c>
      <c r="C166" s="1"/>
      <c r="D166" s="1"/>
      <c r="E166" s="59" t="s">
        <v>356</v>
      </c>
      <c r="F166" s="1"/>
      <c r="G166" s="1"/>
      <c r="H166" s="50"/>
      <c r="I166" s="1"/>
      <c r="J166" s="50"/>
      <c r="K166" s="1"/>
      <c r="L166" s="1"/>
      <c r="M166" s="12"/>
      <c r="N166" s="2"/>
      <c r="O166" s="2"/>
      <c r="P166" s="2"/>
      <c r="Q166" s="2"/>
    </row>
    <row r="167" thickBot="1">
      <c r="A167" s="9"/>
      <c r="B167" s="60" t="s">
        <v>74</v>
      </c>
      <c r="C167" s="31"/>
      <c r="D167" s="31"/>
      <c r="E167" s="61" t="s">
        <v>75</v>
      </c>
      <c r="F167" s="31"/>
      <c r="G167" s="31"/>
      <c r="H167" s="62"/>
      <c r="I167" s="31"/>
      <c r="J167" s="62"/>
      <c r="K167" s="31"/>
      <c r="L167" s="31"/>
      <c r="M167" s="12"/>
      <c r="N167" s="2"/>
      <c r="O167" s="2"/>
      <c r="P167" s="2"/>
      <c r="Q167" s="2"/>
    </row>
    <row r="168" thickTop="1">
      <c r="A168" s="9"/>
      <c r="B168" s="51">
        <v>26</v>
      </c>
      <c r="C168" s="52" t="s">
        <v>361</v>
      </c>
      <c r="D168" s="52" t="s">
        <v>3</v>
      </c>
      <c r="E168" s="52" t="s">
        <v>362</v>
      </c>
      <c r="F168" s="52" t="s">
        <v>3</v>
      </c>
      <c r="G168" s="53" t="s">
        <v>156</v>
      </c>
      <c r="H168" s="63">
        <v>977</v>
      </c>
      <c r="I168" s="37">
        <f>ROUND(0,2)</f>
        <v>0</v>
      </c>
      <c r="J168" s="64">
        <f>ROUND(I168*H168,2)</f>
        <v>0</v>
      </c>
      <c r="K168" s="65">
        <v>0.20999999999999999</v>
      </c>
      <c r="L168" s="66">
        <f>IF(ISNUMBER(K168),ROUND(J168*(K168+1),2),0)</f>
        <v>0</v>
      </c>
      <c r="M168" s="12"/>
      <c r="N168" s="2"/>
      <c r="O168" s="2"/>
      <c r="P168" s="2"/>
      <c r="Q168" s="4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58" t="s">
        <v>68</v>
      </c>
      <c r="C169" s="1"/>
      <c r="D169" s="1"/>
      <c r="E169" s="59" t="s">
        <v>363</v>
      </c>
      <c r="F169" s="1"/>
      <c r="G169" s="1"/>
      <c r="H169" s="50"/>
      <c r="I169" s="1"/>
      <c r="J169" s="50"/>
      <c r="K169" s="1"/>
      <c r="L169" s="1"/>
      <c r="M169" s="12"/>
      <c r="N169" s="2"/>
      <c r="O169" s="2"/>
      <c r="P169" s="2"/>
      <c r="Q169" s="2"/>
    </row>
    <row r="170">
      <c r="A170" s="9"/>
      <c r="B170" s="58" t="s">
        <v>70</v>
      </c>
      <c r="C170" s="1"/>
      <c r="D170" s="1"/>
      <c r="E170" s="59" t="s">
        <v>364</v>
      </c>
      <c r="F170" s="1"/>
      <c r="G170" s="1"/>
      <c r="H170" s="50"/>
      <c r="I170" s="1"/>
      <c r="J170" s="50"/>
      <c r="K170" s="1"/>
      <c r="L170" s="1"/>
      <c r="M170" s="12"/>
      <c r="N170" s="2"/>
      <c r="O170" s="2"/>
      <c r="P170" s="2"/>
      <c r="Q170" s="2"/>
    </row>
    <row r="171">
      <c r="A171" s="9"/>
      <c r="B171" s="58" t="s">
        <v>72</v>
      </c>
      <c r="C171" s="1"/>
      <c r="D171" s="1"/>
      <c r="E171" s="59" t="s">
        <v>356</v>
      </c>
      <c r="F171" s="1"/>
      <c r="G171" s="1"/>
      <c r="H171" s="50"/>
      <c r="I171" s="1"/>
      <c r="J171" s="50"/>
      <c r="K171" s="1"/>
      <c r="L171" s="1"/>
      <c r="M171" s="12"/>
      <c r="N171" s="2"/>
      <c r="O171" s="2"/>
      <c r="P171" s="2"/>
      <c r="Q171" s="2"/>
    </row>
    <row r="172" thickBot="1">
      <c r="A172" s="9"/>
      <c r="B172" s="60" t="s">
        <v>74</v>
      </c>
      <c r="C172" s="31"/>
      <c r="D172" s="31"/>
      <c r="E172" s="61" t="s">
        <v>75</v>
      </c>
      <c r="F172" s="31"/>
      <c r="G172" s="31"/>
      <c r="H172" s="62"/>
      <c r="I172" s="31"/>
      <c r="J172" s="62"/>
      <c r="K172" s="31"/>
      <c r="L172" s="31"/>
      <c r="M172" s="12"/>
      <c r="N172" s="2"/>
      <c r="O172" s="2"/>
      <c r="P172" s="2"/>
      <c r="Q172" s="2"/>
    </row>
    <row r="173" thickTop="1">
      <c r="A173" s="9"/>
      <c r="B173" s="51">
        <v>27</v>
      </c>
      <c r="C173" s="52" t="s">
        <v>365</v>
      </c>
      <c r="D173" s="52" t="s">
        <v>3</v>
      </c>
      <c r="E173" s="52" t="s">
        <v>366</v>
      </c>
      <c r="F173" s="52" t="s">
        <v>3</v>
      </c>
      <c r="G173" s="53" t="s">
        <v>156</v>
      </c>
      <c r="H173" s="63">
        <v>977</v>
      </c>
      <c r="I173" s="37">
        <f>ROUND(0,2)</f>
        <v>0</v>
      </c>
      <c r="J173" s="64">
        <f>ROUND(I173*H173,2)</f>
        <v>0</v>
      </c>
      <c r="K173" s="65">
        <v>0.20999999999999999</v>
      </c>
      <c r="L173" s="66">
        <f>IF(ISNUMBER(K173),ROUND(J173*(K173+1),2),0)</f>
        <v>0</v>
      </c>
      <c r="M173" s="12"/>
      <c r="N173" s="2"/>
      <c r="O173" s="2"/>
      <c r="P173" s="2"/>
      <c r="Q173" s="4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58" t="s">
        <v>68</v>
      </c>
      <c r="C174" s="1"/>
      <c r="D174" s="1"/>
      <c r="E174" s="59" t="s">
        <v>367</v>
      </c>
      <c r="F174" s="1"/>
      <c r="G174" s="1"/>
      <c r="H174" s="50"/>
      <c r="I174" s="1"/>
      <c r="J174" s="50"/>
      <c r="K174" s="1"/>
      <c r="L174" s="1"/>
      <c r="M174" s="12"/>
      <c r="N174" s="2"/>
      <c r="O174" s="2"/>
      <c r="P174" s="2"/>
      <c r="Q174" s="2"/>
    </row>
    <row r="175">
      <c r="A175" s="9"/>
      <c r="B175" s="58" t="s">
        <v>70</v>
      </c>
      <c r="C175" s="1"/>
      <c r="D175" s="1"/>
      <c r="E175" s="59" t="s">
        <v>364</v>
      </c>
      <c r="F175" s="1"/>
      <c r="G175" s="1"/>
      <c r="H175" s="50"/>
      <c r="I175" s="1"/>
      <c r="J175" s="50"/>
      <c r="K175" s="1"/>
      <c r="L175" s="1"/>
      <c r="M175" s="12"/>
      <c r="N175" s="2"/>
      <c r="O175" s="2"/>
      <c r="P175" s="2"/>
      <c r="Q175" s="2"/>
    </row>
    <row r="176">
      <c r="A176" s="9"/>
      <c r="B176" s="58" t="s">
        <v>72</v>
      </c>
      <c r="C176" s="1"/>
      <c r="D176" s="1"/>
      <c r="E176" s="59" t="s">
        <v>368</v>
      </c>
      <c r="F176" s="1"/>
      <c r="G176" s="1"/>
      <c r="H176" s="50"/>
      <c r="I176" s="1"/>
      <c r="J176" s="50"/>
      <c r="K176" s="1"/>
      <c r="L176" s="1"/>
      <c r="M176" s="12"/>
      <c r="N176" s="2"/>
      <c r="O176" s="2"/>
      <c r="P176" s="2"/>
      <c r="Q176" s="2"/>
    </row>
    <row r="177" thickBot="1">
      <c r="A177" s="9"/>
      <c r="B177" s="60" t="s">
        <v>74</v>
      </c>
      <c r="C177" s="31"/>
      <c r="D177" s="31"/>
      <c r="E177" s="61" t="s">
        <v>75</v>
      </c>
      <c r="F177" s="31"/>
      <c r="G177" s="31"/>
      <c r="H177" s="62"/>
      <c r="I177" s="31"/>
      <c r="J177" s="62"/>
      <c r="K177" s="31"/>
      <c r="L177" s="31"/>
      <c r="M177" s="12"/>
      <c r="N177" s="2"/>
      <c r="O177" s="2"/>
      <c r="P177" s="2"/>
      <c r="Q177" s="2"/>
    </row>
    <row r="178" thickTop="1">
      <c r="A178" s="9"/>
      <c r="B178" s="51">
        <v>28</v>
      </c>
      <c r="C178" s="52" t="s">
        <v>369</v>
      </c>
      <c r="D178" s="52" t="s">
        <v>3</v>
      </c>
      <c r="E178" s="52" t="s">
        <v>370</v>
      </c>
      <c r="F178" s="52" t="s">
        <v>3</v>
      </c>
      <c r="G178" s="53" t="s">
        <v>156</v>
      </c>
      <c r="H178" s="63">
        <v>210</v>
      </c>
      <c r="I178" s="37">
        <f>ROUND(0,2)</f>
        <v>0</v>
      </c>
      <c r="J178" s="64">
        <f>ROUND(I178*H178,2)</f>
        <v>0</v>
      </c>
      <c r="K178" s="65">
        <v>0.20999999999999999</v>
      </c>
      <c r="L178" s="66">
        <f>IF(ISNUMBER(K178),ROUND(J178*(K178+1),2),0)</f>
        <v>0</v>
      </c>
      <c r="M178" s="12"/>
      <c r="N178" s="2"/>
      <c r="O178" s="2"/>
      <c r="P178" s="2"/>
      <c r="Q178" s="43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58" t="s">
        <v>68</v>
      </c>
      <c r="C179" s="1"/>
      <c r="D179" s="1"/>
      <c r="E179" s="59" t="s">
        <v>371</v>
      </c>
      <c r="F179" s="1"/>
      <c r="G179" s="1"/>
      <c r="H179" s="50"/>
      <c r="I179" s="1"/>
      <c r="J179" s="50"/>
      <c r="K179" s="1"/>
      <c r="L179" s="1"/>
      <c r="M179" s="12"/>
      <c r="N179" s="2"/>
      <c r="O179" s="2"/>
      <c r="P179" s="2"/>
      <c r="Q179" s="2"/>
    </row>
    <row r="180">
      <c r="A180" s="9"/>
      <c r="B180" s="58" t="s">
        <v>70</v>
      </c>
      <c r="C180" s="1"/>
      <c r="D180" s="1"/>
      <c r="E180" s="59" t="s">
        <v>372</v>
      </c>
      <c r="F180" s="1"/>
      <c r="G180" s="1"/>
      <c r="H180" s="50"/>
      <c r="I180" s="1"/>
      <c r="J180" s="50"/>
      <c r="K180" s="1"/>
      <c r="L180" s="1"/>
      <c r="M180" s="12"/>
      <c r="N180" s="2"/>
      <c r="O180" s="2"/>
      <c r="P180" s="2"/>
      <c r="Q180" s="2"/>
    </row>
    <row r="181">
      <c r="A181" s="9"/>
      <c r="B181" s="58" t="s">
        <v>72</v>
      </c>
      <c r="C181" s="1"/>
      <c r="D181" s="1"/>
      <c r="E181" s="59" t="s">
        <v>373</v>
      </c>
      <c r="F181" s="1"/>
      <c r="G181" s="1"/>
      <c r="H181" s="50"/>
      <c r="I181" s="1"/>
      <c r="J181" s="50"/>
      <c r="K181" s="1"/>
      <c r="L181" s="1"/>
      <c r="M181" s="12"/>
      <c r="N181" s="2"/>
      <c r="O181" s="2"/>
      <c r="P181" s="2"/>
      <c r="Q181" s="2"/>
    </row>
    <row r="182" thickBot="1">
      <c r="A182" s="9"/>
      <c r="B182" s="60" t="s">
        <v>74</v>
      </c>
      <c r="C182" s="31"/>
      <c r="D182" s="31"/>
      <c r="E182" s="61" t="s">
        <v>75</v>
      </c>
      <c r="F182" s="31"/>
      <c r="G182" s="31"/>
      <c r="H182" s="62"/>
      <c r="I182" s="31"/>
      <c r="J182" s="62"/>
      <c r="K182" s="31"/>
      <c r="L182" s="31"/>
      <c r="M182" s="12"/>
      <c r="N182" s="2"/>
      <c r="O182" s="2"/>
      <c r="P182" s="2"/>
      <c r="Q182" s="2"/>
    </row>
    <row r="183" thickTop="1">
      <c r="A183" s="9"/>
      <c r="B183" s="51">
        <v>29</v>
      </c>
      <c r="C183" s="52" t="s">
        <v>374</v>
      </c>
      <c r="D183" s="52" t="s">
        <v>3</v>
      </c>
      <c r="E183" s="52" t="s">
        <v>375</v>
      </c>
      <c r="F183" s="52" t="s">
        <v>3</v>
      </c>
      <c r="G183" s="53" t="s">
        <v>156</v>
      </c>
      <c r="H183" s="63">
        <v>7</v>
      </c>
      <c r="I183" s="37">
        <f>ROUND(0,2)</f>
        <v>0</v>
      </c>
      <c r="J183" s="64">
        <f>ROUND(I183*H183,2)</f>
        <v>0</v>
      </c>
      <c r="K183" s="65">
        <v>0.20999999999999999</v>
      </c>
      <c r="L183" s="66">
        <f>IF(ISNUMBER(K183),ROUND(J183*(K183+1),2),0)</f>
        <v>0</v>
      </c>
      <c r="M183" s="12"/>
      <c r="N183" s="2"/>
      <c r="O183" s="2"/>
      <c r="P183" s="2"/>
      <c r="Q183" s="43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58" t="s">
        <v>68</v>
      </c>
      <c r="C184" s="1"/>
      <c r="D184" s="1"/>
      <c r="E184" s="59" t="s">
        <v>376</v>
      </c>
      <c r="F184" s="1"/>
      <c r="G184" s="1"/>
      <c r="H184" s="50"/>
      <c r="I184" s="1"/>
      <c r="J184" s="50"/>
      <c r="K184" s="1"/>
      <c r="L184" s="1"/>
      <c r="M184" s="12"/>
      <c r="N184" s="2"/>
      <c r="O184" s="2"/>
      <c r="P184" s="2"/>
      <c r="Q184" s="2"/>
    </row>
    <row r="185">
      <c r="A185" s="9"/>
      <c r="B185" s="58" t="s">
        <v>70</v>
      </c>
      <c r="C185" s="1"/>
      <c r="D185" s="1"/>
      <c r="E185" s="59" t="s">
        <v>377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>
      <c r="A186" s="9"/>
      <c r="B186" s="58" t="s">
        <v>72</v>
      </c>
      <c r="C186" s="1"/>
      <c r="D186" s="1"/>
      <c r="E186" s="59" t="s">
        <v>373</v>
      </c>
      <c r="F186" s="1"/>
      <c r="G186" s="1"/>
      <c r="H186" s="50"/>
      <c r="I186" s="1"/>
      <c r="J186" s="50"/>
      <c r="K186" s="1"/>
      <c r="L186" s="1"/>
      <c r="M186" s="12"/>
      <c r="N186" s="2"/>
      <c r="O186" s="2"/>
      <c r="P186" s="2"/>
      <c r="Q186" s="2"/>
    </row>
    <row r="187" thickBot="1">
      <c r="A187" s="9"/>
      <c r="B187" s="60" t="s">
        <v>74</v>
      </c>
      <c r="C187" s="31"/>
      <c r="D187" s="31"/>
      <c r="E187" s="61" t="s">
        <v>75</v>
      </c>
      <c r="F187" s="31"/>
      <c r="G187" s="31"/>
      <c r="H187" s="62"/>
      <c r="I187" s="31"/>
      <c r="J187" s="62"/>
      <c r="K187" s="31"/>
      <c r="L187" s="31"/>
      <c r="M187" s="12"/>
      <c r="N187" s="2"/>
      <c r="O187" s="2"/>
      <c r="P187" s="2"/>
      <c r="Q187" s="2"/>
    </row>
    <row r="188" thickTop="1">
      <c r="A188" s="9"/>
      <c r="B188" s="51">
        <v>30</v>
      </c>
      <c r="C188" s="52" t="s">
        <v>374</v>
      </c>
      <c r="D188" s="52" t="s">
        <v>108</v>
      </c>
      <c r="E188" s="52" t="s">
        <v>375</v>
      </c>
      <c r="F188" s="52" t="s">
        <v>3</v>
      </c>
      <c r="G188" s="53" t="s">
        <v>156</v>
      </c>
      <c r="H188" s="63">
        <v>5</v>
      </c>
      <c r="I188" s="37">
        <f>ROUND(0,2)</f>
        <v>0</v>
      </c>
      <c r="J188" s="64">
        <f>ROUND(I188*H188,2)</f>
        <v>0</v>
      </c>
      <c r="K188" s="65">
        <v>0.20999999999999999</v>
      </c>
      <c r="L188" s="66">
        <f>IF(ISNUMBER(K188),ROUND(J188*(K188+1),2),0)</f>
        <v>0</v>
      </c>
      <c r="M188" s="12"/>
      <c r="N188" s="2"/>
      <c r="O188" s="2"/>
      <c r="P188" s="2"/>
      <c r="Q188" s="43">
        <f>IF(ISNUMBER(K188),IF(H188&gt;0,IF(I188&gt;0,J188,0),0),0)</f>
        <v>0</v>
      </c>
      <c r="R188" s="27">
        <f>IF(ISNUMBER(K188)=FALSE,J188,0)</f>
        <v>0</v>
      </c>
    </row>
    <row r="189">
      <c r="A189" s="9"/>
      <c r="B189" s="58" t="s">
        <v>68</v>
      </c>
      <c r="C189" s="1"/>
      <c r="D189" s="1"/>
      <c r="E189" s="59" t="s">
        <v>378</v>
      </c>
      <c r="F189" s="1"/>
      <c r="G189" s="1"/>
      <c r="H189" s="50"/>
      <c r="I189" s="1"/>
      <c r="J189" s="50"/>
      <c r="K189" s="1"/>
      <c r="L189" s="1"/>
      <c r="M189" s="12"/>
      <c r="N189" s="2"/>
      <c r="O189" s="2"/>
      <c r="P189" s="2"/>
      <c r="Q189" s="2"/>
    </row>
    <row r="190">
      <c r="A190" s="9"/>
      <c r="B190" s="58" t="s">
        <v>70</v>
      </c>
      <c r="C190" s="1"/>
      <c r="D190" s="1"/>
      <c r="E190" s="59" t="s">
        <v>379</v>
      </c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>
      <c r="A191" s="9"/>
      <c r="B191" s="58" t="s">
        <v>72</v>
      </c>
      <c r="C191" s="1"/>
      <c r="D191" s="1"/>
      <c r="E191" s="59" t="s">
        <v>373</v>
      </c>
      <c r="F191" s="1"/>
      <c r="G191" s="1"/>
      <c r="H191" s="50"/>
      <c r="I191" s="1"/>
      <c r="J191" s="50"/>
      <c r="K191" s="1"/>
      <c r="L191" s="1"/>
      <c r="M191" s="12"/>
      <c r="N191" s="2"/>
      <c r="O191" s="2"/>
      <c r="P191" s="2"/>
      <c r="Q191" s="2"/>
    </row>
    <row r="192" thickBot="1">
      <c r="A192" s="9"/>
      <c r="B192" s="60" t="s">
        <v>74</v>
      </c>
      <c r="C192" s="31"/>
      <c r="D192" s="31"/>
      <c r="E192" s="61" t="s">
        <v>75</v>
      </c>
      <c r="F192" s="31"/>
      <c r="G192" s="31"/>
      <c r="H192" s="62"/>
      <c r="I192" s="31"/>
      <c r="J192" s="62"/>
      <c r="K192" s="31"/>
      <c r="L192" s="31"/>
      <c r="M192" s="12"/>
      <c r="N192" s="2"/>
      <c r="O192" s="2"/>
      <c r="P192" s="2"/>
      <c r="Q192" s="2"/>
    </row>
    <row r="193" thickTop="1" thickBot="1" ht="25" customHeight="1">
      <c r="A193" s="9"/>
      <c r="B193" s="1"/>
      <c r="C193" s="67">
        <v>5</v>
      </c>
      <c r="D193" s="1"/>
      <c r="E193" s="67" t="s">
        <v>255</v>
      </c>
      <c r="F193" s="1"/>
      <c r="G193" s="68" t="s">
        <v>115</v>
      </c>
      <c r="H193" s="69">
        <f>J138+J143+J148+J153+J158+J163+J168+J173+J178+J183+J188</f>
        <v>0</v>
      </c>
      <c r="I193" s="68" t="s">
        <v>116</v>
      </c>
      <c r="J193" s="70">
        <f>(L193-H193)</f>
        <v>0</v>
      </c>
      <c r="K193" s="68" t="s">
        <v>117</v>
      </c>
      <c r="L193" s="71">
        <f>L138+L143+L148+L153+L158+L163+L168+L173+L178+L183+L188</f>
        <v>0</v>
      </c>
      <c r="M193" s="12"/>
      <c r="N193" s="2"/>
      <c r="O193" s="2"/>
      <c r="P193" s="2"/>
      <c r="Q193" s="43">
        <f>0+Q138+Q143+Q148+Q153+Q158+Q163+Q168+Q173+Q178+Q183+Q188</f>
        <v>0</v>
      </c>
      <c r="R193" s="27">
        <f>0+R138+R143+R148+R153+R158+R163+R168+R173+R178+R183+R188</f>
        <v>0</v>
      </c>
      <c r="S193" s="72">
        <f>Q193*(1+J193)+R193</f>
        <v>0</v>
      </c>
    </row>
    <row r="194" thickTop="1" thickBot="1" ht="25" customHeight="1">
      <c r="A194" s="9"/>
      <c r="B194" s="73"/>
      <c r="C194" s="73"/>
      <c r="D194" s="73"/>
      <c r="E194" s="73"/>
      <c r="F194" s="73"/>
      <c r="G194" s="74" t="s">
        <v>118</v>
      </c>
      <c r="H194" s="75">
        <f>J138+J143+J148+J153+J158+J163+J168+J173+J178+J183+J188</f>
        <v>0</v>
      </c>
      <c r="I194" s="74" t="s">
        <v>119</v>
      </c>
      <c r="J194" s="76">
        <f>0+J193</f>
        <v>0</v>
      </c>
      <c r="K194" s="74" t="s">
        <v>120</v>
      </c>
      <c r="L194" s="77">
        <f>L138+L143+L148+L153+L158+L163+L168+L173+L178+L183+L188</f>
        <v>0</v>
      </c>
      <c r="M194" s="12"/>
      <c r="N194" s="2"/>
      <c r="O194" s="2"/>
      <c r="P194" s="2"/>
      <c r="Q194" s="2"/>
    </row>
    <row r="195" ht="40" customHeight="1">
      <c r="A195" s="9"/>
      <c r="B195" s="82" t="s">
        <v>177</v>
      </c>
      <c r="C195" s="1"/>
      <c r="D195" s="1"/>
      <c r="E195" s="1"/>
      <c r="F195" s="1"/>
      <c r="G195" s="1"/>
      <c r="H195" s="50"/>
      <c r="I195" s="1"/>
      <c r="J195" s="50"/>
      <c r="K195" s="1"/>
      <c r="L195" s="1"/>
      <c r="M195" s="12"/>
      <c r="N195" s="2"/>
      <c r="O195" s="2"/>
      <c r="P195" s="2"/>
      <c r="Q195" s="2"/>
    </row>
    <row r="196">
      <c r="A196" s="9"/>
      <c r="B196" s="51">
        <v>31</v>
      </c>
      <c r="C196" s="52" t="s">
        <v>380</v>
      </c>
      <c r="D196" s="52" t="s">
        <v>3</v>
      </c>
      <c r="E196" s="52" t="s">
        <v>381</v>
      </c>
      <c r="F196" s="52" t="s">
        <v>3</v>
      </c>
      <c r="G196" s="53" t="s">
        <v>173</v>
      </c>
      <c r="H196" s="54">
        <v>128</v>
      </c>
      <c r="I196" s="25">
        <f>ROUND(0,2)</f>
        <v>0</v>
      </c>
      <c r="J196" s="55">
        <f>ROUND(I196*H196,2)</f>
        <v>0</v>
      </c>
      <c r="K196" s="56">
        <v>0.20999999999999999</v>
      </c>
      <c r="L196" s="57">
        <f>IF(ISNUMBER(K196),ROUND(J196*(K196+1),2),0)</f>
        <v>0</v>
      </c>
      <c r="M196" s="12"/>
      <c r="N196" s="2"/>
      <c r="O196" s="2"/>
      <c r="P196" s="2"/>
      <c r="Q196" s="43">
        <f>IF(ISNUMBER(K196),IF(H196&gt;0,IF(I196&gt;0,J196,0),0),0)</f>
        <v>0</v>
      </c>
      <c r="R196" s="27">
        <f>IF(ISNUMBER(K196)=FALSE,J196,0)</f>
        <v>0</v>
      </c>
    </row>
    <row r="197">
      <c r="A197" s="9"/>
      <c r="B197" s="58" t="s">
        <v>68</v>
      </c>
      <c r="C197" s="1"/>
      <c r="D197" s="1"/>
      <c r="E197" s="59" t="s">
        <v>69</v>
      </c>
      <c r="F197" s="1"/>
      <c r="G197" s="1"/>
      <c r="H197" s="50"/>
      <c r="I197" s="1"/>
      <c r="J197" s="50"/>
      <c r="K197" s="1"/>
      <c r="L197" s="1"/>
      <c r="M197" s="12"/>
      <c r="N197" s="2"/>
      <c r="O197" s="2"/>
      <c r="P197" s="2"/>
      <c r="Q197" s="2"/>
    </row>
    <row r="198">
      <c r="A198" s="9"/>
      <c r="B198" s="58" t="s">
        <v>70</v>
      </c>
      <c r="C198" s="1"/>
      <c r="D198" s="1"/>
      <c r="E198" s="59" t="s">
        <v>382</v>
      </c>
      <c r="F198" s="1"/>
      <c r="G198" s="1"/>
      <c r="H198" s="50"/>
      <c r="I198" s="1"/>
      <c r="J198" s="50"/>
      <c r="K198" s="1"/>
      <c r="L198" s="1"/>
      <c r="M198" s="12"/>
      <c r="N198" s="2"/>
      <c r="O198" s="2"/>
      <c r="P198" s="2"/>
      <c r="Q198" s="2"/>
    </row>
    <row r="199">
      <c r="A199" s="9"/>
      <c r="B199" s="58" t="s">
        <v>72</v>
      </c>
      <c r="C199" s="1"/>
      <c r="D199" s="1"/>
      <c r="E199" s="59" t="s">
        <v>383</v>
      </c>
      <c r="F199" s="1"/>
      <c r="G199" s="1"/>
      <c r="H199" s="50"/>
      <c r="I199" s="1"/>
      <c r="J199" s="50"/>
      <c r="K199" s="1"/>
      <c r="L199" s="1"/>
      <c r="M199" s="12"/>
      <c r="N199" s="2"/>
      <c r="O199" s="2"/>
      <c r="P199" s="2"/>
      <c r="Q199" s="2"/>
    </row>
    <row r="200" thickBot="1">
      <c r="A200" s="9"/>
      <c r="B200" s="60" t="s">
        <v>74</v>
      </c>
      <c r="C200" s="31"/>
      <c r="D200" s="31"/>
      <c r="E200" s="61" t="s">
        <v>75</v>
      </c>
      <c r="F200" s="31"/>
      <c r="G200" s="31"/>
      <c r="H200" s="62"/>
      <c r="I200" s="31"/>
      <c r="J200" s="62"/>
      <c r="K200" s="31"/>
      <c r="L200" s="31"/>
      <c r="M200" s="12"/>
      <c r="N200" s="2"/>
      <c r="O200" s="2"/>
      <c r="P200" s="2"/>
      <c r="Q200" s="2"/>
    </row>
    <row r="201" thickTop="1">
      <c r="A201" s="9"/>
      <c r="B201" s="51">
        <v>32</v>
      </c>
      <c r="C201" s="52" t="s">
        <v>384</v>
      </c>
      <c r="D201" s="52" t="s">
        <v>3</v>
      </c>
      <c r="E201" s="52" t="s">
        <v>385</v>
      </c>
      <c r="F201" s="52" t="s">
        <v>3</v>
      </c>
      <c r="G201" s="53" t="s">
        <v>173</v>
      </c>
      <c r="H201" s="63">
        <v>148</v>
      </c>
      <c r="I201" s="37">
        <f>ROUND(0,2)</f>
        <v>0</v>
      </c>
      <c r="J201" s="64">
        <f>ROUND(I201*H201,2)</f>
        <v>0</v>
      </c>
      <c r="K201" s="65">
        <v>0.20999999999999999</v>
      </c>
      <c r="L201" s="66">
        <f>IF(ISNUMBER(K201),ROUND(J201*(K201+1),2),0)</f>
        <v>0</v>
      </c>
      <c r="M201" s="12"/>
      <c r="N201" s="2"/>
      <c r="O201" s="2"/>
      <c r="P201" s="2"/>
      <c r="Q201" s="43">
        <f>IF(ISNUMBER(K201),IF(H201&gt;0,IF(I201&gt;0,J201,0),0),0)</f>
        <v>0</v>
      </c>
      <c r="R201" s="27">
        <f>IF(ISNUMBER(K201)=FALSE,J201,0)</f>
        <v>0</v>
      </c>
    </row>
    <row r="202">
      <c r="A202" s="9"/>
      <c r="B202" s="58" t="s">
        <v>68</v>
      </c>
      <c r="C202" s="1"/>
      <c r="D202" s="1"/>
      <c r="E202" s="59" t="s">
        <v>386</v>
      </c>
      <c r="F202" s="1"/>
      <c r="G202" s="1"/>
      <c r="H202" s="50"/>
      <c r="I202" s="1"/>
      <c r="J202" s="50"/>
      <c r="K202" s="1"/>
      <c r="L202" s="1"/>
      <c r="M202" s="12"/>
      <c r="N202" s="2"/>
      <c r="O202" s="2"/>
      <c r="P202" s="2"/>
      <c r="Q202" s="2"/>
    </row>
    <row r="203">
      <c r="A203" s="9"/>
      <c r="B203" s="58" t="s">
        <v>70</v>
      </c>
      <c r="C203" s="1"/>
      <c r="D203" s="1"/>
      <c r="E203" s="59" t="s">
        <v>387</v>
      </c>
      <c r="F203" s="1"/>
      <c r="G203" s="1"/>
      <c r="H203" s="50"/>
      <c r="I203" s="1"/>
      <c r="J203" s="50"/>
      <c r="K203" s="1"/>
      <c r="L203" s="1"/>
      <c r="M203" s="12"/>
      <c r="N203" s="2"/>
      <c r="O203" s="2"/>
      <c r="P203" s="2"/>
      <c r="Q203" s="2"/>
    </row>
    <row r="204">
      <c r="A204" s="9"/>
      <c r="B204" s="58" t="s">
        <v>72</v>
      </c>
      <c r="C204" s="1"/>
      <c r="D204" s="1"/>
      <c r="E204" s="59" t="s">
        <v>388</v>
      </c>
      <c r="F204" s="1"/>
      <c r="G204" s="1"/>
      <c r="H204" s="50"/>
      <c r="I204" s="1"/>
      <c r="J204" s="50"/>
      <c r="K204" s="1"/>
      <c r="L204" s="1"/>
      <c r="M204" s="12"/>
      <c r="N204" s="2"/>
      <c r="O204" s="2"/>
      <c r="P204" s="2"/>
      <c r="Q204" s="2"/>
    </row>
    <row r="205" thickBot="1">
      <c r="A205" s="9"/>
      <c r="B205" s="60" t="s">
        <v>74</v>
      </c>
      <c r="C205" s="31"/>
      <c r="D205" s="31"/>
      <c r="E205" s="61" t="s">
        <v>75</v>
      </c>
      <c r="F205" s="31"/>
      <c r="G205" s="31"/>
      <c r="H205" s="62"/>
      <c r="I205" s="31"/>
      <c r="J205" s="62"/>
      <c r="K205" s="31"/>
      <c r="L205" s="31"/>
      <c r="M205" s="12"/>
      <c r="N205" s="2"/>
      <c r="O205" s="2"/>
      <c r="P205" s="2"/>
      <c r="Q205" s="2"/>
    </row>
    <row r="206" thickTop="1">
      <c r="A206" s="9"/>
      <c r="B206" s="51">
        <v>33</v>
      </c>
      <c r="C206" s="52" t="s">
        <v>389</v>
      </c>
      <c r="D206" s="52" t="s">
        <v>3</v>
      </c>
      <c r="E206" s="52" t="s">
        <v>390</v>
      </c>
      <c r="F206" s="52" t="s">
        <v>3</v>
      </c>
      <c r="G206" s="53" t="s">
        <v>110</v>
      </c>
      <c r="H206" s="63">
        <v>35</v>
      </c>
      <c r="I206" s="37">
        <f>ROUND(0,2)</f>
        <v>0</v>
      </c>
      <c r="J206" s="64">
        <f>ROUND(I206*H206,2)</f>
        <v>0</v>
      </c>
      <c r="K206" s="65">
        <v>0.20999999999999999</v>
      </c>
      <c r="L206" s="66">
        <f>IF(ISNUMBER(K206),ROUND(J206*(K206+1),2),0)</f>
        <v>0</v>
      </c>
      <c r="M206" s="12"/>
      <c r="N206" s="2"/>
      <c r="O206" s="2"/>
      <c r="P206" s="2"/>
      <c r="Q206" s="43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58" t="s">
        <v>68</v>
      </c>
      <c r="C207" s="1"/>
      <c r="D207" s="1"/>
      <c r="E207" s="59" t="s">
        <v>69</v>
      </c>
      <c r="F207" s="1"/>
      <c r="G207" s="1"/>
      <c r="H207" s="50"/>
      <c r="I207" s="1"/>
      <c r="J207" s="50"/>
      <c r="K207" s="1"/>
      <c r="L207" s="1"/>
      <c r="M207" s="12"/>
      <c r="N207" s="2"/>
      <c r="O207" s="2"/>
      <c r="P207" s="2"/>
      <c r="Q207" s="2"/>
    </row>
    <row r="208">
      <c r="A208" s="9"/>
      <c r="B208" s="58" t="s">
        <v>70</v>
      </c>
      <c r="C208" s="1"/>
      <c r="D208" s="1"/>
      <c r="E208" s="59" t="s">
        <v>391</v>
      </c>
      <c r="F208" s="1"/>
      <c r="G208" s="1"/>
      <c r="H208" s="50"/>
      <c r="I208" s="1"/>
      <c r="J208" s="50"/>
      <c r="K208" s="1"/>
      <c r="L208" s="1"/>
      <c r="M208" s="12"/>
      <c r="N208" s="2"/>
      <c r="O208" s="2"/>
      <c r="P208" s="2"/>
      <c r="Q208" s="2"/>
    </row>
    <row r="209">
      <c r="A209" s="9"/>
      <c r="B209" s="58" t="s">
        <v>72</v>
      </c>
      <c r="C209" s="1"/>
      <c r="D209" s="1"/>
      <c r="E209" s="59" t="s">
        <v>392</v>
      </c>
      <c r="F209" s="1"/>
      <c r="G209" s="1"/>
      <c r="H209" s="50"/>
      <c r="I209" s="1"/>
      <c r="J209" s="50"/>
      <c r="K209" s="1"/>
      <c r="L209" s="1"/>
      <c r="M209" s="12"/>
      <c r="N209" s="2"/>
      <c r="O209" s="2"/>
      <c r="P209" s="2"/>
      <c r="Q209" s="2"/>
    </row>
    <row r="210" thickBot="1">
      <c r="A210" s="9"/>
      <c r="B210" s="60" t="s">
        <v>74</v>
      </c>
      <c r="C210" s="31"/>
      <c r="D210" s="31"/>
      <c r="E210" s="61" t="s">
        <v>75</v>
      </c>
      <c r="F210" s="31"/>
      <c r="G210" s="31"/>
      <c r="H210" s="62"/>
      <c r="I210" s="31"/>
      <c r="J210" s="62"/>
      <c r="K210" s="31"/>
      <c r="L210" s="31"/>
      <c r="M210" s="12"/>
      <c r="N210" s="2"/>
      <c r="O210" s="2"/>
      <c r="P210" s="2"/>
      <c r="Q210" s="2"/>
    </row>
    <row r="211" thickTop="1">
      <c r="A211" s="9"/>
      <c r="B211" s="51">
        <v>34</v>
      </c>
      <c r="C211" s="52" t="s">
        <v>393</v>
      </c>
      <c r="D211" s="52" t="s">
        <v>3</v>
      </c>
      <c r="E211" s="52" t="s">
        <v>394</v>
      </c>
      <c r="F211" s="52" t="s">
        <v>3</v>
      </c>
      <c r="G211" s="53" t="s">
        <v>110</v>
      </c>
      <c r="H211" s="63">
        <v>17</v>
      </c>
      <c r="I211" s="37">
        <f>ROUND(0,2)</f>
        <v>0</v>
      </c>
      <c r="J211" s="64">
        <f>ROUND(I211*H211,2)</f>
        <v>0</v>
      </c>
      <c r="K211" s="65">
        <v>0.20999999999999999</v>
      </c>
      <c r="L211" s="66">
        <f>IF(ISNUMBER(K211),ROUND(J211*(K211+1),2),0)</f>
        <v>0</v>
      </c>
      <c r="M211" s="12"/>
      <c r="N211" s="2"/>
      <c r="O211" s="2"/>
      <c r="P211" s="2"/>
      <c r="Q211" s="43">
        <f>IF(ISNUMBER(K211),IF(H211&gt;0,IF(I211&gt;0,J211,0),0),0)</f>
        <v>0</v>
      </c>
      <c r="R211" s="27">
        <f>IF(ISNUMBER(K211)=FALSE,J211,0)</f>
        <v>0</v>
      </c>
    </row>
    <row r="212">
      <c r="A212" s="9"/>
      <c r="B212" s="58" t="s">
        <v>68</v>
      </c>
      <c r="C212" s="1"/>
      <c r="D212" s="1"/>
      <c r="E212" s="59" t="s">
        <v>69</v>
      </c>
      <c r="F212" s="1"/>
      <c r="G212" s="1"/>
      <c r="H212" s="50"/>
      <c r="I212" s="1"/>
      <c r="J212" s="50"/>
      <c r="K212" s="1"/>
      <c r="L212" s="1"/>
      <c r="M212" s="12"/>
      <c r="N212" s="2"/>
      <c r="O212" s="2"/>
      <c r="P212" s="2"/>
      <c r="Q212" s="2"/>
    </row>
    <row r="213">
      <c r="A213" s="9"/>
      <c r="B213" s="58" t="s">
        <v>70</v>
      </c>
      <c r="C213" s="1"/>
      <c r="D213" s="1"/>
      <c r="E213" s="59" t="s">
        <v>395</v>
      </c>
      <c r="F213" s="1"/>
      <c r="G213" s="1"/>
      <c r="H213" s="50"/>
      <c r="I213" s="1"/>
      <c r="J213" s="50"/>
      <c r="K213" s="1"/>
      <c r="L213" s="1"/>
      <c r="M213" s="12"/>
      <c r="N213" s="2"/>
      <c r="O213" s="2"/>
      <c r="P213" s="2"/>
      <c r="Q213" s="2"/>
    </row>
    <row r="214">
      <c r="A214" s="9"/>
      <c r="B214" s="58" t="s">
        <v>72</v>
      </c>
      <c r="C214" s="1"/>
      <c r="D214" s="1"/>
      <c r="E214" s="59" t="s">
        <v>396</v>
      </c>
      <c r="F214" s="1"/>
      <c r="G214" s="1"/>
      <c r="H214" s="50"/>
      <c r="I214" s="1"/>
      <c r="J214" s="50"/>
      <c r="K214" s="1"/>
      <c r="L214" s="1"/>
      <c r="M214" s="12"/>
      <c r="N214" s="2"/>
      <c r="O214" s="2"/>
      <c r="P214" s="2"/>
      <c r="Q214" s="2"/>
    </row>
    <row r="215" thickBot="1">
      <c r="A215" s="9"/>
      <c r="B215" s="60" t="s">
        <v>74</v>
      </c>
      <c r="C215" s="31"/>
      <c r="D215" s="31"/>
      <c r="E215" s="61" t="s">
        <v>75</v>
      </c>
      <c r="F215" s="31"/>
      <c r="G215" s="31"/>
      <c r="H215" s="62"/>
      <c r="I215" s="31"/>
      <c r="J215" s="62"/>
      <c r="K215" s="31"/>
      <c r="L215" s="31"/>
      <c r="M215" s="12"/>
      <c r="N215" s="2"/>
      <c r="O215" s="2"/>
      <c r="P215" s="2"/>
      <c r="Q215" s="2"/>
    </row>
    <row r="216" thickTop="1">
      <c r="A216" s="9"/>
      <c r="B216" s="51">
        <v>35</v>
      </c>
      <c r="C216" s="52" t="s">
        <v>397</v>
      </c>
      <c r="D216" s="52" t="s">
        <v>3</v>
      </c>
      <c r="E216" s="52" t="s">
        <v>398</v>
      </c>
      <c r="F216" s="52" t="s">
        <v>3</v>
      </c>
      <c r="G216" s="53" t="s">
        <v>110</v>
      </c>
      <c r="H216" s="63">
        <v>8</v>
      </c>
      <c r="I216" s="37">
        <f>ROUND(0,2)</f>
        <v>0</v>
      </c>
      <c r="J216" s="64">
        <f>ROUND(I216*H216,2)</f>
        <v>0</v>
      </c>
      <c r="K216" s="65">
        <v>0.20999999999999999</v>
      </c>
      <c r="L216" s="66">
        <f>IF(ISNUMBER(K216),ROUND(J216*(K216+1),2),0)</f>
        <v>0</v>
      </c>
      <c r="M216" s="12"/>
      <c r="N216" s="2"/>
      <c r="O216" s="2"/>
      <c r="P216" s="2"/>
      <c r="Q216" s="43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58" t="s">
        <v>68</v>
      </c>
      <c r="C217" s="1"/>
      <c r="D217" s="1"/>
      <c r="E217" s="59" t="s">
        <v>399</v>
      </c>
      <c r="F217" s="1"/>
      <c r="G217" s="1"/>
      <c r="H217" s="50"/>
      <c r="I217" s="1"/>
      <c r="J217" s="50"/>
      <c r="K217" s="1"/>
      <c r="L217" s="1"/>
      <c r="M217" s="12"/>
      <c r="N217" s="2"/>
      <c r="O217" s="2"/>
      <c r="P217" s="2"/>
      <c r="Q217" s="2"/>
    </row>
    <row r="218">
      <c r="A218" s="9"/>
      <c r="B218" s="58" t="s">
        <v>70</v>
      </c>
      <c r="C218" s="1"/>
      <c r="D218" s="1"/>
      <c r="E218" s="59" t="s">
        <v>400</v>
      </c>
      <c r="F218" s="1"/>
      <c r="G218" s="1"/>
      <c r="H218" s="50"/>
      <c r="I218" s="1"/>
      <c r="J218" s="50"/>
      <c r="K218" s="1"/>
      <c r="L218" s="1"/>
      <c r="M218" s="12"/>
      <c r="N218" s="2"/>
      <c r="O218" s="2"/>
      <c r="P218" s="2"/>
      <c r="Q218" s="2"/>
    </row>
    <row r="219">
      <c r="A219" s="9"/>
      <c r="B219" s="58" t="s">
        <v>72</v>
      </c>
      <c r="C219" s="1"/>
      <c r="D219" s="1"/>
      <c r="E219" s="59" t="s">
        <v>401</v>
      </c>
      <c r="F219" s="1"/>
      <c r="G219" s="1"/>
      <c r="H219" s="50"/>
      <c r="I219" s="1"/>
      <c r="J219" s="50"/>
      <c r="K219" s="1"/>
      <c r="L219" s="1"/>
      <c r="M219" s="12"/>
      <c r="N219" s="2"/>
      <c r="O219" s="2"/>
      <c r="P219" s="2"/>
      <c r="Q219" s="2"/>
    </row>
    <row r="220" thickBot="1">
      <c r="A220" s="9"/>
      <c r="B220" s="60" t="s">
        <v>74</v>
      </c>
      <c r="C220" s="31"/>
      <c r="D220" s="31"/>
      <c r="E220" s="61" t="s">
        <v>75</v>
      </c>
      <c r="F220" s="31"/>
      <c r="G220" s="31"/>
      <c r="H220" s="62"/>
      <c r="I220" s="31"/>
      <c r="J220" s="62"/>
      <c r="K220" s="31"/>
      <c r="L220" s="31"/>
      <c r="M220" s="12"/>
      <c r="N220" s="2"/>
      <c r="O220" s="2"/>
      <c r="P220" s="2"/>
      <c r="Q220" s="2"/>
    </row>
    <row r="221" thickTop="1">
      <c r="A221" s="9"/>
      <c r="B221" s="51">
        <v>36</v>
      </c>
      <c r="C221" s="52" t="s">
        <v>402</v>
      </c>
      <c r="D221" s="52" t="s">
        <v>3</v>
      </c>
      <c r="E221" s="52" t="s">
        <v>403</v>
      </c>
      <c r="F221" s="52" t="s">
        <v>3</v>
      </c>
      <c r="G221" s="53" t="s">
        <v>110</v>
      </c>
      <c r="H221" s="63">
        <v>17</v>
      </c>
      <c r="I221" s="37">
        <f>ROUND(0,2)</f>
        <v>0</v>
      </c>
      <c r="J221" s="64">
        <f>ROUND(I221*H221,2)</f>
        <v>0</v>
      </c>
      <c r="K221" s="65">
        <v>0.20999999999999999</v>
      </c>
      <c r="L221" s="66">
        <f>IF(ISNUMBER(K221),ROUND(J221*(K221+1),2),0)</f>
        <v>0</v>
      </c>
      <c r="M221" s="12"/>
      <c r="N221" s="2"/>
      <c r="O221" s="2"/>
      <c r="P221" s="2"/>
      <c r="Q221" s="43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58" t="s">
        <v>68</v>
      </c>
      <c r="C222" s="1"/>
      <c r="D222" s="1"/>
      <c r="E222" s="59" t="s">
        <v>386</v>
      </c>
      <c r="F222" s="1"/>
      <c r="G222" s="1"/>
      <c r="H222" s="50"/>
      <c r="I222" s="1"/>
      <c r="J222" s="50"/>
      <c r="K222" s="1"/>
      <c r="L222" s="1"/>
      <c r="M222" s="12"/>
      <c r="N222" s="2"/>
      <c r="O222" s="2"/>
      <c r="P222" s="2"/>
      <c r="Q222" s="2"/>
    </row>
    <row r="223">
      <c r="A223" s="9"/>
      <c r="B223" s="58" t="s">
        <v>70</v>
      </c>
      <c r="C223" s="1"/>
      <c r="D223" s="1"/>
      <c r="E223" s="59" t="s">
        <v>404</v>
      </c>
      <c r="F223" s="1"/>
      <c r="G223" s="1"/>
      <c r="H223" s="50"/>
      <c r="I223" s="1"/>
      <c r="J223" s="50"/>
      <c r="K223" s="1"/>
      <c r="L223" s="1"/>
      <c r="M223" s="12"/>
      <c r="N223" s="2"/>
      <c r="O223" s="2"/>
      <c r="P223" s="2"/>
      <c r="Q223" s="2"/>
    </row>
    <row r="224">
      <c r="A224" s="9"/>
      <c r="B224" s="58" t="s">
        <v>72</v>
      </c>
      <c r="C224" s="1"/>
      <c r="D224" s="1"/>
      <c r="E224" s="59" t="s">
        <v>405</v>
      </c>
      <c r="F224" s="1"/>
      <c r="G224" s="1"/>
      <c r="H224" s="50"/>
      <c r="I224" s="1"/>
      <c r="J224" s="50"/>
      <c r="K224" s="1"/>
      <c r="L224" s="1"/>
      <c r="M224" s="12"/>
      <c r="N224" s="2"/>
      <c r="O224" s="2"/>
      <c r="P224" s="2"/>
      <c r="Q224" s="2"/>
    </row>
    <row r="225" thickBot="1">
      <c r="A225" s="9"/>
      <c r="B225" s="60" t="s">
        <v>74</v>
      </c>
      <c r="C225" s="31"/>
      <c r="D225" s="31"/>
      <c r="E225" s="61" t="s">
        <v>75</v>
      </c>
      <c r="F225" s="31"/>
      <c r="G225" s="31"/>
      <c r="H225" s="62"/>
      <c r="I225" s="31"/>
      <c r="J225" s="62"/>
      <c r="K225" s="31"/>
      <c r="L225" s="31"/>
      <c r="M225" s="12"/>
      <c r="N225" s="2"/>
      <c r="O225" s="2"/>
      <c r="P225" s="2"/>
      <c r="Q225" s="2"/>
    </row>
    <row r="226" thickTop="1">
      <c r="A226" s="9"/>
      <c r="B226" s="51">
        <v>37</v>
      </c>
      <c r="C226" s="52" t="s">
        <v>406</v>
      </c>
      <c r="D226" s="52" t="s">
        <v>3</v>
      </c>
      <c r="E226" s="52" t="s">
        <v>407</v>
      </c>
      <c r="F226" s="52" t="s">
        <v>3</v>
      </c>
      <c r="G226" s="53" t="s">
        <v>156</v>
      </c>
      <c r="H226" s="63">
        <v>12</v>
      </c>
      <c r="I226" s="37">
        <f>ROUND(0,2)</f>
        <v>0</v>
      </c>
      <c r="J226" s="64">
        <f>ROUND(I226*H226,2)</f>
        <v>0</v>
      </c>
      <c r="K226" s="65">
        <v>0.20999999999999999</v>
      </c>
      <c r="L226" s="66">
        <f>IF(ISNUMBER(K226),ROUND(J226*(K226+1),2),0)</f>
        <v>0</v>
      </c>
      <c r="M226" s="12"/>
      <c r="N226" s="2"/>
      <c r="O226" s="2"/>
      <c r="P226" s="2"/>
      <c r="Q226" s="43">
        <f>IF(ISNUMBER(K226),IF(H226&gt;0,IF(I226&gt;0,J226,0),0),0)</f>
        <v>0</v>
      </c>
      <c r="R226" s="27">
        <f>IF(ISNUMBER(K226)=FALSE,J226,0)</f>
        <v>0</v>
      </c>
    </row>
    <row r="227">
      <c r="A227" s="9"/>
      <c r="B227" s="58" t="s">
        <v>68</v>
      </c>
      <c r="C227" s="1"/>
      <c r="D227" s="1"/>
      <c r="E227" s="59" t="s">
        <v>408</v>
      </c>
      <c r="F227" s="1"/>
      <c r="G227" s="1"/>
      <c r="H227" s="50"/>
      <c r="I227" s="1"/>
      <c r="J227" s="50"/>
      <c r="K227" s="1"/>
      <c r="L227" s="1"/>
      <c r="M227" s="12"/>
      <c r="N227" s="2"/>
      <c r="O227" s="2"/>
      <c r="P227" s="2"/>
      <c r="Q227" s="2"/>
    </row>
    <row r="228">
      <c r="A228" s="9"/>
      <c r="B228" s="58" t="s">
        <v>70</v>
      </c>
      <c r="C228" s="1"/>
      <c r="D228" s="1"/>
      <c r="E228" s="59" t="s">
        <v>409</v>
      </c>
      <c r="F228" s="1"/>
      <c r="G228" s="1"/>
      <c r="H228" s="50"/>
      <c r="I228" s="1"/>
      <c r="J228" s="50"/>
      <c r="K228" s="1"/>
      <c r="L228" s="1"/>
      <c r="M228" s="12"/>
      <c r="N228" s="2"/>
      <c r="O228" s="2"/>
      <c r="P228" s="2"/>
      <c r="Q228" s="2"/>
    </row>
    <row r="229">
      <c r="A229" s="9"/>
      <c r="B229" s="58" t="s">
        <v>72</v>
      </c>
      <c r="C229" s="1"/>
      <c r="D229" s="1"/>
      <c r="E229" s="59" t="s">
        <v>410</v>
      </c>
      <c r="F229" s="1"/>
      <c r="G229" s="1"/>
      <c r="H229" s="50"/>
      <c r="I229" s="1"/>
      <c r="J229" s="50"/>
      <c r="K229" s="1"/>
      <c r="L229" s="1"/>
      <c r="M229" s="12"/>
      <c r="N229" s="2"/>
      <c r="O229" s="2"/>
      <c r="P229" s="2"/>
      <c r="Q229" s="2"/>
    </row>
    <row r="230" thickBot="1">
      <c r="A230" s="9"/>
      <c r="B230" s="60" t="s">
        <v>74</v>
      </c>
      <c r="C230" s="31"/>
      <c r="D230" s="31"/>
      <c r="E230" s="61" t="s">
        <v>75</v>
      </c>
      <c r="F230" s="31"/>
      <c r="G230" s="31"/>
      <c r="H230" s="62"/>
      <c r="I230" s="31"/>
      <c r="J230" s="62"/>
      <c r="K230" s="31"/>
      <c r="L230" s="31"/>
      <c r="M230" s="12"/>
      <c r="N230" s="2"/>
      <c r="O230" s="2"/>
      <c r="P230" s="2"/>
      <c r="Q230" s="2"/>
    </row>
    <row r="231" thickTop="1">
      <c r="A231" s="9"/>
      <c r="B231" s="51">
        <v>38</v>
      </c>
      <c r="C231" s="52" t="s">
        <v>411</v>
      </c>
      <c r="D231" s="52" t="s">
        <v>3</v>
      </c>
      <c r="E231" s="52" t="s">
        <v>412</v>
      </c>
      <c r="F231" s="52" t="s">
        <v>3</v>
      </c>
      <c r="G231" s="53" t="s">
        <v>110</v>
      </c>
      <c r="H231" s="63">
        <v>14</v>
      </c>
      <c r="I231" s="37">
        <f>ROUND(0,2)</f>
        <v>0</v>
      </c>
      <c r="J231" s="64">
        <f>ROUND(I231*H231,2)</f>
        <v>0</v>
      </c>
      <c r="K231" s="65">
        <v>0.20999999999999999</v>
      </c>
      <c r="L231" s="66">
        <f>IF(ISNUMBER(K231),ROUND(J231*(K231+1),2),0)</f>
        <v>0</v>
      </c>
      <c r="M231" s="12"/>
      <c r="N231" s="2"/>
      <c r="O231" s="2"/>
      <c r="P231" s="2"/>
      <c r="Q231" s="43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58" t="s">
        <v>68</v>
      </c>
      <c r="C232" s="1"/>
      <c r="D232" s="1"/>
      <c r="E232" s="59" t="s">
        <v>413</v>
      </c>
      <c r="F232" s="1"/>
      <c r="G232" s="1"/>
      <c r="H232" s="50"/>
      <c r="I232" s="1"/>
      <c r="J232" s="50"/>
      <c r="K232" s="1"/>
      <c r="L232" s="1"/>
      <c r="M232" s="12"/>
      <c r="N232" s="2"/>
      <c r="O232" s="2"/>
      <c r="P232" s="2"/>
      <c r="Q232" s="2"/>
    </row>
    <row r="233">
      <c r="A233" s="9"/>
      <c r="B233" s="58" t="s">
        <v>70</v>
      </c>
      <c r="C233" s="1"/>
      <c r="D233" s="1"/>
      <c r="E233" s="59" t="s">
        <v>414</v>
      </c>
      <c r="F233" s="1"/>
      <c r="G233" s="1"/>
      <c r="H233" s="50"/>
      <c r="I233" s="1"/>
      <c r="J233" s="50"/>
      <c r="K233" s="1"/>
      <c r="L233" s="1"/>
      <c r="M233" s="12"/>
      <c r="N233" s="2"/>
      <c r="O233" s="2"/>
      <c r="P233" s="2"/>
      <c r="Q233" s="2"/>
    </row>
    <row r="234">
      <c r="A234" s="9"/>
      <c r="B234" s="58" t="s">
        <v>72</v>
      </c>
      <c r="C234" s="1"/>
      <c r="D234" s="1"/>
      <c r="E234" s="59" t="s">
        <v>415</v>
      </c>
      <c r="F234" s="1"/>
      <c r="G234" s="1"/>
      <c r="H234" s="50"/>
      <c r="I234" s="1"/>
      <c r="J234" s="50"/>
      <c r="K234" s="1"/>
      <c r="L234" s="1"/>
      <c r="M234" s="12"/>
      <c r="N234" s="2"/>
      <c r="O234" s="2"/>
      <c r="P234" s="2"/>
      <c r="Q234" s="2"/>
    </row>
    <row r="235" thickBot="1">
      <c r="A235" s="9"/>
      <c r="B235" s="60" t="s">
        <v>74</v>
      </c>
      <c r="C235" s="31"/>
      <c r="D235" s="31"/>
      <c r="E235" s="61" t="s">
        <v>75</v>
      </c>
      <c r="F235" s="31"/>
      <c r="G235" s="31"/>
      <c r="H235" s="62"/>
      <c r="I235" s="31"/>
      <c r="J235" s="62"/>
      <c r="K235" s="31"/>
      <c r="L235" s="31"/>
      <c r="M235" s="12"/>
      <c r="N235" s="2"/>
      <c r="O235" s="2"/>
      <c r="P235" s="2"/>
      <c r="Q235" s="2"/>
    </row>
    <row r="236" thickTop="1">
      <c r="A236" s="9"/>
      <c r="B236" s="51">
        <v>39</v>
      </c>
      <c r="C236" s="52" t="s">
        <v>416</v>
      </c>
      <c r="D236" s="52" t="s">
        <v>3</v>
      </c>
      <c r="E236" s="52" t="s">
        <v>417</v>
      </c>
      <c r="F236" s="52" t="s">
        <v>3</v>
      </c>
      <c r="G236" s="53" t="s">
        <v>110</v>
      </c>
      <c r="H236" s="63">
        <v>6</v>
      </c>
      <c r="I236" s="37">
        <f>ROUND(0,2)</f>
        <v>0</v>
      </c>
      <c r="J236" s="64">
        <f>ROUND(I236*H236,2)</f>
        <v>0</v>
      </c>
      <c r="K236" s="65">
        <v>0.20999999999999999</v>
      </c>
      <c r="L236" s="66">
        <f>IF(ISNUMBER(K236),ROUND(J236*(K236+1),2),0)</f>
        <v>0</v>
      </c>
      <c r="M236" s="12"/>
      <c r="N236" s="2"/>
      <c r="O236" s="2"/>
      <c r="P236" s="2"/>
      <c r="Q236" s="43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58" t="s">
        <v>68</v>
      </c>
      <c r="C237" s="1"/>
      <c r="D237" s="1"/>
      <c r="E237" s="59" t="s">
        <v>386</v>
      </c>
      <c r="F237" s="1"/>
      <c r="G237" s="1"/>
      <c r="H237" s="50"/>
      <c r="I237" s="1"/>
      <c r="J237" s="50"/>
      <c r="K237" s="1"/>
      <c r="L237" s="1"/>
      <c r="M237" s="12"/>
      <c r="N237" s="2"/>
      <c r="O237" s="2"/>
      <c r="P237" s="2"/>
      <c r="Q237" s="2"/>
    </row>
    <row r="238">
      <c r="A238" s="9"/>
      <c r="B238" s="58" t="s">
        <v>70</v>
      </c>
      <c r="C238" s="1"/>
      <c r="D238" s="1"/>
      <c r="E238" s="59" t="s">
        <v>418</v>
      </c>
      <c r="F238" s="1"/>
      <c r="G238" s="1"/>
      <c r="H238" s="50"/>
      <c r="I238" s="1"/>
      <c r="J238" s="50"/>
      <c r="K238" s="1"/>
      <c r="L238" s="1"/>
      <c r="M238" s="12"/>
      <c r="N238" s="2"/>
      <c r="O238" s="2"/>
      <c r="P238" s="2"/>
      <c r="Q238" s="2"/>
    </row>
    <row r="239">
      <c r="A239" s="9"/>
      <c r="B239" s="58" t="s">
        <v>72</v>
      </c>
      <c r="C239" s="1"/>
      <c r="D239" s="1"/>
      <c r="E239" s="59" t="s">
        <v>405</v>
      </c>
      <c r="F239" s="1"/>
      <c r="G239" s="1"/>
      <c r="H239" s="50"/>
      <c r="I239" s="1"/>
      <c r="J239" s="50"/>
      <c r="K239" s="1"/>
      <c r="L239" s="1"/>
      <c r="M239" s="12"/>
      <c r="N239" s="2"/>
      <c r="O239" s="2"/>
      <c r="P239" s="2"/>
      <c r="Q239" s="2"/>
    </row>
    <row r="240" thickBot="1">
      <c r="A240" s="9"/>
      <c r="B240" s="60" t="s">
        <v>74</v>
      </c>
      <c r="C240" s="31"/>
      <c r="D240" s="31"/>
      <c r="E240" s="61" t="s">
        <v>75</v>
      </c>
      <c r="F240" s="31"/>
      <c r="G240" s="31"/>
      <c r="H240" s="62"/>
      <c r="I240" s="31"/>
      <c r="J240" s="62"/>
      <c r="K240" s="31"/>
      <c r="L240" s="31"/>
      <c r="M240" s="12"/>
      <c r="N240" s="2"/>
      <c r="O240" s="2"/>
      <c r="P240" s="2"/>
      <c r="Q240" s="2"/>
    </row>
    <row r="241" thickTop="1">
      <c r="A241" s="9"/>
      <c r="B241" s="51">
        <v>40</v>
      </c>
      <c r="C241" s="52" t="s">
        <v>419</v>
      </c>
      <c r="D241" s="52" t="s">
        <v>3</v>
      </c>
      <c r="E241" s="52" t="s">
        <v>420</v>
      </c>
      <c r="F241" s="52" t="s">
        <v>3</v>
      </c>
      <c r="G241" s="53" t="s">
        <v>156</v>
      </c>
      <c r="H241" s="63">
        <v>123</v>
      </c>
      <c r="I241" s="37">
        <f>ROUND(0,2)</f>
        <v>0</v>
      </c>
      <c r="J241" s="64">
        <f>ROUND(I241*H241,2)</f>
        <v>0</v>
      </c>
      <c r="K241" s="65">
        <v>0.20999999999999999</v>
      </c>
      <c r="L241" s="66">
        <f>IF(ISNUMBER(K241),ROUND(J241*(K241+1),2),0)</f>
        <v>0</v>
      </c>
      <c r="M241" s="12"/>
      <c r="N241" s="2"/>
      <c r="O241" s="2"/>
      <c r="P241" s="2"/>
      <c r="Q241" s="43">
        <f>IF(ISNUMBER(K241),IF(H241&gt;0,IF(I241&gt;0,J241,0),0),0)</f>
        <v>0</v>
      </c>
      <c r="R241" s="27">
        <f>IF(ISNUMBER(K241)=FALSE,J241,0)</f>
        <v>0</v>
      </c>
    </row>
    <row r="242">
      <c r="A242" s="9"/>
      <c r="B242" s="58" t="s">
        <v>68</v>
      </c>
      <c r="C242" s="1"/>
      <c r="D242" s="1"/>
      <c r="E242" s="59" t="s">
        <v>421</v>
      </c>
      <c r="F242" s="1"/>
      <c r="G242" s="1"/>
      <c r="H242" s="50"/>
      <c r="I242" s="1"/>
      <c r="J242" s="50"/>
      <c r="K242" s="1"/>
      <c r="L242" s="1"/>
      <c r="M242" s="12"/>
      <c r="N242" s="2"/>
      <c r="O242" s="2"/>
      <c r="P242" s="2"/>
      <c r="Q242" s="2"/>
    </row>
    <row r="243">
      <c r="A243" s="9"/>
      <c r="B243" s="58" t="s">
        <v>70</v>
      </c>
      <c r="C243" s="1"/>
      <c r="D243" s="1"/>
      <c r="E243" s="59" t="s">
        <v>422</v>
      </c>
      <c r="F243" s="1"/>
      <c r="G243" s="1"/>
      <c r="H243" s="50"/>
      <c r="I243" s="1"/>
      <c r="J243" s="50"/>
      <c r="K243" s="1"/>
      <c r="L243" s="1"/>
      <c r="M243" s="12"/>
      <c r="N243" s="2"/>
      <c r="O243" s="2"/>
      <c r="P243" s="2"/>
      <c r="Q243" s="2"/>
    </row>
    <row r="244">
      <c r="A244" s="9"/>
      <c r="B244" s="58" t="s">
        <v>72</v>
      </c>
      <c r="C244" s="1"/>
      <c r="D244" s="1"/>
      <c r="E244" s="59" t="s">
        <v>423</v>
      </c>
      <c r="F244" s="1"/>
      <c r="G244" s="1"/>
      <c r="H244" s="50"/>
      <c r="I244" s="1"/>
      <c r="J244" s="50"/>
      <c r="K244" s="1"/>
      <c r="L244" s="1"/>
      <c r="M244" s="12"/>
      <c r="N244" s="2"/>
      <c r="O244" s="2"/>
      <c r="P244" s="2"/>
      <c r="Q244" s="2"/>
    </row>
    <row r="245" thickBot="1">
      <c r="A245" s="9"/>
      <c r="B245" s="60" t="s">
        <v>74</v>
      </c>
      <c r="C245" s="31"/>
      <c r="D245" s="31"/>
      <c r="E245" s="61" t="s">
        <v>75</v>
      </c>
      <c r="F245" s="31"/>
      <c r="G245" s="31"/>
      <c r="H245" s="62"/>
      <c r="I245" s="31"/>
      <c r="J245" s="62"/>
      <c r="K245" s="31"/>
      <c r="L245" s="31"/>
      <c r="M245" s="12"/>
      <c r="N245" s="2"/>
      <c r="O245" s="2"/>
      <c r="P245" s="2"/>
      <c r="Q245" s="2"/>
    </row>
    <row r="246" thickTop="1">
      <c r="A246" s="9"/>
      <c r="B246" s="51">
        <v>41</v>
      </c>
      <c r="C246" s="52" t="s">
        <v>424</v>
      </c>
      <c r="D246" s="52" t="s">
        <v>3</v>
      </c>
      <c r="E246" s="52" t="s">
        <v>425</v>
      </c>
      <c r="F246" s="52" t="s">
        <v>3</v>
      </c>
      <c r="G246" s="53" t="s">
        <v>156</v>
      </c>
      <c r="H246" s="63">
        <v>3</v>
      </c>
      <c r="I246" s="37">
        <f>ROUND(0,2)</f>
        <v>0</v>
      </c>
      <c r="J246" s="64">
        <f>ROUND(I246*H246,2)</f>
        <v>0</v>
      </c>
      <c r="K246" s="65">
        <v>0.20999999999999999</v>
      </c>
      <c r="L246" s="66">
        <f>IF(ISNUMBER(K246),ROUND(J246*(K246+1),2),0)</f>
        <v>0</v>
      </c>
      <c r="M246" s="12"/>
      <c r="N246" s="2"/>
      <c r="O246" s="2"/>
      <c r="P246" s="2"/>
      <c r="Q246" s="43">
        <f>IF(ISNUMBER(K246),IF(H246&gt;0,IF(I246&gt;0,J246,0),0),0)</f>
        <v>0</v>
      </c>
      <c r="R246" s="27">
        <f>IF(ISNUMBER(K246)=FALSE,J246,0)</f>
        <v>0</v>
      </c>
    </row>
    <row r="247">
      <c r="A247" s="9"/>
      <c r="B247" s="58" t="s">
        <v>68</v>
      </c>
      <c r="C247" s="1"/>
      <c r="D247" s="1"/>
      <c r="E247" s="59" t="s">
        <v>426</v>
      </c>
      <c r="F247" s="1"/>
      <c r="G247" s="1"/>
      <c r="H247" s="50"/>
      <c r="I247" s="1"/>
      <c r="J247" s="50"/>
      <c r="K247" s="1"/>
      <c r="L247" s="1"/>
      <c r="M247" s="12"/>
      <c r="N247" s="2"/>
      <c r="O247" s="2"/>
      <c r="P247" s="2"/>
      <c r="Q247" s="2"/>
    </row>
    <row r="248">
      <c r="A248" s="9"/>
      <c r="B248" s="58" t="s">
        <v>70</v>
      </c>
      <c r="C248" s="1"/>
      <c r="D248" s="1"/>
      <c r="E248" s="59" t="s">
        <v>427</v>
      </c>
      <c r="F248" s="1"/>
      <c r="G248" s="1"/>
      <c r="H248" s="50"/>
      <c r="I248" s="1"/>
      <c r="J248" s="50"/>
      <c r="K248" s="1"/>
      <c r="L248" s="1"/>
      <c r="M248" s="12"/>
      <c r="N248" s="2"/>
      <c r="O248" s="2"/>
      <c r="P248" s="2"/>
      <c r="Q248" s="2"/>
    </row>
    <row r="249">
      <c r="A249" s="9"/>
      <c r="B249" s="58" t="s">
        <v>72</v>
      </c>
      <c r="C249" s="1"/>
      <c r="D249" s="1"/>
      <c r="E249" s="59" t="s">
        <v>3</v>
      </c>
      <c r="F249" s="1"/>
      <c r="G249" s="1"/>
      <c r="H249" s="50"/>
      <c r="I249" s="1"/>
      <c r="J249" s="50"/>
      <c r="K249" s="1"/>
      <c r="L249" s="1"/>
      <c r="M249" s="12"/>
      <c r="N249" s="2"/>
      <c r="O249" s="2"/>
      <c r="P249" s="2"/>
      <c r="Q249" s="2"/>
    </row>
    <row r="250" thickBot="1">
      <c r="A250" s="9"/>
      <c r="B250" s="60" t="s">
        <v>74</v>
      </c>
      <c r="C250" s="31"/>
      <c r="D250" s="31"/>
      <c r="E250" s="61" t="s">
        <v>75</v>
      </c>
      <c r="F250" s="31"/>
      <c r="G250" s="31"/>
      <c r="H250" s="62"/>
      <c r="I250" s="31"/>
      <c r="J250" s="62"/>
      <c r="K250" s="31"/>
      <c r="L250" s="31"/>
      <c r="M250" s="12"/>
      <c r="N250" s="2"/>
      <c r="O250" s="2"/>
      <c r="P250" s="2"/>
      <c r="Q250" s="2"/>
    </row>
    <row r="251" thickTop="1">
      <c r="A251" s="9"/>
      <c r="B251" s="51">
        <v>42</v>
      </c>
      <c r="C251" s="52" t="s">
        <v>428</v>
      </c>
      <c r="D251" s="52" t="s">
        <v>3</v>
      </c>
      <c r="E251" s="52" t="s">
        <v>429</v>
      </c>
      <c r="F251" s="52" t="s">
        <v>3</v>
      </c>
      <c r="G251" s="53" t="s">
        <v>156</v>
      </c>
      <c r="H251" s="63">
        <v>123</v>
      </c>
      <c r="I251" s="37">
        <f>ROUND(0,2)</f>
        <v>0</v>
      </c>
      <c r="J251" s="64">
        <f>ROUND(I251*H251,2)</f>
        <v>0</v>
      </c>
      <c r="K251" s="65">
        <v>0.20999999999999999</v>
      </c>
      <c r="L251" s="66">
        <f>IF(ISNUMBER(K251),ROUND(J251*(K251+1),2),0)</f>
        <v>0</v>
      </c>
      <c r="M251" s="12"/>
      <c r="N251" s="2"/>
      <c r="O251" s="2"/>
      <c r="P251" s="2"/>
      <c r="Q251" s="43">
        <f>IF(ISNUMBER(K251),IF(H251&gt;0,IF(I251&gt;0,J251,0),0),0)</f>
        <v>0</v>
      </c>
      <c r="R251" s="27">
        <f>IF(ISNUMBER(K251)=FALSE,J251,0)</f>
        <v>0</v>
      </c>
    </row>
    <row r="252">
      <c r="A252" s="9"/>
      <c r="B252" s="58" t="s">
        <v>68</v>
      </c>
      <c r="C252" s="1"/>
      <c r="D252" s="1"/>
      <c r="E252" s="59" t="s">
        <v>421</v>
      </c>
      <c r="F252" s="1"/>
      <c r="G252" s="1"/>
      <c r="H252" s="50"/>
      <c r="I252" s="1"/>
      <c r="J252" s="50"/>
      <c r="K252" s="1"/>
      <c r="L252" s="1"/>
      <c r="M252" s="12"/>
      <c r="N252" s="2"/>
      <c r="O252" s="2"/>
      <c r="P252" s="2"/>
      <c r="Q252" s="2"/>
    </row>
    <row r="253">
      <c r="A253" s="9"/>
      <c r="B253" s="58" t="s">
        <v>70</v>
      </c>
      <c r="C253" s="1"/>
      <c r="D253" s="1"/>
      <c r="E253" s="59" t="s">
        <v>430</v>
      </c>
      <c r="F253" s="1"/>
      <c r="G253" s="1"/>
      <c r="H253" s="50"/>
      <c r="I253" s="1"/>
      <c r="J253" s="50"/>
      <c r="K253" s="1"/>
      <c r="L253" s="1"/>
      <c r="M253" s="12"/>
      <c r="N253" s="2"/>
      <c r="O253" s="2"/>
      <c r="P253" s="2"/>
      <c r="Q253" s="2"/>
    </row>
    <row r="254">
      <c r="A254" s="9"/>
      <c r="B254" s="58" t="s">
        <v>72</v>
      </c>
      <c r="C254" s="1"/>
      <c r="D254" s="1"/>
      <c r="E254" s="59" t="s">
        <v>423</v>
      </c>
      <c r="F254" s="1"/>
      <c r="G254" s="1"/>
      <c r="H254" s="50"/>
      <c r="I254" s="1"/>
      <c r="J254" s="50"/>
      <c r="K254" s="1"/>
      <c r="L254" s="1"/>
      <c r="M254" s="12"/>
      <c r="N254" s="2"/>
      <c r="O254" s="2"/>
      <c r="P254" s="2"/>
      <c r="Q254" s="2"/>
    </row>
    <row r="255" thickBot="1">
      <c r="A255" s="9"/>
      <c r="B255" s="60" t="s">
        <v>74</v>
      </c>
      <c r="C255" s="31"/>
      <c r="D255" s="31"/>
      <c r="E255" s="61" t="s">
        <v>75</v>
      </c>
      <c r="F255" s="31"/>
      <c r="G255" s="31"/>
      <c r="H255" s="62"/>
      <c r="I255" s="31"/>
      <c r="J255" s="62"/>
      <c r="K255" s="31"/>
      <c r="L255" s="31"/>
      <c r="M255" s="12"/>
      <c r="N255" s="2"/>
      <c r="O255" s="2"/>
      <c r="P255" s="2"/>
      <c r="Q255" s="2"/>
    </row>
    <row r="256" thickTop="1">
      <c r="A256" s="9"/>
      <c r="B256" s="51">
        <v>43</v>
      </c>
      <c r="C256" s="52" t="s">
        <v>431</v>
      </c>
      <c r="D256" s="52" t="s">
        <v>108</v>
      </c>
      <c r="E256" s="52" t="s">
        <v>432</v>
      </c>
      <c r="F256" s="52" t="s">
        <v>3</v>
      </c>
      <c r="G256" s="53" t="s">
        <v>173</v>
      </c>
      <c r="H256" s="63">
        <v>116</v>
      </c>
      <c r="I256" s="37">
        <f>ROUND(0,2)</f>
        <v>0</v>
      </c>
      <c r="J256" s="64">
        <f>ROUND(I256*H256,2)</f>
        <v>0</v>
      </c>
      <c r="K256" s="65">
        <v>0.20999999999999999</v>
      </c>
      <c r="L256" s="66">
        <f>IF(ISNUMBER(K256),ROUND(J256*(K256+1),2),0)</f>
        <v>0</v>
      </c>
      <c r="M256" s="12"/>
      <c r="N256" s="2"/>
      <c r="O256" s="2"/>
      <c r="P256" s="2"/>
      <c r="Q256" s="43">
        <f>IF(ISNUMBER(K256),IF(H256&gt;0,IF(I256&gt;0,J256,0),0),0)</f>
        <v>0</v>
      </c>
      <c r="R256" s="27">
        <f>IF(ISNUMBER(K256)=FALSE,J256,0)</f>
        <v>0</v>
      </c>
    </row>
    <row r="257">
      <c r="A257" s="9"/>
      <c r="B257" s="58" t="s">
        <v>68</v>
      </c>
      <c r="C257" s="1"/>
      <c r="D257" s="1"/>
      <c r="E257" s="59" t="s">
        <v>433</v>
      </c>
      <c r="F257" s="1"/>
      <c r="G257" s="1"/>
      <c r="H257" s="50"/>
      <c r="I257" s="1"/>
      <c r="J257" s="50"/>
      <c r="K257" s="1"/>
      <c r="L257" s="1"/>
      <c r="M257" s="12"/>
      <c r="N257" s="2"/>
      <c r="O257" s="2"/>
      <c r="P257" s="2"/>
      <c r="Q257" s="2"/>
    </row>
    <row r="258">
      <c r="A258" s="9"/>
      <c r="B258" s="58" t="s">
        <v>70</v>
      </c>
      <c r="C258" s="1"/>
      <c r="D258" s="1"/>
      <c r="E258" s="59" t="s">
        <v>434</v>
      </c>
      <c r="F258" s="1"/>
      <c r="G258" s="1"/>
      <c r="H258" s="50"/>
      <c r="I258" s="1"/>
      <c r="J258" s="50"/>
      <c r="K258" s="1"/>
      <c r="L258" s="1"/>
      <c r="M258" s="12"/>
      <c r="N258" s="2"/>
      <c r="O258" s="2"/>
      <c r="P258" s="2"/>
      <c r="Q258" s="2"/>
    </row>
    <row r="259">
      <c r="A259" s="9"/>
      <c r="B259" s="58" t="s">
        <v>72</v>
      </c>
      <c r="C259" s="1"/>
      <c r="D259" s="1"/>
      <c r="E259" s="59" t="s">
        <v>435</v>
      </c>
      <c r="F259" s="1"/>
      <c r="G259" s="1"/>
      <c r="H259" s="50"/>
      <c r="I259" s="1"/>
      <c r="J259" s="50"/>
      <c r="K259" s="1"/>
      <c r="L259" s="1"/>
      <c r="M259" s="12"/>
      <c r="N259" s="2"/>
      <c r="O259" s="2"/>
      <c r="P259" s="2"/>
      <c r="Q259" s="2"/>
    </row>
    <row r="260" thickBot="1">
      <c r="A260" s="9"/>
      <c r="B260" s="60" t="s">
        <v>74</v>
      </c>
      <c r="C260" s="31"/>
      <c r="D260" s="31"/>
      <c r="E260" s="61" t="s">
        <v>75</v>
      </c>
      <c r="F260" s="31"/>
      <c r="G260" s="31"/>
      <c r="H260" s="62"/>
      <c r="I260" s="31"/>
      <c r="J260" s="62"/>
      <c r="K260" s="31"/>
      <c r="L260" s="31"/>
      <c r="M260" s="12"/>
      <c r="N260" s="2"/>
      <c r="O260" s="2"/>
      <c r="P260" s="2"/>
      <c r="Q260" s="2"/>
    </row>
    <row r="261" thickTop="1">
      <c r="A261" s="9"/>
      <c r="B261" s="51">
        <v>44</v>
      </c>
      <c r="C261" s="52" t="s">
        <v>431</v>
      </c>
      <c r="D261" s="52" t="s">
        <v>113</v>
      </c>
      <c r="E261" s="52" t="s">
        <v>432</v>
      </c>
      <c r="F261" s="52" t="s">
        <v>3</v>
      </c>
      <c r="G261" s="53" t="s">
        <v>173</v>
      </c>
      <c r="H261" s="63">
        <v>16</v>
      </c>
      <c r="I261" s="37">
        <f>ROUND(0,2)</f>
        <v>0</v>
      </c>
      <c r="J261" s="64">
        <f>ROUND(I261*H261,2)</f>
        <v>0</v>
      </c>
      <c r="K261" s="65">
        <v>0.20999999999999999</v>
      </c>
      <c r="L261" s="66">
        <f>IF(ISNUMBER(K261),ROUND(J261*(K261+1),2),0)</f>
        <v>0</v>
      </c>
      <c r="M261" s="12"/>
      <c r="N261" s="2"/>
      <c r="O261" s="2"/>
      <c r="P261" s="2"/>
      <c r="Q261" s="43">
        <f>IF(ISNUMBER(K261),IF(H261&gt;0,IF(I261&gt;0,J261,0),0),0)</f>
        <v>0</v>
      </c>
      <c r="R261" s="27">
        <f>IF(ISNUMBER(K261)=FALSE,J261,0)</f>
        <v>0</v>
      </c>
    </row>
    <row r="262">
      <c r="A262" s="9"/>
      <c r="B262" s="58" t="s">
        <v>68</v>
      </c>
      <c r="C262" s="1"/>
      <c r="D262" s="1"/>
      <c r="E262" s="59" t="s">
        <v>436</v>
      </c>
      <c r="F262" s="1"/>
      <c r="G262" s="1"/>
      <c r="H262" s="50"/>
      <c r="I262" s="1"/>
      <c r="J262" s="50"/>
      <c r="K262" s="1"/>
      <c r="L262" s="1"/>
      <c r="M262" s="12"/>
      <c r="N262" s="2"/>
      <c r="O262" s="2"/>
      <c r="P262" s="2"/>
      <c r="Q262" s="2"/>
    </row>
    <row r="263">
      <c r="A263" s="9"/>
      <c r="B263" s="58" t="s">
        <v>70</v>
      </c>
      <c r="C263" s="1"/>
      <c r="D263" s="1"/>
      <c r="E263" s="59" t="s">
        <v>437</v>
      </c>
      <c r="F263" s="1"/>
      <c r="G263" s="1"/>
      <c r="H263" s="50"/>
      <c r="I263" s="1"/>
      <c r="J263" s="50"/>
      <c r="K263" s="1"/>
      <c r="L263" s="1"/>
      <c r="M263" s="12"/>
      <c r="N263" s="2"/>
      <c r="O263" s="2"/>
      <c r="P263" s="2"/>
      <c r="Q263" s="2"/>
    </row>
    <row r="264">
      <c r="A264" s="9"/>
      <c r="B264" s="58" t="s">
        <v>72</v>
      </c>
      <c r="C264" s="1"/>
      <c r="D264" s="1"/>
      <c r="E264" s="59" t="s">
        <v>438</v>
      </c>
      <c r="F264" s="1"/>
      <c r="G264" s="1"/>
      <c r="H264" s="50"/>
      <c r="I264" s="1"/>
      <c r="J264" s="50"/>
      <c r="K264" s="1"/>
      <c r="L264" s="1"/>
      <c r="M264" s="12"/>
      <c r="N264" s="2"/>
      <c r="O264" s="2"/>
      <c r="P264" s="2"/>
      <c r="Q264" s="2"/>
    </row>
    <row r="265" thickBot="1">
      <c r="A265" s="9"/>
      <c r="B265" s="60" t="s">
        <v>74</v>
      </c>
      <c r="C265" s="31"/>
      <c r="D265" s="31"/>
      <c r="E265" s="61" t="s">
        <v>83</v>
      </c>
      <c r="F265" s="31"/>
      <c r="G265" s="31"/>
      <c r="H265" s="62"/>
      <c r="I265" s="31"/>
      <c r="J265" s="62"/>
      <c r="K265" s="31"/>
      <c r="L265" s="31"/>
      <c r="M265" s="12"/>
      <c r="N265" s="2"/>
      <c r="O265" s="2"/>
      <c r="P265" s="2"/>
      <c r="Q265" s="2"/>
    </row>
    <row r="266" thickTop="1">
      <c r="A266" s="9"/>
      <c r="B266" s="51">
        <v>45</v>
      </c>
      <c r="C266" s="52" t="s">
        <v>431</v>
      </c>
      <c r="D266" s="52" t="s">
        <v>439</v>
      </c>
      <c r="E266" s="52" t="s">
        <v>432</v>
      </c>
      <c r="F266" s="52" t="s">
        <v>3</v>
      </c>
      <c r="G266" s="53" t="s">
        <v>173</v>
      </c>
      <c r="H266" s="63">
        <v>29</v>
      </c>
      <c r="I266" s="37">
        <f>ROUND(0,2)</f>
        <v>0</v>
      </c>
      <c r="J266" s="64">
        <f>ROUND(I266*H266,2)</f>
        <v>0</v>
      </c>
      <c r="K266" s="65">
        <v>0.20999999999999999</v>
      </c>
      <c r="L266" s="66">
        <f>IF(ISNUMBER(K266),ROUND(J266*(K266+1),2),0)</f>
        <v>0</v>
      </c>
      <c r="M266" s="12"/>
      <c r="N266" s="2"/>
      <c r="O266" s="2"/>
      <c r="P266" s="2"/>
      <c r="Q266" s="43">
        <f>IF(ISNUMBER(K266),IF(H266&gt;0,IF(I266&gt;0,J266,0),0),0)</f>
        <v>0</v>
      </c>
      <c r="R266" s="27">
        <f>IF(ISNUMBER(K266)=FALSE,J266,0)</f>
        <v>0</v>
      </c>
    </row>
    <row r="267">
      <c r="A267" s="9"/>
      <c r="B267" s="58" t="s">
        <v>68</v>
      </c>
      <c r="C267" s="1"/>
      <c r="D267" s="1"/>
      <c r="E267" s="59" t="s">
        <v>440</v>
      </c>
      <c r="F267" s="1"/>
      <c r="G267" s="1"/>
      <c r="H267" s="50"/>
      <c r="I267" s="1"/>
      <c r="J267" s="50"/>
      <c r="K267" s="1"/>
      <c r="L267" s="1"/>
      <c r="M267" s="12"/>
      <c r="N267" s="2"/>
      <c r="O267" s="2"/>
      <c r="P267" s="2"/>
      <c r="Q267" s="2"/>
    </row>
    <row r="268">
      <c r="A268" s="9"/>
      <c r="B268" s="58" t="s">
        <v>70</v>
      </c>
      <c r="C268" s="1"/>
      <c r="D268" s="1"/>
      <c r="E268" s="59" t="s">
        <v>441</v>
      </c>
      <c r="F268" s="1"/>
      <c r="G268" s="1"/>
      <c r="H268" s="50"/>
      <c r="I268" s="1"/>
      <c r="J268" s="50"/>
      <c r="K268" s="1"/>
      <c r="L268" s="1"/>
      <c r="M268" s="12"/>
      <c r="N268" s="2"/>
      <c r="O268" s="2"/>
      <c r="P268" s="2"/>
      <c r="Q268" s="2"/>
    </row>
    <row r="269">
      <c r="A269" s="9"/>
      <c r="B269" s="58" t="s">
        <v>72</v>
      </c>
      <c r="C269" s="1"/>
      <c r="D269" s="1"/>
      <c r="E269" s="59" t="s">
        <v>438</v>
      </c>
      <c r="F269" s="1"/>
      <c r="G269" s="1"/>
      <c r="H269" s="50"/>
      <c r="I269" s="1"/>
      <c r="J269" s="50"/>
      <c r="K269" s="1"/>
      <c r="L269" s="1"/>
      <c r="M269" s="12"/>
      <c r="N269" s="2"/>
      <c r="O269" s="2"/>
      <c r="P269" s="2"/>
      <c r="Q269" s="2"/>
    </row>
    <row r="270" thickBot="1">
      <c r="A270" s="9"/>
      <c r="B270" s="60" t="s">
        <v>74</v>
      </c>
      <c r="C270" s="31"/>
      <c r="D270" s="31"/>
      <c r="E270" s="61" t="s">
        <v>83</v>
      </c>
      <c r="F270" s="31"/>
      <c r="G270" s="31"/>
      <c r="H270" s="62"/>
      <c r="I270" s="31"/>
      <c r="J270" s="62"/>
      <c r="K270" s="31"/>
      <c r="L270" s="31"/>
      <c r="M270" s="12"/>
      <c r="N270" s="2"/>
      <c r="O270" s="2"/>
      <c r="P270" s="2"/>
      <c r="Q270" s="2"/>
    </row>
    <row r="271" thickTop="1">
      <c r="A271" s="9"/>
      <c r="B271" s="51">
        <v>46</v>
      </c>
      <c r="C271" s="52" t="s">
        <v>442</v>
      </c>
      <c r="D271" s="52" t="s">
        <v>3</v>
      </c>
      <c r="E271" s="52" t="s">
        <v>443</v>
      </c>
      <c r="F271" s="52" t="s">
        <v>3</v>
      </c>
      <c r="G271" s="53" t="s">
        <v>173</v>
      </c>
      <c r="H271" s="63">
        <v>95</v>
      </c>
      <c r="I271" s="37">
        <f>ROUND(0,2)</f>
        <v>0</v>
      </c>
      <c r="J271" s="64">
        <f>ROUND(I271*H271,2)</f>
        <v>0</v>
      </c>
      <c r="K271" s="65">
        <v>0.20999999999999999</v>
      </c>
      <c r="L271" s="66">
        <f>IF(ISNUMBER(K271),ROUND(J271*(K271+1),2),0)</f>
        <v>0</v>
      </c>
      <c r="M271" s="12"/>
      <c r="N271" s="2"/>
      <c r="O271" s="2"/>
      <c r="P271" s="2"/>
      <c r="Q271" s="43">
        <f>IF(ISNUMBER(K271),IF(H271&gt;0,IF(I271&gt;0,J271,0),0),0)</f>
        <v>0</v>
      </c>
      <c r="R271" s="27">
        <f>IF(ISNUMBER(K271)=FALSE,J271,0)</f>
        <v>0</v>
      </c>
    </row>
    <row r="272">
      <c r="A272" s="9"/>
      <c r="B272" s="58" t="s">
        <v>68</v>
      </c>
      <c r="C272" s="1"/>
      <c r="D272" s="1"/>
      <c r="E272" s="59" t="s">
        <v>444</v>
      </c>
      <c r="F272" s="1"/>
      <c r="G272" s="1"/>
      <c r="H272" s="50"/>
      <c r="I272" s="1"/>
      <c r="J272" s="50"/>
      <c r="K272" s="1"/>
      <c r="L272" s="1"/>
      <c r="M272" s="12"/>
      <c r="N272" s="2"/>
      <c r="O272" s="2"/>
      <c r="P272" s="2"/>
      <c r="Q272" s="2"/>
    </row>
    <row r="273">
      <c r="A273" s="9"/>
      <c r="B273" s="58" t="s">
        <v>70</v>
      </c>
      <c r="C273" s="1"/>
      <c r="D273" s="1"/>
      <c r="E273" s="59" t="s">
        <v>218</v>
      </c>
      <c r="F273" s="1"/>
      <c r="G273" s="1"/>
      <c r="H273" s="50"/>
      <c r="I273" s="1"/>
      <c r="J273" s="50"/>
      <c r="K273" s="1"/>
      <c r="L273" s="1"/>
      <c r="M273" s="12"/>
      <c r="N273" s="2"/>
      <c r="O273" s="2"/>
      <c r="P273" s="2"/>
      <c r="Q273" s="2"/>
    </row>
    <row r="274">
      <c r="A274" s="9"/>
      <c r="B274" s="58" t="s">
        <v>72</v>
      </c>
      <c r="C274" s="1"/>
      <c r="D274" s="1"/>
      <c r="E274" s="59" t="s">
        <v>445</v>
      </c>
      <c r="F274" s="1"/>
      <c r="G274" s="1"/>
      <c r="H274" s="50"/>
      <c r="I274" s="1"/>
      <c r="J274" s="50"/>
      <c r="K274" s="1"/>
      <c r="L274" s="1"/>
      <c r="M274" s="12"/>
      <c r="N274" s="2"/>
      <c r="O274" s="2"/>
      <c r="P274" s="2"/>
      <c r="Q274" s="2"/>
    </row>
    <row r="275" thickBot="1">
      <c r="A275" s="9"/>
      <c r="B275" s="60" t="s">
        <v>74</v>
      </c>
      <c r="C275" s="31"/>
      <c r="D275" s="31"/>
      <c r="E275" s="61" t="s">
        <v>75</v>
      </c>
      <c r="F275" s="31"/>
      <c r="G275" s="31"/>
      <c r="H275" s="62"/>
      <c r="I275" s="31"/>
      <c r="J275" s="62"/>
      <c r="K275" s="31"/>
      <c r="L275" s="31"/>
      <c r="M275" s="12"/>
      <c r="N275" s="2"/>
      <c r="O275" s="2"/>
      <c r="P275" s="2"/>
      <c r="Q275" s="2"/>
    </row>
    <row r="276" thickTop="1">
      <c r="A276" s="9"/>
      <c r="B276" s="51">
        <v>47</v>
      </c>
      <c r="C276" s="52" t="s">
        <v>446</v>
      </c>
      <c r="D276" s="52" t="s">
        <v>3</v>
      </c>
      <c r="E276" s="52" t="s">
        <v>447</v>
      </c>
      <c r="F276" s="52" t="s">
        <v>3</v>
      </c>
      <c r="G276" s="53" t="s">
        <v>173</v>
      </c>
      <c r="H276" s="63">
        <v>96</v>
      </c>
      <c r="I276" s="37">
        <f>ROUND(0,2)</f>
        <v>0</v>
      </c>
      <c r="J276" s="64">
        <f>ROUND(I276*H276,2)</f>
        <v>0</v>
      </c>
      <c r="K276" s="65">
        <v>0.20999999999999999</v>
      </c>
      <c r="L276" s="66">
        <f>IF(ISNUMBER(K276),ROUND(J276*(K276+1),2),0)</f>
        <v>0</v>
      </c>
      <c r="M276" s="12"/>
      <c r="N276" s="2"/>
      <c r="O276" s="2"/>
      <c r="P276" s="2"/>
      <c r="Q276" s="43">
        <f>IF(ISNUMBER(K276),IF(H276&gt;0,IF(I276&gt;0,J276,0),0),0)</f>
        <v>0</v>
      </c>
      <c r="R276" s="27">
        <f>IF(ISNUMBER(K276)=FALSE,J276,0)</f>
        <v>0</v>
      </c>
    </row>
    <row r="277">
      <c r="A277" s="9"/>
      <c r="B277" s="58" t="s">
        <v>68</v>
      </c>
      <c r="C277" s="1"/>
      <c r="D277" s="1"/>
      <c r="E277" s="59" t="s">
        <v>448</v>
      </c>
      <c r="F277" s="1"/>
      <c r="G277" s="1"/>
      <c r="H277" s="50"/>
      <c r="I277" s="1"/>
      <c r="J277" s="50"/>
      <c r="K277" s="1"/>
      <c r="L277" s="1"/>
      <c r="M277" s="12"/>
      <c r="N277" s="2"/>
      <c r="O277" s="2"/>
      <c r="P277" s="2"/>
      <c r="Q277" s="2"/>
    </row>
    <row r="278">
      <c r="A278" s="9"/>
      <c r="B278" s="58" t="s">
        <v>70</v>
      </c>
      <c r="C278" s="1"/>
      <c r="D278" s="1"/>
      <c r="E278" s="59" t="s">
        <v>278</v>
      </c>
      <c r="F278" s="1"/>
      <c r="G278" s="1"/>
      <c r="H278" s="50"/>
      <c r="I278" s="1"/>
      <c r="J278" s="50"/>
      <c r="K278" s="1"/>
      <c r="L278" s="1"/>
      <c r="M278" s="12"/>
      <c r="N278" s="2"/>
      <c r="O278" s="2"/>
      <c r="P278" s="2"/>
      <c r="Q278" s="2"/>
    </row>
    <row r="279">
      <c r="A279" s="9"/>
      <c r="B279" s="58" t="s">
        <v>72</v>
      </c>
      <c r="C279" s="1"/>
      <c r="D279" s="1"/>
      <c r="E279" s="59" t="s">
        <v>449</v>
      </c>
      <c r="F279" s="1"/>
      <c r="G279" s="1"/>
      <c r="H279" s="50"/>
      <c r="I279" s="1"/>
      <c r="J279" s="50"/>
      <c r="K279" s="1"/>
      <c r="L279" s="1"/>
      <c r="M279" s="12"/>
      <c r="N279" s="2"/>
      <c r="O279" s="2"/>
      <c r="P279" s="2"/>
      <c r="Q279" s="2"/>
    </row>
    <row r="280" thickBot="1">
      <c r="A280" s="9"/>
      <c r="B280" s="60" t="s">
        <v>74</v>
      </c>
      <c r="C280" s="31"/>
      <c r="D280" s="31"/>
      <c r="E280" s="61" t="s">
        <v>75</v>
      </c>
      <c r="F280" s="31"/>
      <c r="G280" s="31"/>
      <c r="H280" s="62"/>
      <c r="I280" s="31"/>
      <c r="J280" s="62"/>
      <c r="K280" s="31"/>
      <c r="L280" s="31"/>
      <c r="M280" s="12"/>
      <c r="N280" s="2"/>
      <c r="O280" s="2"/>
      <c r="P280" s="2"/>
      <c r="Q280" s="2"/>
    </row>
    <row r="281" thickTop="1">
      <c r="A281" s="9"/>
      <c r="B281" s="51">
        <v>48</v>
      </c>
      <c r="C281" s="52" t="s">
        <v>450</v>
      </c>
      <c r="D281" s="52" t="s">
        <v>3</v>
      </c>
      <c r="E281" s="52" t="s">
        <v>451</v>
      </c>
      <c r="F281" s="52" t="s">
        <v>3</v>
      </c>
      <c r="G281" s="53" t="s">
        <v>173</v>
      </c>
      <c r="H281" s="63">
        <v>44</v>
      </c>
      <c r="I281" s="37">
        <f>ROUND(0,2)</f>
        <v>0</v>
      </c>
      <c r="J281" s="64">
        <f>ROUND(I281*H281,2)</f>
        <v>0</v>
      </c>
      <c r="K281" s="65">
        <v>0.20999999999999999</v>
      </c>
      <c r="L281" s="66">
        <f>IF(ISNUMBER(K281),ROUND(J281*(K281+1),2),0)</f>
        <v>0</v>
      </c>
      <c r="M281" s="12"/>
      <c r="N281" s="2"/>
      <c r="O281" s="2"/>
      <c r="P281" s="2"/>
      <c r="Q281" s="43">
        <f>IF(ISNUMBER(K281),IF(H281&gt;0,IF(I281&gt;0,J281,0),0),0)</f>
        <v>0</v>
      </c>
      <c r="R281" s="27">
        <f>IF(ISNUMBER(K281)=FALSE,J281,0)</f>
        <v>0</v>
      </c>
    </row>
    <row r="282">
      <c r="A282" s="9"/>
      <c r="B282" s="58" t="s">
        <v>68</v>
      </c>
      <c r="C282" s="1"/>
      <c r="D282" s="1"/>
      <c r="E282" s="59" t="s">
        <v>452</v>
      </c>
      <c r="F282" s="1"/>
      <c r="G282" s="1"/>
      <c r="H282" s="50"/>
      <c r="I282" s="1"/>
      <c r="J282" s="50"/>
      <c r="K282" s="1"/>
      <c r="L282" s="1"/>
      <c r="M282" s="12"/>
      <c r="N282" s="2"/>
      <c r="O282" s="2"/>
      <c r="P282" s="2"/>
      <c r="Q282" s="2"/>
    </row>
    <row r="283">
      <c r="A283" s="9"/>
      <c r="B283" s="58" t="s">
        <v>70</v>
      </c>
      <c r="C283" s="1"/>
      <c r="D283" s="1"/>
      <c r="E283" s="59" t="s">
        <v>453</v>
      </c>
      <c r="F283" s="1"/>
      <c r="G283" s="1"/>
      <c r="H283" s="50"/>
      <c r="I283" s="1"/>
      <c r="J283" s="50"/>
      <c r="K283" s="1"/>
      <c r="L283" s="1"/>
      <c r="M283" s="12"/>
      <c r="N283" s="2"/>
      <c r="O283" s="2"/>
      <c r="P283" s="2"/>
      <c r="Q283" s="2"/>
    </row>
    <row r="284">
      <c r="A284" s="9"/>
      <c r="B284" s="58" t="s">
        <v>72</v>
      </c>
      <c r="C284" s="1"/>
      <c r="D284" s="1"/>
      <c r="E284" s="59" t="s">
        <v>454</v>
      </c>
      <c r="F284" s="1"/>
      <c r="G284" s="1"/>
      <c r="H284" s="50"/>
      <c r="I284" s="1"/>
      <c r="J284" s="50"/>
      <c r="K284" s="1"/>
      <c r="L284" s="1"/>
      <c r="M284" s="12"/>
      <c r="N284" s="2"/>
      <c r="O284" s="2"/>
      <c r="P284" s="2"/>
      <c r="Q284" s="2"/>
    </row>
    <row r="285" thickBot="1">
      <c r="A285" s="9"/>
      <c r="B285" s="60" t="s">
        <v>74</v>
      </c>
      <c r="C285" s="31"/>
      <c r="D285" s="31"/>
      <c r="E285" s="61" t="s">
        <v>75</v>
      </c>
      <c r="F285" s="31"/>
      <c r="G285" s="31"/>
      <c r="H285" s="62"/>
      <c r="I285" s="31"/>
      <c r="J285" s="62"/>
      <c r="K285" s="31"/>
      <c r="L285" s="31"/>
      <c r="M285" s="12"/>
      <c r="N285" s="2"/>
      <c r="O285" s="2"/>
      <c r="P285" s="2"/>
      <c r="Q285" s="2"/>
    </row>
    <row r="286" thickTop="1" thickBot="1" ht="25" customHeight="1">
      <c r="A286" s="9"/>
      <c r="B286" s="1"/>
      <c r="C286" s="67">
        <v>9</v>
      </c>
      <c r="D286" s="1"/>
      <c r="E286" s="67" t="s">
        <v>125</v>
      </c>
      <c r="F286" s="1"/>
      <c r="G286" s="68" t="s">
        <v>115</v>
      </c>
      <c r="H286" s="69">
        <f>J196+J201+J206+J211+J216+J221+J226+J231+J236+J241+J246+J251+J256+J261+J266+J271+J276+J281</f>
        <v>0</v>
      </c>
      <c r="I286" s="68" t="s">
        <v>116</v>
      </c>
      <c r="J286" s="70">
        <f>(L286-H286)</f>
        <v>0</v>
      </c>
      <c r="K286" s="68" t="s">
        <v>117</v>
      </c>
      <c r="L286" s="71">
        <f>L196+L201+L206+L211+L216+L221+L226+L231+L236+L241+L246+L251+L256+L261+L266+L271+L276+L281</f>
        <v>0</v>
      </c>
      <c r="M286" s="12"/>
      <c r="N286" s="2"/>
      <c r="O286" s="2"/>
      <c r="P286" s="2"/>
      <c r="Q286" s="43">
        <f>0+Q196+Q201+Q206+Q211+Q216+Q221+Q226+Q231+Q236+Q241+Q246+Q251+Q256+Q261+Q266+Q271+Q276+Q281</f>
        <v>0</v>
      </c>
      <c r="R286" s="27">
        <f>0+R196+R201+R206+R211+R216+R221+R226+R231+R236+R241+R246+R251+R256+R261+R266+R271+R276+R281</f>
        <v>0</v>
      </c>
      <c r="S286" s="72">
        <f>Q286*(1+J286)+R286</f>
        <v>0</v>
      </c>
    </row>
    <row r="287" thickTop="1" thickBot="1" ht="25" customHeight="1">
      <c r="A287" s="9"/>
      <c r="B287" s="73"/>
      <c r="C287" s="73"/>
      <c r="D287" s="73"/>
      <c r="E287" s="73"/>
      <c r="F287" s="73"/>
      <c r="G287" s="74" t="s">
        <v>118</v>
      </c>
      <c r="H287" s="75">
        <f>J196+J201+J206+J211+J216+J221+J226+J231+J236+J241+J246+J251+J256+J261+J266+J271+J276+J281</f>
        <v>0</v>
      </c>
      <c r="I287" s="74" t="s">
        <v>119</v>
      </c>
      <c r="J287" s="76">
        <f>0+J286</f>
        <v>0</v>
      </c>
      <c r="K287" s="74" t="s">
        <v>120</v>
      </c>
      <c r="L287" s="77">
        <f>L196+L201+L206+L211+L216+L221+L226+L231+L236+L241+L246+L251+L256+L261+L266+L271+L276+L281</f>
        <v>0</v>
      </c>
      <c r="M287" s="12"/>
      <c r="N287" s="2"/>
      <c r="O287" s="2"/>
      <c r="P287" s="2"/>
      <c r="Q287" s="2"/>
    </row>
    <row r="288">
      <c r="A288" s="13"/>
      <c r="B288" s="4"/>
      <c r="C288" s="4"/>
      <c r="D288" s="4"/>
      <c r="E288" s="4"/>
      <c r="F288" s="4"/>
      <c r="G288" s="4"/>
      <c r="H288" s="78"/>
      <c r="I288" s="4"/>
      <c r="J288" s="78"/>
      <c r="K288" s="4"/>
      <c r="L288" s="4"/>
      <c r="M288" s="14"/>
      <c r="N288" s="2"/>
      <c r="O288" s="2"/>
      <c r="P288" s="2"/>
      <c r="Q288" s="2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2"/>
      <c r="O289" s="2"/>
      <c r="P289" s="2"/>
      <c r="Q289" s="2"/>
    </row>
  </sheetData>
  <mergeCells count="21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43:L4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101:L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9:L129"/>
    <mergeCell ref="B131:D131"/>
    <mergeCell ref="B132:D132"/>
    <mergeCell ref="B133:D133"/>
    <mergeCell ref="B134:D134"/>
    <mergeCell ref="B137:L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195:L195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a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H41+H99+H122+H170+H218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455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L41+L99+L122+L170+L218</f>
        <v>0</v>
      </c>
      <c r="K11" s="1"/>
      <c r="L11" s="1"/>
      <c r="M11" s="12"/>
      <c r="N11" s="2"/>
      <c r="O11" s="2"/>
      <c r="P11" s="2"/>
      <c r="Q11" s="43">
        <f>IF(SUM(K20:K24)&gt;0,ROUND(SUM(S20:S24)/SUM(K20:K24)-1,8),0)</f>
        <v>0</v>
      </c>
      <c r="R11" s="27">
        <f>AVERAGE(J40,J98,J121,J169,J217)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H41</f>
        <v>0</v>
      </c>
      <c r="L20" s="48">
        <f>L41</f>
        <v>0</v>
      </c>
      <c r="M20" s="12"/>
      <c r="N20" s="2"/>
      <c r="O20" s="2"/>
      <c r="P20" s="2"/>
      <c r="Q20" s="2"/>
      <c r="S20" s="27">
        <f>S40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H99</f>
        <v>0</v>
      </c>
      <c r="L21" s="48">
        <f>L99</f>
        <v>0</v>
      </c>
      <c r="M21" s="12"/>
      <c r="N21" s="2"/>
      <c r="O21" s="2"/>
      <c r="P21" s="2"/>
      <c r="Q21" s="2"/>
      <c r="S21" s="27">
        <f>S98</f>
        <v>0</v>
      </c>
    </row>
    <row r="22">
      <c r="A22" s="9"/>
      <c r="B22" s="46">
        <v>4</v>
      </c>
      <c r="C22" s="1"/>
      <c r="D22" s="1"/>
      <c r="E22" s="47" t="s">
        <v>123</v>
      </c>
      <c r="F22" s="1"/>
      <c r="G22" s="1"/>
      <c r="H22" s="1"/>
      <c r="I22" s="1"/>
      <c r="J22" s="1"/>
      <c r="K22" s="48">
        <f>H122</f>
        <v>0</v>
      </c>
      <c r="L22" s="48">
        <f>L122</f>
        <v>0</v>
      </c>
      <c r="M22" s="12"/>
      <c r="N22" s="2"/>
      <c r="O22" s="2"/>
      <c r="P22" s="2"/>
      <c r="Q22" s="2"/>
      <c r="S22" s="27">
        <f>S121</f>
        <v>0</v>
      </c>
    </row>
    <row r="23">
      <c r="A23" s="9"/>
      <c r="B23" s="46">
        <v>5</v>
      </c>
      <c r="C23" s="1"/>
      <c r="D23" s="1"/>
      <c r="E23" s="47" t="s">
        <v>255</v>
      </c>
      <c r="F23" s="1"/>
      <c r="G23" s="1"/>
      <c r="H23" s="1"/>
      <c r="I23" s="1"/>
      <c r="J23" s="1"/>
      <c r="K23" s="48">
        <f>H170</f>
        <v>0</v>
      </c>
      <c r="L23" s="48">
        <f>L170</f>
        <v>0</v>
      </c>
      <c r="M23" s="12"/>
      <c r="N23" s="2"/>
      <c r="O23" s="2"/>
      <c r="P23" s="2"/>
      <c r="Q23" s="2"/>
      <c r="S23" s="27">
        <f>S169</f>
        <v>0</v>
      </c>
    </row>
    <row r="24">
      <c r="A24" s="9"/>
      <c r="B24" s="46">
        <v>9</v>
      </c>
      <c r="C24" s="1"/>
      <c r="D24" s="1"/>
      <c r="E24" s="47" t="s">
        <v>125</v>
      </c>
      <c r="F24" s="1"/>
      <c r="G24" s="1"/>
      <c r="H24" s="1"/>
      <c r="I24" s="1"/>
      <c r="J24" s="1"/>
      <c r="K24" s="48">
        <f>H218</f>
        <v>0</v>
      </c>
      <c r="L24" s="48">
        <f>L218</f>
        <v>0</v>
      </c>
      <c r="M24" s="12"/>
      <c r="N24" s="2"/>
      <c r="O24" s="2"/>
      <c r="P24" s="2"/>
      <c r="Q24" s="2"/>
      <c r="S24" s="27">
        <f>S217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9"/>
      <c r="N25" s="2"/>
      <c r="O25" s="2"/>
      <c r="P25" s="2"/>
      <c r="Q25" s="2"/>
    </row>
    <row r="26" ht="14" customHeight="1">
      <c r="A26" s="4"/>
      <c r="B26" s="38" t="s">
        <v>56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0"/>
      <c r="N27" s="2"/>
      <c r="O27" s="2"/>
      <c r="P27" s="2"/>
      <c r="Q27" s="2"/>
    </row>
    <row r="28" ht="18" customHeight="1">
      <c r="A28" s="9"/>
      <c r="B28" s="44" t="s">
        <v>57</v>
      </c>
      <c r="C28" s="44" t="s">
        <v>53</v>
      </c>
      <c r="D28" s="44" t="s">
        <v>58</v>
      </c>
      <c r="E28" s="44" t="s">
        <v>54</v>
      </c>
      <c r="F28" s="44" t="s">
        <v>59</v>
      </c>
      <c r="G28" s="45" t="s">
        <v>60</v>
      </c>
      <c r="H28" s="22" t="s">
        <v>61</v>
      </c>
      <c r="I28" s="22" t="s">
        <v>62</v>
      </c>
      <c r="J28" s="22" t="s">
        <v>16</v>
      </c>
      <c r="K28" s="45" t="s">
        <v>63</v>
      </c>
      <c r="L28" s="22" t="s">
        <v>17</v>
      </c>
      <c r="M28" s="81"/>
      <c r="N28" s="2"/>
      <c r="O28" s="2"/>
      <c r="P28" s="2"/>
      <c r="Q28" s="2"/>
    </row>
    <row r="29" ht="40" customHeight="1">
      <c r="A29" s="9"/>
      <c r="B29" s="49" t="s">
        <v>64</v>
      </c>
      <c r="C29" s="1"/>
      <c r="D29" s="1"/>
      <c r="E29" s="1"/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1">
        <v>1</v>
      </c>
      <c r="C30" s="52" t="s">
        <v>256</v>
      </c>
      <c r="D30" s="52" t="s">
        <v>3</v>
      </c>
      <c r="E30" s="52" t="s">
        <v>127</v>
      </c>
      <c r="F30" s="52" t="s">
        <v>3</v>
      </c>
      <c r="G30" s="53" t="s">
        <v>141</v>
      </c>
      <c r="H30" s="54">
        <v>222.30000000000001</v>
      </c>
      <c r="I30" s="25">
        <f>ROUND(0,2)</f>
        <v>0</v>
      </c>
      <c r="J30" s="55">
        <f>ROUND(I30*H30,2)</f>
        <v>0</v>
      </c>
      <c r="K30" s="56">
        <v>0.20999999999999999</v>
      </c>
      <c r="L30" s="57">
        <f>IF(ISNUMBER(K30),ROUND(J30*(K30+1),2),0)</f>
        <v>0</v>
      </c>
      <c r="M30" s="12"/>
      <c r="N30" s="2"/>
      <c r="O30" s="2"/>
      <c r="P30" s="2"/>
      <c r="Q30" s="43">
        <f>IF(ISNUMBER(K30),IF(H30&gt;0,IF(I30&gt;0,J30,0),0),0)</f>
        <v>0</v>
      </c>
      <c r="R30" s="27">
        <f>IF(ISNUMBER(K30)=FALSE,J30,0)</f>
        <v>0</v>
      </c>
    </row>
    <row r="31">
      <c r="A31" s="9"/>
      <c r="B31" s="58" t="s">
        <v>68</v>
      </c>
      <c r="C31" s="1"/>
      <c r="D31" s="1"/>
      <c r="E31" s="59" t="s">
        <v>257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70</v>
      </c>
      <c r="C32" s="1"/>
      <c r="D32" s="1"/>
      <c r="E32" s="59" t="s">
        <v>456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72</v>
      </c>
      <c r="C33" s="1"/>
      <c r="D33" s="1"/>
      <c r="E33" s="59" t="s">
        <v>131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thickBot="1">
      <c r="A34" s="9"/>
      <c r="B34" s="60" t="s">
        <v>74</v>
      </c>
      <c r="C34" s="31"/>
      <c r="D34" s="31"/>
      <c r="E34" s="61" t="s">
        <v>75</v>
      </c>
      <c r="F34" s="31"/>
      <c r="G34" s="31"/>
      <c r="H34" s="62"/>
      <c r="I34" s="31"/>
      <c r="J34" s="62"/>
      <c r="K34" s="31"/>
      <c r="L34" s="31"/>
      <c r="M34" s="12"/>
      <c r="N34" s="2"/>
      <c r="O34" s="2"/>
      <c r="P34" s="2"/>
      <c r="Q34" s="2"/>
    </row>
    <row r="35" thickTop="1">
      <c r="A35" s="9"/>
      <c r="B35" s="51">
        <v>2</v>
      </c>
      <c r="C35" s="52" t="s">
        <v>126</v>
      </c>
      <c r="D35" s="52" t="s">
        <v>3</v>
      </c>
      <c r="E35" s="52" t="s">
        <v>127</v>
      </c>
      <c r="F35" s="52" t="s">
        <v>3</v>
      </c>
      <c r="G35" s="53" t="s">
        <v>128</v>
      </c>
      <c r="H35" s="63">
        <v>55.490000000000002</v>
      </c>
      <c r="I35" s="37">
        <f>ROUND(0,2)</f>
        <v>0</v>
      </c>
      <c r="J35" s="64">
        <f>ROUND(I35*H35,2)</f>
        <v>0</v>
      </c>
      <c r="K35" s="65">
        <v>0.20999999999999999</v>
      </c>
      <c r="L35" s="66">
        <f>IF(ISNUMBER(K35),ROUND(J35*(K35+1),2),0)</f>
        <v>0</v>
      </c>
      <c r="M35" s="12"/>
      <c r="N35" s="2"/>
      <c r="O35" s="2"/>
      <c r="P35" s="2"/>
      <c r="Q35" s="43">
        <f>IF(ISNUMBER(K35),IF(H35&gt;0,IF(I35&gt;0,J35,0),0),0)</f>
        <v>0</v>
      </c>
      <c r="R35" s="27">
        <f>IF(ISNUMBER(K35)=FALSE,J35,0)</f>
        <v>0</v>
      </c>
    </row>
    <row r="36">
      <c r="A36" s="9"/>
      <c r="B36" s="58" t="s">
        <v>68</v>
      </c>
      <c r="C36" s="1"/>
      <c r="D36" s="1"/>
      <c r="E36" s="59" t="s">
        <v>259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>
      <c r="A37" s="9"/>
      <c r="B37" s="58" t="s">
        <v>70</v>
      </c>
      <c r="C37" s="1"/>
      <c r="D37" s="1"/>
      <c r="E37" s="59" t="s">
        <v>457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72</v>
      </c>
      <c r="C38" s="1"/>
      <c r="D38" s="1"/>
      <c r="E38" s="59" t="s">
        <v>131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thickBot="1">
      <c r="A39" s="9"/>
      <c r="B39" s="60" t="s">
        <v>74</v>
      </c>
      <c r="C39" s="31"/>
      <c r="D39" s="31"/>
      <c r="E39" s="61" t="s">
        <v>75</v>
      </c>
      <c r="F39" s="31"/>
      <c r="G39" s="31"/>
      <c r="H39" s="62"/>
      <c r="I39" s="31"/>
      <c r="J39" s="62"/>
      <c r="K39" s="31"/>
      <c r="L39" s="31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7">
        <v>0</v>
      </c>
      <c r="D40" s="1"/>
      <c r="E40" s="67" t="s">
        <v>55</v>
      </c>
      <c r="F40" s="1"/>
      <c r="G40" s="68" t="s">
        <v>115</v>
      </c>
      <c r="H40" s="69">
        <f>J30+J35</f>
        <v>0</v>
      </c>
      <c r="I40" s="68" t="s">
        <v>116</v>
      </c>
      <c r="J40" s="70">
        <f>(L40-H40)</f>
        <v>0</v>
      </c>
      <c r="K40" s="68" t="s">
        <v>117</v>
      </c>
      <c r="L40" s="71">
        <f>L30+L35</f>
        <v>0</v>
      </c>
      <c r="M40" s="12"/>
      <c r="N40" s="2"/>
      <c r="O40" s="2"/>
      <c r="P40" s="2"/>
      <c r="Q40" s="43">
        <f>0+Q30+Q35</f>
        <v>0</v>
      </c>
      <c r="R40" s="27">
        <f>0+R30+R35</f>
        <v>0</v>
      </c>
      <c r="S40" s="72">
        <f>Q40*(1+J40)+R40</f>
        <v>0</v>
      </c>
    </row>
    <row r="41" thickTop="1" thickBot="1" ht="25" customHeight="1">
      <c r="A41" s="9"/>
      <c r="B41" s="73"/>
      <c r="C41" s="73"/>
      <c r="D41" s="73"/>
      <c r="E41" s="73"/>
      <c r="F41" s="73"/>
      <c r="G41" s="74" t="s">
        <v>118</v>
      </c>
      <c r="H41" s="75">
        <f>J30+J35</f>
        <v>0</v>
      </c>
      <c r="I41" s="74" t="s">
        <v>119</v>
      </c>
      <c r="J41" s="76">
        <f>0+J40</f>
        <v>0</v>
      </c>
      <c r="K41" s="74" t="s">
        <v>120</v>
      </c>
      <c r="L41" s="77">
        <f>L30+L35</f>
        <v>0</v>
      </c>
      <c r="M41" s="12"/>
      <c r="N41" s="2"/>
      <c r="O41" s="2"/>
      <c r="P41" s="2"/>
      <c r="Q41" s="2"/>
    </row>
    <row r="42" ht="40" customHeight="1">
      <c r="A42" s="9"/>
      <c r="B42" s="82" t="s">
        <v>138</v>
      </c>
      <c r="C42" s="1"/>
      <c r="D42" s="1"/>
      <c r="E42" s="1"/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1">
        <v>3</v>
      </c>
      <c r="C43" s="52" t="s">
        <v>261</v>
      </c>
      <c r="D43" s="52" t="s">
        <v>3</v>
      </c>
      <c r="E43" s="52" t="s">
        <v>262</v>
      </c>
      <c r="F43" s="52" t="s">
        <v>3</v>
      </c>
      <c r="G43" s="53" t="s">
        <v>156</v>
      </c>
      <c r="H43" s="54">
        <v>363</v>
      </c>
      <c r="I43" s="25">
        <f>ROUND(0,2)</f>
        <v>0</v>
      </c>
      <c r="J43" s="55">
        <f>ROUND(I43*H43,2)</f>
        <v>0</v>
      </c>
      <c r="K43" s="56">
        <v>0.20999999999999999</v>
      </c>
      <c r="L43" s="57">
        <f>IF(ISNUMBER(K43),ROUND(J43*(K43+1),2),0)</f>
        <v>0</v>
      </c>
      <c r="M43" s="12"/>
      <c r="N43" s="2"/>
      <c r="O43" s="2"/>
      <c r="P43" s="2"/>
      <c r="Q43" s="43">
        <f>IF(ISNUMBER(K43),IF(H43&gt;0,IF(I43&gt;0,J43,0),0),0)</f>
        <v>0</v>
      </c>
      <c r="R43" s="27">
        <f>IF(ISNUMBER(K43)=FALSE,J43,0)</f>
        <v>0</v>
      </c>
    </row>
    <row r="44">
      <c r="A44" s="9"/>
      <c r="B44" s="58" t="s">
        <v>68</v>
      </c>
      <c r="C44" s="1"/>
      <c r="D44" s="1"/>
      <c r="E44" s="59" t="s">
        <v>458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70</v>
      </c>
      <c r="C45" s="1"/>
      <c r="D45" s="1"/>
      <c r="E45" s="59" t="s">
        <v>459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72</v>
      </c>
      <c r="C46" s="1"/>
      <c r="D46" s="1"/>
      <c r="E46" s="59" t="s">
        <v>265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thickBot="1">
      <c r="A47" s="9"/>
      <c r="B47" s="60" t="s">
        <v>74</v>
      </c>
      <c r="C47" s="31"/>
      <c r="D47" s="31"/>
      <c r="E47" s="61" t="s">
        <v>75</v>
      </c>
      <c r="F47" s="31"/>
      <c r="G47" s="31"/>
      <c r="H47" s="62"/>
      <c r="I47" s="31"/>
      <c r="J47" s="62"/>
      <c r="K47" s="31"/>
      <c r="L47" s="31"/>
      <c r="M47" s="12"/>
      <c r="N47" s="2"/>
      <c r="O47" s="2"/>
      <c r="P47" s="2"/>
      <c r="Q47" s="2"/>
    </row>
    <row r="48" thickTop="1">
      <c r="A48" s="9"/>
      <c r="B48" s="51">
        <v>4</v>
      </c>
      <c r="C48" s="52" t="s">
        <v>266</v>
      </c>
      <c r="D48" s="52" t="s">
        <v>3</v>
      </c>
      <c r="E48" s="52" t="s">
        <v>267</v>
      </c>
      <c r="F48" s="52" t="s">
        <v>3</v>
      </c>
      <c r="G48" s="53" t="s">
        <v>141</v>
      </c>
      <c r="H48" s="63">
        <v>31</v>
      </c>
      <c r="I48" s="37">
        <f>ROUND(0,2)</f>
        <v>0</v>
      </c>
      <c r="J48" s="64">
        <f>ROUND(I48*H48,2)</f>
        <v>0</v>
      </c>
      <c r="K48" s="65">
        <v>0.20999999999999999</v>
      </c>
      <c r="L48" s="66">
        <f>IF(ISNUMBER(K48),ROUND(J48*(K48+1),2),0)</f>
        <v>0</v>
      </c>
      <c r="M48" s="12"/>
      <c r="N48" s="2"/>
      <c r="O48" s="2"/>
      <c r="P48" s="2"/>
      <c r="Q48" s="43">
        <f>IF(ISNUMBER(K48),IF(H48&gt;0,IF(I48&gt;0,J48,0),0),0)</f>
        <v>0</v>
      </c>
      <c r="R48" s="27">
        <f>IF(ISNUMBER(K48)=FALSE,J48,0)</f>
        <v>0</v>
      </c>
    </row>
    <row r="49">
      <c r="A49" s="9"/>
      <c r="B49" s="58" t="s">
        <v>68</v>
      </c>
      <c r="C49" s="1"/>
      <c r="D49" s="1"/>
      <c r="E49" s="59" t="s">
        <v>268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70</v>
      </c>
      <c r="C50" s="1"/>
      <c r="D50" s="1"/>
      <c r="E50" s="59" t="s">
        <v>460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72</v>
      </c>
      <c r="C51" s="1"/>
      <c r="D51" s="1"/>
      <c r="E51" s="59" t="s">
        <v>270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thickBot="1">
      <c r="A52" s="9"/>
      <c r="B52" s="60" t="s">
        <v>74</v>
      </c>
      <c r="C52" s="31"/>
      <c r="D52" s="31"/>
      <c r="E52" s="61" t="s">
        <v>75</v>
      </c>
      <c r="F52" s="31"/>
      <c r="G52" s="31"/>
      <c r="H52" s="62"/>
      <c r="I52" s="31"/>
      <c r="J52" s="62"/>
      <c r="K52" s="31"/>
      <c r="L52" s="31"/>
      <c r="M52" s="12"/>
      <c r="N52" s="2"/>
      <c r="O52" s="2"/>
      <c r="P52" s="2"/>
      <c r="Q52" s="2"/>
    </row>
    <row r="53" thickTop="1">
      <c r="A53" s="9"/>
      <c r="B53" s="51">
        <v>5</v>
      </c>
      <c r="C53" s="52" t="s">
        <v>271</v>
      </c>
      <c r="D53" s="52" t="s">
        <v>3</v>
      </c>
      <c r="E53" s="52" t="s">
        <v>272</v>
      </c>
      <c r="F53" s="52" t="s">
        <v>3</v>
      </c>
      <c r="G53" s="53" t="s">
        <v>141</v>
      </c>
      <c r="H53" s="63">
        <v>30.399999999999999</v>
      </c>
      <c r="I53" s="37">
        <f>ROUND(0,2)</f>
        <v>0</v>
      </c>
      <c r="J53" s="64">
        <f>ROUND(I53*H53,2)</f>
        <v>0</v>
      </c>
      <c r="K53" s="65">
        <v>0.20999999999999999</v>
      </c>
      <c r="L53" s="66">
        <f>IF(ISNUMBER(K53),ROUND(J53*(K53+1),2),0)</f>
        <v>0</v>
      </c>
      <c r="M53" s="12"/>
      <c r="N53" s="2"/>
      <c r="O53" s="2"/>
      <c r="P53" s="2"/>
      <c r="Q53" s="43">
        <f>IF(ISNUMBER(K53),IF(H53&gt;0,IF(I53&gt;0,J53,0),0),0)</f>
        <v>0</v>
      </c>
      <c r="R53" s="27">
        <f>IF(ISNUMBER(K53)=FALSE,J53,0)</f>
        <v>0</v>
      </c>
    </row>
    <row r="54">
      <c r="A54" s="9"/>
      <c r="B54" s="58" t="s">
        <v>68</v>
      </c>
      <c r="C54" s="1"/>
      <c r="D54" s="1"/>
      <c r="E54" s="59" t="s">
        <v>273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70</v>
      </c>
      <c r="C55" s="1"/>
      <c r="D55" s="1"/>
      <c r="E55" s="59" t="s">
        <v>461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72</v>
      </c>
      <c r="C56" s="1"/>
      <c r="D56" s="1"/>
      <c r="E56" s="59" t="s">
        <v>270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 thickBot="1">
      <c r="A57" s="9"/>
      <c r="B57" s="60" t="s">
        <v>74</v>
      </c>
      <c r="C57" s="31"/>
      <c r="D57" s="31"/>
      <c r="E57" s="61" t="s">
        <v>75</v>
      </c>
      <c r="F57" s="31"/>
      <c r="G57" s="31"/>
      <c r="H57" s="62"/>
      <c r="I57" s="31"/>
      <c r="J57" s="62"/>
      <c r="K57" s="31"/>
      <c r="L57" s="31"/>
      <c r="M57" s="12"/>
      <c r="N57" s="2"/>
      <c r="O57" s="2"/>
      <c r="P57" s="2"/>
      <c r="Q57" s="2"/>
    </row>
    <row r="58" thickTop="1">
      <c r="A58" s="9"/>
      <c r="B58" s="51">
        <v>6</v>
      </c>
      <c r="C58" s="52" t="s">
        <v>275</v>
      </c>
      <c r="D58" s="52" t="s">
        <v>3</v>
      </c>
      <c r="E58" s="52" t="s">
        <v>276</v>
      </c>
      <c r="F58" s="52" t="s">
        <v>3</v>
      </c>
      <c r="G58" s="53" t="s">
        <v>173</v>
      </c>
      <c r="H58" s="63">
        <v>23</v>
      </c>
      <c r="I58" s="37">
        <f>ROUND(0,2)</f>
        <v>0</v>
      </c>
      <c r="J58" s="64">
        <f>ROUND(I58*H58,2)</f>
        <v>0</v>
      </c>
      <c r="K58" s="65">
        <v>0.20999999999999999</v>
      </c>
      <c r="L58" s="66">
        <f>IF(ISNUMBER(K58),ROUND(J58*(K58+1),2),0)</f>
        <v>0</v>
      </c>
      <c r="M58" s="12"/>
      <c r="N58" s="2"/>
      <c r="O58" s="2"/>
      <c r="P58" s="2"/>
      <c r="Q58" s="43">
        <f>IF(ISNUMBER(K58),IF(H58&gt;0,IF(I58&gt;0,J58,0),0),0)</f>
        <v>0</v>
      </c>
      <c r="R58" s="27">
        <f>IF(ISNUMBER(K58)=FALSE,J58,0)</f>
        <v>0</v>
      </c>
    </row>
    <row r="59">
      <c r="A59" s="9"/>
      <c r="B59" s="58" t="s">
        <v>68</v>
      </c>
      <c r="C59" s="1"/>
      <c r="D59" s="1"/>
      <c r="E59" s="59" t="s">
        <v>277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>
      <c r="A60" s="9"/>
      <c r="B60" s="58" t="s">
        <v>70</v>
      </c>
      <c r="C60" s="1"/>
      <c r="D60" s="1"/>
      <c r="E60" s="59" t="s">
        <v>462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72</v>
      </c>
      <c r="C61" s="1"/>
      <c r="D61" s="1"/>
      <c r="E61" s="59" t="s">
        <v>279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 thickBot="1">
      <c r="A62" s="9"/>
      <c r="B62" s="60" t="s">
        <v>74</v>
      </c>
      <c r="C62" s="31"/>
      <c r="D62" s="31"/>
      <c r="E62" s="61" t="s">
        <v>75</v>
      </c>
      <c r="F62" s="31"/>
      <c r="G62" s="31"/>
      <c r="H62" s="62"/>
      <c r="I62" s="31"/>
      <c r="J62" s="62"/>
      <c r="K62" s="31"/>
      <c r="L62" s="31"/>
      <c r="M62" s="12"/>
      <c r="N62" s="2"/>
      <c r="O62" s="2"/>
      <c r="P62" s="2"/>
      <c r="Q62" s="2"/>
    </row>
    <row r="63" thickTop="1">
      <c r="A63" s="9"/>
      <c r="B63" s="51">
        <v>7</v>
      </c>
      <c r="C63" s="52" t="s">
        <v>280</v>
      </c>
      <c r="D63" s="52" t="s">
        <v>3</v>
      </c>
      <c r="E63" s="52" t="s">
        <v>281</v>
      </c>
      <c r="F63" s="52" t="s">
        <v>3</v>
      </c>
      <c r="G63" s="53" t="s">
        <v>141</v>
      </c>
      <c r="H63" s="63">
        <v>186</v>
      </c>
      <c r="I63" s="37">
        <f>ROUND(0,2)</f>
        <v>0</v>
      </c>
      <c r="J63" s="64">
        <f>ROUND(I63*H63,2)</f>
        <v>0</v>
      </c>
      <c r="K63" s="65">
        <v>0.20999999999999999</v>
      </c>
      <c r="L63" s="66">
        <f>IF(ISNUMBER(K63),ROUND(J63*(K63+1),2),0)</f>
        <v>0</v>
      </c>
      <c r="M63" s="12"/>
      <c r="N63" s="2"/>
      <c r="O63" s="2"/>
      <c r="P63" s="2"/>
      <c r="Q63" s="43">
        <f>IF(ISNUMBER(K63),IF(H63&gt;0,IF(I63&gt;0,J63,0),0),0)</f>
        <v>0</v>
      </c>
      <c r="R63" s="27">
        <f>IF(ISNUMBER(K63)=FALSE,J63,0)</f>
        <v>0</v>
      </c>
    </row>
    <row r="64">
      <c r="A64" s="9"/>
      <c r="B64" s="58" t="s">
        <v>68</v>
      </c>
      <c r="C64" s="1"/>
      <c r="D64" s="1"/>
      <c r="E64" s="59" t="s">
        <v>463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>
      <c r="A65" s="9"/>
      <c r="B65" s="58" t="s">
        <v>70</v>
      </c>
      <c r="C65" s="1"/>
      <c r="D65" s="1"/>
      <c r="E65" s="59" t="s">
        <v>464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72</v>
      </c>
      <c r="C66" s="1"/>
      <c r="D66" s="1"/>
      <c r="E66" s="59" t="s">
        <v>284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 thickBot="1">
      <c r="A67" s="9"/>
      <c r="B67" s="60" t="s">
        <v>74</v>
      </c>
      <c r="C67" s="31"/>
      <c r="D67" s="31"/>
      <c r="E67" s="61" t="s">
        <v>75</v>
      </c>
      <c r="F67" s="31"/>
      <c r="G67" s="31"/>
      <c r="H67" s="62"/>
      <c r="I67" s="31"/>
      <c r="J67" s="62"/>
      <c r="K67" s="31"/>
      <c r="L67" s="31"/>
      <c r="M67" s="12"/>
      <c r="N67" s="2"/>
      <c r="O67" s="2"/>
      <c r="P67" s="2"/>
      <c r="Q67" s="2"/>
    </row>
    <row r="68" thickTop="1">
      <c r="A68" s="9"/>
      <c r="B68" s="51">
        <v>8</v>
      </c>
      <c r="C68" s="52" t="s">
        <v>139</v>
      </c>
      <c r="D68" s="52" t="s">
        <v>3</v>
      </c>
      <c r="E68" s="52" t="s">
        <v>140</v>
      </c>
      <c r="F68" s="52" t="s">
        <v>3</v>
      </c>
      <c r="G68" s="53" t="s">
        <v>141</v>
      </c>
      <c r="H68" s="63">
        <v>35.850000000000001</v>
      </c>
      <c r="I68" s="37">
        <f>ROUND(0,2)</f>
        <v>0</v>
      </c>
      <c r="J68" s="64">
        <f>ROUND(I68*H68,2)</f>
        <v>0</v>
      </c>
      <c r="K68" s="65">
        <v>0.20999999999999999</v>
      </c>
      <c r="L68" s="66">
        <f>IF(ISNUMBER(K68),ROUND(J68*(K68+1),2),0)</f>
        <v>0</v>
      </c>
      <c r="M68" s="12"/>
      <c r="N68" s="2"/>
      <c r="O68" s="2"/>
      <c r="P68" s="2"/>
      <c r="Q68" s="43">
        <f>IF(ISNUMBER(K68),IF(H68&gt;0,IF(I68&gt;0,J68,0),0),0)</f>
        <v>0</v>
      </c>
      <c r="R68" s="27">
        <f>IF(ISNUMBER(K68)=FALSE,J68,0)</f>
        <v>0</v>
      </c>
    </row>
    <row r="69">
      <c r="A69" s="9"/>
      <c r="B69" s="58" t="s">
        <v>68</v>
      </c>
      <c r="C69" s="1"/>
      <c r="D69" s="1"/>
      <c r="E69" s="59" t="s">
        <v>285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>
      <c r="A70" s="9"/>
      <c r="B70" s="58" t="s">
        <v>70</v>
      </c>
      <c r="C70" s="1"/>
      <c r="D70" s="1"/>
      <c r="E70" s="59" t="s">
        <v>465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72</v>
      </c>
      <c r="C71" s="1"/>
      <c r="D71" s="1"/>
      <c r="E71" s="59" t="s">
        <v>144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 thickBot="1">
      <c r="A72" s="9"/>
      <c r="B72" s="60" t="s">
        <v>74</v>
      </c>
      <c r="C72" s="31"/>
      <c r="D72" s="31"/>
      <c r="E72" s="61" t="s">
        <v>75</v>
      </c>
      <c r="F72" s="31"/>
      <c r="G72" s="31"/>
      <c r="H72" s="62"/>
      <c r="I72" s="31"/>
      <c r="J72" s="62"/>
      <c r="K72" s="31"/>
      <c r="L72" s="31"/>
      <c r="M72" s="12"/>
      <c r="N72" s="2"/>
      <c r="O72" s="2"/>
      <c r="P72" s="2"/>
      <c r="Q72" s="2"/>
    </row>
    <row r="73" thickTop="1">
      <c r="A73" s="9"/>
      <c r="B73" s="51">
        <v>9</v>
      </c>
      <c r="C73" s="52" t="s">
        <v>145</v>
      </c>
      <c r="D73" s="52" t="s">
        <v>3</v>
      </c>
      <c r="E73" s="52" t="s">
        <v>146</v>
      </c>
      <c r="F73" s="52" t="s">
        <v>3</v>
      </c>
      <c r="G73" s="53" t="s">
        <v>141</v>
      </c>
      <c r="H73" s="63">
        <v>453</v>
      </c>
      <c r="I73" s="37">
        <f>ROUND(0,2)</f>
        <v>0</v>
      </c>
      <c r="J73" s="64">
        <f>ROUND(I73*H73,2)</f>
        <v>0</v>
      </c>
      <c r="K73" s="65">
        <v>0.20999999999999999</v>
      </c>
      <c r="L73" s="66">
        <f>IF(ISNUMBER(K73),ROUND(J73*(K73+1),2),0)</f>
        <v>0</v>
      </c>
      <c r="M73" s="12"/>
      <c r="N73" s="2"/>
      <c r="O73" s="2"/>
      <c r="P73" s="2"/>
      <c r="Q73" s="43">
        <f>IF(ISNUMBER(K73),IF(H73&gt;0,IF(I73&gt;0,J73,0),0),0)</f>
        <v>0</v>
      </c>
      <c r="R73" s="27">
        <f>IF(ISNUMBER(K73)=FALSE,J73,0)</f>
        <v>0</v>
      </c>
    </row>
    <row r="74">
      <c r="A74" s="9"/>
      <c r="B74" s="58" t="s">
        <v>68</v>
      </c>
      <c r="C74" s="1"/>
      <c r="D74" s="1"/>
      <c r="E74" s="59" t="s">
        <v>287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>
      <c r="A75" s="9"/>
      <c r="B75" s="58" t="s">
        <v>70</v>
      </c>
      <c r="C75" s="1"/>
      <c r="D75" s="1"/>
      <c r="E75" s="59" t="s">
        <v>466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72</v>
      </c>
      <c r="C76" s="1"/>
      <c r="D76" s="1"/>
      <c r="E76" s="59" t="s">
        <v>149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 thickBot="1">
      <c r="A77" s="9"/>
      <c r="B77" s="60" t="s">
        <v>74</v>
      </c>
      <c r="C77" s="31"/>
      <c r="D77" s="31"/>
      <c r="E77" s="61" t="s">
        <v>75</v>
      </c>
      <c r="F77" s="31"/>
      <c r="G77" s="31"/>
      <c r="H77" s="62"/>
      <c r="I77" s="31"/>
      <c r="J77" s="62"/>
      <c r="K77" s="31"/>
      <c r="L77" s="31"/>
      <c r="M77" s="12"/>
      <c r="N77" s="2"/>
      <c r="O77" s="2"/>
      <c r="P77" s="2"/>
      <c r="Q77" s="2"/>
    </row>
    <row r="78" thickTop="1">
      <c r="A78" s="9"/>
      <c r="B78" s="51">
        <v>10</v>
      </c>
      <c r="C78" s="52" t="s">
        <v>289</v>
      </c>
      <c r="D78" s="52" t="s">
        <v>3</v>
      </c>
      <c r="E78" s="52" t="s">
        <v>290</v>
      </c>
      <c r="F78" s="52" t="s">
        <v>3</v>
      </c>
      <c r="G78" s="53" t="s">
        <v>141</v>
      </c>
      <c r="H78" s="63">
        <v>363</v>
      </c>
      <c r="I78" s="37">
        <f>ROUND(0,2)</f>
        <v>0</v>
      </c>
      <c r="J78" s="64">
        <f>ROUND(I78*H78,2)</f>
        <v>0</v>
      </c>
      <c r="K78" s="65">
        <v>0.20999999999999999</v>
      </c>
      <c r="L78" s="66">
        <f>IF(ISNUMBER(K78),ROUND(J78*(K78+1),2),0)</f>
        <v>0</v>
      </c>
      <c r="M78" s="12"/>
      <c r="N78" s="2"/>
      <c r="O78" s="2"/>
      <c r="P78" s="2"/>
      <c r="Q78" s="43">
        <f>IF(ISNUMBER(K78),IF(H78&gt;0,IF(I78&gt;0,J78,0),0),0)</f>
        <v>0</v>
      </c>
      <c r="R78" s="27">
        <f>IF(ISNUMBER(K78)=FALSE,J78,0)</f>
        <v>0</v>
      </c>
    </row>
    <row r="79">
      <c r="A79" s="9"/>
      <c r="B79" s="58" t="s">
        <v>68</v>
      </c>
      <c r="C79" s="1"/>
      <c r="D79" s="1"/>
      <c r="E79" s="59" t="s">
        <v>291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>
      <c r="A80" s="9"/>
      <c r="B80" s="58" t="s">
        <v>70</v>
      </c>
      <c r="C80" s="1"/>
      <c r="D80" s="1"/>
      <c r="E80" s="59" t="s">
        <v>459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72</v>
      </c>
      <c r="C81" s="1"/>
      <c r="D81" s="1"/>
      <c r="E81" s="59" t="s">
        <v>293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 thickBot="1">
      <c r="A82" s="9"/>
      <c r="B82" s="60" t="s">
        <v>74</v>
      </c>
      <c r="C82" s="31"/>
      <c r="D82" s="31"/>
      <c r="E82" s="61" t="s">
        <v>75</v>
      </c>
      <c r="F82" s="31"/>
      <c r="G82" s="31"/>
      <c r="H82" s="62"/>
      <c r="I82" s="31"/>
      <c r="J82" s="62"/>
      <c r="K82" s="31"/>
      <c r="L82" s="31"/>
      <c r="M82" s="12"/>
      <c r="N82" s="2"/>
      <c r="O82" s="2"/>
      <c r="P82" s="2"/>
      <c r="Q82" s="2"/>
    </row>
    <row r="83" thickTop="1">
      <c r="A83" s="9"/>
      <c r="B83" s="51">
        <v>11</v>
      </c>
      <c r="C83" s="52" t="s">
        <v>294</v>
      </c>
      <c r="D83" s="52" t="s">
        <v>3</v>
      </c>
      <c r="E83" s="52" t="s">
        <v>295</v>
      </c>
      <c r="F83" s="52" t="s">
        <v>3</v>
      </c>
      <c r="G83" s="53" t="s">
        <v>141</v>
      </c>
      <c r="H83" s="63">
        <v>90</v>
      </c>
      <c r="I83" s="37">
        <f>ROUND(0,2)</f>
        <v>0</v>
      </c>
      <c r="J83" s="64">
        <f>ROUND(I83*H83,2)</f>
        <v>0</v>
      </c>
      <c r="K83" s="65">
        <v>0.20999999999999999</v>
      </c>
      <c r="L83" s="66">
        <f>IF(ISNUMBER(K83),ROUND(J83*(K83+1),2),0)</f>
        <v>0</v>
      </c>
      <c r="M83" s="12"/>
      <c r="N83" s="2"/>
      <c r="O83" s="2"/>
      <c r="P83" s="2"/>
      <c r="Q83" s="43">
        <f>IF(ISNUMBER(K83),IF(H83&gt;0,IF(I83&gt;0,J83,0),0),0)</f>
        <v>0</v>
      </c>
      <c r="R83" s="27">
        <f>IF(ISNUMBER(K83)=FALSE,J83,0)</f>
        <v>0</v>
      </c>
    </row>
    <row r="84">
      <c r="A84" s="9"/>
      <c r="B84" s="58" t="s">
        <v>68</v>
      </c>
      <c r="C84" s="1"/>
      <c r="D84" s="1"/>
      <c r="E84" s="59" t="s">
        <v>296</v>
      </c>
      <c r="F84" s="1"/>
      <c r="G84" s="1"/>
      <c r="H84" s="50"/>
      <c r="I84" s="1"/>
      <c r="J84" s="50"/>
      <c r="K84" s="1"/>
      <c r="L84" s="1"/>
      <c r="M84" s="12"/>
      <c r="N84" s="2"/>
      <c r="O84" s="2"/>
      <c r="P84" s="2"/>
      <c r="Q84" s="2"/>
    </row>
    <row r="85">
      <c r="A85" s="9"/>
      <c r="B85" s="58" t="s">
        <v>70</v>
      </c>
      <c r="C85" s="1"/>
      <c r="D85" s="1"/>
      <c r="E85" s="59" t="s">
        <v>467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72</v>
      </c>
      <c r="C86" s="1"/>
      <c r="D86" s="1"/>
      <c r="E86" s="59" t="s">
        <v>293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 thickBot="1">
      <c r="A87" s="9"/>
      <c r="B87" s="60" t="s">
        <v>74</v>
      </c>
      <c r="C87" s="31"/>
      <c r="D87" s="31"/>
      <c r="E87" s="61" t="s">
        <v>75</v>
      </c>
      <c r="F87" s="31"/>
      <c r="G87" s="31"/>
      <c r="H87" s="62"/>
      <c r="I87" s="31"/>
      <c r="J87" s="62"/>
      <c r="K87" s="31"/>
      <c r="L87" s="31"/>
      <c r="M87" s="12"/>
      <c r="N87" s="2"/>
      <c r="O87" s="2"/>
      <c r="P87" s="2"/>
      <c r="Q87" s="2"/>
    </row>
    <row r="88" thickTop="1">
      <c r="A88" s="9"/>
      <c r="B88" s="51">
        <v>12</v>
      </c>
      <c r="C88" s="52" t="s">
        <v>298</v>
      </c>
      <c r="D88" s="52" t="s">
        <v>3</v>
      </c>
      <c r="E88" s="52" t="s">
        <v>299</v>
      </c>
      <c r="F88" s="52" t="s">
        <v>3</v>
      </c>
      <c r="G88" s="53" t="s">
        <v>156</v>
      </c>
      <c r="H88" s="63">
        <v>239</v>
      </c>
      <c r="I88" s="37">
        <f>ROUND(0,2)</f>
        <v>0</v>
      </c>
      <c r="J88" s="64">
        <f>ROUND(I88*H88,2)</f>
        <v>0</v>
      </c>
      <c r="K88" s="65">
        <v>0.20999999999999999</v>
      </c>
      <c r="L88" s="66">
        <f>IF(ISNUMBER(K88),ROUND(J88*(K88+1),2),0)</f>
        <v>0</v>
      </c>
      <c r="M88" s="12"/>
      <c r="N88" s="2"/>
      <c r="O88" s="2"/>
      <c r="P88" s="2"/>
      <c r="Q88" s="43">
        <f>IF(ISNUMBER(K88),IF(H88&gt;0,IF(I88&gt;0,J88,0),0),0)</f>
        <v>0</v>
      </c>
      <c r="R88" s="27">
        <f>IF(ISNUMBER(K88)=FALSE,J88,0)</f>
        <v>0</v>
      </c>
    </row>
    <row r="89">
      <c r="A89" s="9"/>
      <c r="B89" s="58" t="s">
        <v>68</v>
      </c>
      <c r="C89" s="1"/>
      <c r="D89" s="1"/>
      <c r="E89" s="59" t="s">
        <v>300</v>
      </c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>
      <c r="A90" s="9"/>
      <c r="B90" s="58" t="s">
        <v>70</v>
      </c>
      <c r="C90" s="1"/>
      <c r="D90" s="1"/>
      <c r="E90" s="59" t="s">
        <v>468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72</v>
      </c>
      <c r="C91" s="1"/>
      <c r="D91" s="1"/>
      <c r="E91" s="59" t="s">
        <v>302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 thickBot="1">
      <c r="A92" s="9"/>
      <c r="B92" s="60" t="s">
        <v>74</v>
      </c>
      <c r="C92" s="31"/>
      <c r="D92" s="31"/>
      <c r="E92" s="61" t="s">
        <v>75</v>
      </c>
      <c r="F92" s="31"/>
      <c r="G92" s="31"/>
      <c r="H92" s="62"/>
      <c r="I92" s="31"/>
      <c r="J92" s="62"/>
      <c r="K92" s="31"/>
      <c r="L92" s="31"/>
      <c r="M92" s="12"/>
      <c r="N92" s="2"/>
      <c r="O92" s="2"/>
      <c r="P92" s="2"/>
      <c r="Q92" s="2"/>
    </row>
    <row r="93" thickTop="1">
      <c r="A93" s="9"/>
      <c r="B93" s="51">
        <v>13</v>
      </c>
      <c r="C93" s="52" t="s">
        <v>159</v>
      </c>
      <c r="D93" s="52" t="s">
        <v>3</v>
      </c>
      <c r="E93" s="52" t="s">
        <v>160</v>
      </c>
      <c r="F93" s="52" t="s">
        <v>3</v>
      </c>
      <c r="G93" s="53" t="s">
        <v>156</v>
      </c>
      <c r="H93" s="63">
        <v>239</v>
      </c>
      <c r="I93" s="37">
        <f>ROUND(0,2)</f>
        <v>0</v>
      </c>
      <c r="J93" s="64">
        <f>ROUND(I93*H93,2)</f>
        <v>0</v>
      </c>
      <c r="K93" s="65">
        <v>0.20999999999999999</v>
      </c>
      <c r="L93" s="66">
        <f>IF(ISNUMBER(K93),ROUND(J93*(K93+1),2),0)</f>
        <v>0</v>
      </c>
      <c r="M93" s="12"/>
      <c r="N93" s="2"/>
      <c r="O93" s="2"/>
      <c r="P93" s="2"/>
      <c r="Q93" s="43">
        <f>IF(ISNUMBER(K93),IF(H93&gt;0,IF(I93&gt;0,J93,0),0),0)</f>
        <v>0</v>
      </c>
      <c r="R93" s="27">
        <f>IF(ISNUMBER(K93)=FALSE,J93,0)</f>
        <v>0</v>
      </c>
    </row>
    <row r="94">
      <c r="A94" s="9"/>
      <c r="B94" s="58" t="s">
        <v>68</v>
      </c>
      <c r="C94" s="1"/>
      <c r="D94" s="1"/>
      <c r="E94" s="59" t="s">
        <v>303</v>
      </c>
      <c r="F94" s="1"/>
      <c r="G94" s="1"/>
      <c r="H94" s="50"/>
      <c r="I94" s="1"/>
      <c r="J94" s="50"/>
      <c r="K94" s="1"/>
      <c r="L94" s="1"/>
      <c r="M94" s="12"/>
      <c r="N94" s="2"/>
      <c r="O94" s="2"/>
      <c r="P94" s="2"/>
      <c r="Q94" s="2"/>
    </row>
    <row r="95">
      <c r="A95" s="9"/>
      <c r="B95" s="58" t="s">
        <v>70</v>
      </c>
      <c r="C95" s="1"/>
      <c r="D95" s="1"/>
      <c r="E95" s="59" t="s">
        <v>469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72</v>
      </c>
      <c r="C96" s="1"/>
      <c r="D96" s="1"/>
      <c r="E96" s="59" t="s">
        <v>163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 thickBot="1">
      <c r="A97" s="9"/>
      <c r="B97" s="60" t="s">
        <v>74</v>
      </c>
      <c r="C97" s="31"/>
      <c r="D97" s="31"/>
      <c r="E97" s="61" t="s">
        <v>75</v>
      </c>
      <c r="F97" s="31"/>
      <c r="G97" s="31"/>
      <c r="H97" s="62"/>
      <c r="I97" s="31"/>
      <c r="J97" s="62"/>
      <c r="K97" s="31"/>
      <c r="L97" s="31"/>
      <c r="M97" s="12"/>
      <c r="N97" s="2"/>
      <c r="O97" s="2"/>
      <c r="P97" s="2"/>
      <c r="Q97" s="2"/>
    </row>
    <row r="98" thickTop="1" thickBot="1" ht="25" customHeight="1">
      <c r="A98" s="9"/>
      <c r="B98" s="1"/>
      <c r="C98" s="67">
        <v>1</v>
      </c>
      <c r="D98" s="1"/>
      <c r="E98" s="67" t="s">
        <v>122</v>
      </c>
      <c r="F98" s="1"/>
      <c r="G98" s="68" t="s">
        <v>115</v>
      </c>
      <c r="H98" s="69">
        <f>J43+J48+J53+J58+J63+J68+J73+J78+J83+J88+J93</f>
        <v>0</v>
      </c>
      <c r="I98" s="68" t="s">
        <v>116</v>
      </c>
      <c r="J98" s="70">
        <f>(L98-H98)</f>
        <v>0</v>
      </c>
      <c r="K98" s="68" t="s">
        <v>117</v>
      </c>
      <c r="L98" s="71">
        <f>L43+L48+L53+L58+L63+L68+L73+L78+L83+L88+L93</f>
        <v>0</v>
      </c>
      <c r="M98" s="12"/>
      <c r="N98" s="2"/>
      <c r="O98" s="2"/>
      <c r="P98" s="2"/>
      <c r="Q98" s="43">
        <f>0+Q43+Q48+Q53+Q58+Q63+Q68+Q73+Q78+Q83+Q88+Q93</f>
        <v>0</v>
      </c>
      <c r="R98" s="27">
        <f>0+R43+R48+R53+R58+R63+R68+R73+R78+R83+R88+R93</f>
        <v>0</v>
      </c>
      <c r="S98" s="72">
        <f>Q98*(1+J98)+R98</f>
        <v>0</v>
      </c>
    </row>
    <row r="99" thickTop="1" thickBot="1" ht="25" customHeight="1">
      <c r="A99" s="9"/>
      <c r="B99" s="73"/>
      <c r="C99" s="73"/>
      <c r="D99" s="73"/>
      <c r="E99" s="73"/>
      <c r="F99" s="73"/>
      <c r="G99" s="74" t="s">
        <v>118</v>
      </c>
      <c r="H99" s="75">
        <f>J43+J48+J53+J58+J63+J68+J73+J78+J83+J88+J93</f>
        <v>0</v>
      </c>
      <c r="I99" s="74" t="s">
        <v>119</v>
      </c>
      <c r="J99" s="76">
        <f>0+J98</f>
        <v>0</v>
      </c>
      <c r="K99" s="74" t="s">
        <v>120</v>
      </c>
      <c r="L99" s="77">
        <f>L43+L48+L53+L58+L63+L68+L73+L78+L83+L88+L93</f>
        <v>0</v>
      </c>
      <c r="M99" s="12"/>
      <c r="N99" s="2"/>
      <c r="O99" s="2"/>
      <c r="P99" s="2"/>
      <c r="Q99" s="2"/>
    </row>
    <row r="100" ht="40" customHeight="1">
      <c r="A100" s="9"/>
      <c r="B100" s="82" t="s">
        <v>164</v>
      </c>
      <c r="C100" s="1"/>
      <c r="D100" s="1"/>
      <c r="E100" s="1"/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>
      <c r="A101" s="9"/>
      <c r="B101" s="51">
        <v>14</v>
      </c>
      <c r="C101" s="52" t="s">
        <v>470</v>
      </c>
      <c r="D101" s="52" t="s">
        <v>3</v>
      </c>
      <c r="E101" s="52" t="s">
        <v>471</v>
      </c>
      <c r="F101" s="52" t="s">
        <v>3</v>
      </c>
      <c r="G101" s="53" t="s">
        <v>141</v>
      </c>
      <c r="H101" s="54">
        <v>0.29999999999999999</v>
      </c>
      <c r="I101" s="25">
        <f>ROUND(0,2)</f>
        <v>0</v>
      </c>
      <c r="J101" s="55">
        <f>ROUND(I101*H101,2)</f>
        <v>0</v>
      </c>
      <c r="K101" s="56">
        <v>0.20999999999999999</v>
      </c>
      <c r="L101" s="57">
        <f>IF(ISNUMBER(K101),ROUND(J101*(K101+1),2),0)</f>
        <v>0</v>
      </c>
      <c r="M101" s="12"/>
      <c r="N101" s="2"/>
      <c r="O101" s="2"/>
      <c r="P101" s="2"/>
      <c r="Q101" s="4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8" t="s">
        <v>68</v>
      </c>
      <c r="C102" s="1"/>
      <c r="D102" s="1"/>
      <c r="E102" s="59" t="s">
        <v>472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>
      <c r="A103" s="9"/>
      <c r="B103" s="58" t="s">
        <v>70</v>
      </c>
      <c r="C103" s="1"/>
      <c r="D103" s="1"/>
      <c r="E103" s="59" t="s">
        <v>473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>
      <c r="A104" s="9"/>
      <c r="B104" s="58" t="s">
        <v>72</v>
      </c>
      <c r="C104" s="1"/>
      <c r="D104" s="1"/>
      <c r="E104" s="59" t="s">
        <v>474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 thickBot="1">
      <c r="A105" s="9"/>
      <c r="B105" s="60" t="s">
        <v>74</v>
      </c>
      <c r="C105" s="31"/>
      <c r="D105" s="31"/>
      <c r="E105" s="61" t="s">
        <v>75</v>
      </c>
      <c r="F105" s="31"/>
      <c r="G105" s="31"/>
      <c r="H105" s="62"/>
      <c r="I105" s="31"/>
      <c r="J105" s="62"/>
      <c r="K105" s="31"/>
      <c r="L105" s="31"/>
      <c r="M105" s="12"/>
      <c r="N105" s="2"/>
      <c r="O105" s="2"/>
      <c r="P105" s="2"/>
      <c r="Q105" s="2"/>
    </row>
    <row r="106" thickTop="1">
      <c r="A106" s="9"/>
      <c r="B106" s="51">
        <v>15</v>
      </c>
      <c r="C106" s="52" t="s">
        <v>475</v>
      </c>
      <c r="D106" s="52" t="s">
        <v>3</v>
      </c>
      <c r="E106" s="52" t="s">
        <v>476</v>
      </c>
      <c r="F106" s="52" t="s">
        <v>3</v>
      </c>
      <c r="G106" s="53" t="s">
        <v>141</v>
      </c>
      <c r="H106" s="63">
        <v>4</v>
      </c>
      <c r="I106" s="37">
        <f>ROUND(0,2)</f>
        <v>0</v>
      </c>
      <c r="J106" s="64">
        <f>ROUND(I106*H106,2)</f>
        <v>0</v>
      </c>
      <c r="K106" s="65">
        <v>0.20999999999999999</v>
      </c>
      <c r="L106" s="66">
        <f>IF(ISNUMBER(K106),ROUND(J106*(K106+1),2),0)</f>
        <v>0</v>
      </c>
      <c r="M106" s="12"/>
      <c r="N106" s="2"/>
      <c r="O106" s="2"/>
      <c r="P106" s="2"/>
      <c r="Q106" s="4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8" t="s">
        <v>68</v>
      </c>
      <c r="C107" s="1"/>
      <c r="D107" s="1"/>
      <c r="E107" s="59" t="s">
        <v>477</v>
      </c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>
      <c r="A108" s="9"/>
      <c r="B108" s="58" t="s">
        <v>70</v>
      </c>
      <c r="C108" s="1"/>
      <c r="D108" s="1"/>
      <c r="E108" s="59" t="s">
        <v>478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>
      <c r="A109" s="9"/>
      <c r="B109" s="58" t="s">
        <v>72</v>
      </c>
      <c r="C109" s="1"/>
      <c r="D109" s="1"/>
      <c r="E109" s="59" t="s">
        <v>479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 thickBot="1">
      <c r="A110" s="9"/>
      <c r="B110" s="60" t="s">
        <v>74</v>
      </c>
      <c r="C110" s="31"/>
      <c r="D110" s="31"/>
      <c r="E110" s="61" t="s">
        <v>75</v>
      </c>
      <c r="F110" s="31"/>
      <c r="G110" s="31"/>
      <c r="H110" s="62"/>
      <c r="I110" s="31"/>
      <c r="J110" s="62"/>
      <c r="K110" s="31"/>
      <c r="L110" s="31"/>
      <c r="M110" s="12"/>
      <c r="N110" s="2"/>
      <c r="O110" s="2"/>
      <c r="P110" s="2"/>
      <c r="Q110" s="2"/>
    </row>
    <row r="111" thickTop="1">
      <c r="A111" s="9"/>
      <c r="B111" s="51">
        <v>16</v>
      </c>
      <c r="C111" s="52" t="s">
        <v>480</v>
      </c>
      <c r="D111" s="52" t="s">
        <v>3</v>
      </c>
      <c r="E111" s="52" t="s">
        <v>481</v>
      </c>
      <c r="F111" s="52" t="s">
        <v>3</v>
      </c>
      <c r="G111" s="53" t="s">
        <v>141</v>
      </c>
      <c r="H111" s="63">
        <v>19</v>
      </c>
      <c r="I111" s="37">
        <f>ROUND(0,2)</f>
        <v>0</v>
      </c>
      <c r="J111" s="64">
        <f>ROUND(I111*H111,2)</f>
        <v>0</v>
      </c>
      <c r="K111" s="65">
        <v>0.20999999999999999</v>
      </c>
      <c r="L111" s="66">
        <f>IF(ISNUMBER(K111),ROUND(J111*(K111+1),2),0)</f>
        <v>0</v>
      </c>
      <c r="M111" s="12"/>
      <c r="N111" s="2"/>
      <c r="O111" s="2"/>
      <c r="P111" s="2"/>
      <c r="Q111" s="4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58" t="s">
        <v>68</v>
      </c>
      <c r="C112" s="1"/>
      <c r="D112" s="1"/>
      <c r="E112" s="59" t="s">
        <v>482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>
      <c r="A113" s="9"/>
      <c r="B113" s="58" t="s">
        <v>70</v>
      </c>
      <c r="C113" s="1"/>
      <c r="D113" s="1"/>
      <c r="E113" s="59" t="s">
        <v>483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>
      <c r="A114" s="9"/>
      <c r="B114" s="58" t="s">
        <v>72</v>
      </c>
      <c r="C114" s="1"/>
      <c r="D114" s="1"/>
      <c r="E114" s="59" t="s">
        <v>479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 thickBot="1">
      <c r="A115" s="9"/>
      <c r="B115" s="60" t="s">
        <v>74</v>
      </c>
      <c r="C115" s="31"/>
      <c r="D115" s="31"/>
      <c r="E115" s="61" t="s">
        <v>75</v>
      </c>
      <c r="F115" s="31"/>
      <c r="G115" s="31"/>
      <c r="H115" s="62"/>
      <c r="I115" s="31"/>
      <c r="J115" s="62"/>
      <c r="K115" s="31"/>
      <c r="L115" s="31"/>
      <c r="M115" s="12"/>
      <c r="N115" s="2"/>
      <c r="O115" s="2"/>
      <c r="P115" s="2"/>
      <c r="Q115" s="2"/>
    </row>
    <row r="116" thickTop="1">
      <c r="A116" s="9"/>
      <c r="B116" s="51">
        <v>17</v>
      </c>
      <c r="C116" s="52" t="s">
        <v>484</v>
      </c>
      <c r="D116" s="52" t="s">
        <v>3</v>
      </c>
      <c r="E116" s="52" t="s">
        <v>485</v>
      </c>
      <c r="F116" s="52" t="s">
        <v>3</v>
      </c>
      <c r="G116" s="53" t="s">
        <v>141</v>
      </c>
      <c r="H116" s="63">
        <v>6.1500000000000004</v>
      </c>
      <c r="I116" s="37">
        <f>ROUND(0,2)</f>
        <v>0</v>
      </c>
      <c r="J116" s="64">
        <f>ROUND(I116*H116,2)</f>
        <v>0</v>
      </c>
      <c r="K116" s="65">
        <v>0.20999999999999999</v>
      </c>
      <c r="L116" s="66">
        <f>IF(ISNUMBER(K116),ROUND(J116*(K116+1),2),0)</f>
        <v>0</v>
      </c>
      <c r="M116" s="12"/>
      <c r="N116" s="2"/>
      <c r="O116" s="2"/>
      <c r="P116" s="2"/>
      <c r="Q116" s="43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58" t="s">
        <v>68</v>
      </c>
      <c r="C117" s="1"/>
      <c r="D117" s="1"/>
      <c r="E117" s="59" t="s">
        <v>486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>
      <c r="A118" s="9"/>
      <c r="B118" s="58" t="s">
        <v>70</v>
      </c>
      <c r="C118" s="1"/>
      <c r="D118" s="1"/>
      <c r="E118" s="59" t="s">
        <v>487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>
      <c r="A119" s="9"/>
      <c r="B119" s="58" t="s">
        <v>72</v>
      </c>
      <c r="C119" s="1"/>
      <c r="D119" s="1"/>
      <c r="E119" s="59" t="s">
        <v>488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 thickBot="1">
      <c r="A120" s="9"/>
      <c r="B120" s="60" t="s">
        <v>74</v>
      </c>
      <c r="C120" s="31"/>
      <c r="D120" s="31"/>
      <c r="E120" s="61" t="s">
        <v>75</v>
      </c>
      <c r="F120" s="31"/>
      <c r="G120" s="31"/>
      <c r="H120" s="62"/>
      <c r="I120" s="31"/>
      <c r="J120" s="62"/>
      <c r="K120" s="31"/>
      <c r="L120" s="31"/>
      <c r="M120" s="12"/>
      <c r="N120" s="2"/>
      <c r="O120" s="2"/>
      <c r="P120" s="2"/>
      <c r="Q120" s="2"/>
    </row>
    <row r="121" thickTop="1" thickBot="1" ht="25" customHeight="1">
      <c r="A121" s="9"/>
      <c r="B121" s="1"/>
      <c r="C121" s="67">
        <v>4</v>
      </c>
      <c r="D121" s="1"/>
      <c r="E121" s="67" t="s">
        <v>123</v>
      </c>
      <c r="F121" s="1"/>
      <c r="G121" s="68" t="s">
        <v>115</v>
      </c>
      <c r="H121" s="69">
        <f>J101+J106+J111+J116</f>
        <v>0</v>
      </c>
      <c r="I121" s="68" t="s">
        <v>116</v>
      </c>
      <c r="J121" s="70">
        <f>(L121-H121)</f>
        <v>0</v>
      </c>
      <c r="K121" s="68" t="s">
        <v>117</v>
      </c>
      <c r="L121" s="71">
        <f>L101+L106+L111+L116</f>
        <v>0</v>
      </c>
      <c r="M121" s="12"/>
      <c r="N121" s="2"/>
      <c r="O121" s="2"/>
      <c r="P121" s="2"/>
      <c r="Q121" s="43">
        <f>0+Q101+Q106+Q111+Q116</f>
        <v>0</v>
      </c>
      <c r="R121" s="27">
        <f>0+R101+R106+R111+R116</f>
        <v>0</v>
      </c>
      <c r="S121" s="72">
        <f>Q121*(1+J121)+R121</f>
        <v>0</v>
      </c>
    </row>
    <row r="122" thickTop="1" thickBot="1" ht="25" customHeight="1">
      <c r="A122" s="9"/>
      <c r="B122" s="73"/>
      <c r="C122" s="73"/>
      <c r="D122" s="73"/>
      <c r="E122" s="73"/>
      <c r="F122" s="73"/>
      <c r="G122" s="74" t="s">
        <v>118</v>
      </c>
      <c r="H122" s="75">
        <f>J101+J106+J111+J116</f>
        <v>0</v>
      </c>
      <c r="I122" s="74" t="s">
        <v>119</v>
      </c>
      <c r="J122" s="76">
        <f>0+J121</f>
        <v>0</v>
      </c>
      <c r="K122" s="74" t="s">
        <v>120</v>
      </c>
      <c r="L122" s="77">
        <f>L101+L106+L111+L116</f>
        <v>0</v>
      </c>
      <c r="M122" s="12"/>
      <c r="N122" s="2"/>
      <c r="O122" s="2"/>
      <c r="P122" s="2"/>
      <c r="Q122" s="2"/>
    </row>
    <row r="123" ht="40" customHeight="1">
      <c r="A123" s="9"/>
      <c r="B123" s="82" t="s">
        <v>331</v>
      </c>
      <c r="C123" s="1"/>
      <c r="D123" s="1"/>
      <c r="E123" s="1"/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>
      <c r="A124" s="9"/>
      <c r="B124" s="51">
        <v>18</v>
      </c>
      <c r="C124" s="52" t="s">
        <v>332</v>
      </c>
      <c r="D124" s="52" t="s">
        <v>3</v>
      </c>
      <c r="E124" s="52" t="s">
        <v>333</v>
      </c>
      <c r="F124" s="52" t="s">
        <v>3</v>
      </c>
      <c r="G124" s="53" t="s">
        <v>156</v>
      </c>
      <c r="H124" s="54">
        <v>428</v>
      </c>
      <c r="I124" s="25">
        <f>ROUND(0,2)</f>
        <v>0</v>
      </c>
      <c r="J124" s="55">
        <f>ROUND(I124*H124,2)</f>
        <v>0</v>
      </c>
      <c r="K124" s="56">
        <v>0.20999999999999999</v>
      </c>
      <c r="L124" s="57">
        <f>IF(ISNUMBER(K124),ROUND(J124*(K124+1),2),0)</f>
        <v>0</v>
      </c>
      <c r="M124" s="12"/>
      <c r="N124" s="2"/>
      <c r="O124" s="2"/>
      <c r="P124" s="2"/>
      <c r="Q124" s="43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8" t="s">
        <v>68</v>
      </c>
      <c r="C125" s="1"/>
      <c r="D125" s="1"/>
      <c r="E125" s="59" t="s">
        <v>334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8" t="s">
        <v>70</v>
      </c>
      <c r="C126" s="1"/>
      <c r="D126" s="1"/>
      <c r="E126" s="59" t="s">
        <v>489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>
      <c r="A127" s="9"/>
      <c r="B127" s="58" t="s">
        <v>72</v>
      </c>
      <c r="C127" s="1"/>
      <c r="D127" s="1"/>
      <c r="E127" s="59" t="s">
        <v>336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 thickBot="1">
      <c r="A128" s="9"/>
      <c r="B128" s="60" t="s">
        <v>74</v>
      </c>
      <c r="C128" s="31"/>
      <c r="D128" s="31"/>
      <c r="E128" s="61" t="s">
        <v>75</v>
      </c>
      <c r="F128" s="31"/>
      <c r="G128" s="31"/>
      <c r="H128" s="62"/>
      <c r="I128" s="31"/>
      <c r="J128" s="62"/>
      <c r="K128" s="31"/>
      <c r="L128" s="31"/>
      <c r="M128" s="12"/>
      <c r="N128" s="2"/>
      <c r="O128" s="2"/>
      <c r="P128" s="2"/>
      <c r="Q128" s="2"/>
    </row>
    <row r="129" thickTop="1">
      <c r="A129" s="9"/>
      <c r="B129" s="51">
        <v>19</v>
      </c>
      <c r="C129" s="52" t="s">
        <v>337</v>
      </c>
      <c r="D129" s="52" t="s">
        <v>3</v>
      </c>
      <c r="E129" s="52" t="s">
        <v>338</v>
      </c>
      <c r="F129" s="52" t="s">
        <v>3</v>
      </c>
      <c r="G129" s="53" t="s">
        <v>141</v>
      </c>
      <c r="H129" s="63">
        <v>58.799999999999997</v>
      </c>
      <c r="I129" s="37">
        <f>ROUND(0,2)</f>
        <v>0</v>
      </c>
      <c r="J129" s="64">
        <f>ROUND(I129*H129,2)</f>
        <v>0</v>
      </c>
      <c r="K129" s="65">
        <v>0.20999999999999999</v>
      </c>
      <c r="L129" s="66">
        <f>IF(ISNUMBER(K129),ROUND(J129*(K129+1),2),0)</f>
        <v>0</v>
      </c>
      <c r="M129" s="12"/>
      <c r="N129" s="2"/>
      <c r="O129" s="2"/>
      <c r="P129" s="2"/>
      <c r="Q129" s="43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58" t="s">
        <v>68</v>
      </c>
      <c r="C130" s="1"/>
      <c r="D130" s="1"/>
      <c r="E130" s="59" t="s">
        <v>339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>
      <c r="A131" s="9"/>
      <c r="B131" s="58" t="s">
        <v>70</v>
      </c>
      <c r="C131" s="1"/>
      <c r="D131" s="1"/>
      <c r="E131" s="59" t="s">
        <v>490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8" t="s">
        <v>72</v>
      </c>
      <c r="C132" s="1"/>
      <c r="D132" s="1"/>
      <c r="E132" s="59" t="s">
        <v>341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 thickBot="1">
      <c r="A133" s="9"/>
      <c r="B133" s="60" t="s">
        <v>74</v>
      </c>
      <c r="C133" s="31"/>
      <c r="D133" s="31"/>
      <c r="E133" s="61" t="s">
        <v>75</v>
      </c>
      <c r="F133" s="31"/>
      <c r="G133" s="31"/>
      <c r="H133" s="62"/>
      <c r="I133" s="31"/>
      <c r="J133" s="62"/>
      <c r="K133" s="31"/>
      <c r="L133" s="31"/>
      <c r="M133" s="12"/>
      <c r="N133" s="2"/>
      <c r="O133" s="2"/>
      <c r="P133" s="2"/>
      <c r="Q133" s="2"/>
    </row>
    <row r="134" thickTop="1">
      <c r="A134" s="9"/>
      <c r="B134" s="51">
        <v>20</v>
      </c>
      <c r="C134" s="52" t="s">
        <v>342</v>
      </c>
      <c r="D134" s="52" t="s">
        <v>3</v>
      </c>
      <c r="E134" s="52" t="s">
        <v>343</v>
      </c>
      <c r="F134" s="52" t="s">
        <v>3</v>
      </c>
      <c r="G134" s="53" t="s">
        <v>156</v>
      </c>
      <c r="H134" s="63">
        <v>25</v>
      </c>
      <c r="I134" s="37">
        <f>ROUND(0,2)</f>
        <v>0</v>
      </c>
      <c r="J134" s="64">
        <f>ROUND(I134*H134,2)</f>
        <v>0</v>
      </c>
      <c r="K134" s="65">
        <v>0.20999999999999999</v>
      </c>
      <c r="L134" s="66">
        <f>IF(ISNUMBER(K134),ROUND(J134*(K134+1),2),0)</f>
        <v>0</v>
      </c>
      <c r="M134" s="12"/>
      <c r="N134" s="2"/>
      <c r="O134" s="2"/>
      <c r="P134" s="2"/>
      <c r="Q134" s="43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58" t="s">
        <v>68</v>
      </c>
      <c r="C135" s="1"/>
      <c r="D135" s="1"/>
      <c r="E135" s="59" t="s">
        <v>344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>
      <c r="A136" s="9"/>
      <c r="B136" s="58" t="s">
        <v>70</v>
      </c>
      <c r="C136" s="1"/>
      <c r="D136" s="1"/>
      <c r="E136" s="59" t="s">
        <v>491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>
      <c r="A137" s="9"/>
      <c r="B137" s="58" t="s">
        <v>72</v>
      </c>
      <c r="C137" s="1"/>
      <c r="D137" s="1"/>
      <c r="E137" s="59" t="s">
        <v>346</v>
      </c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 thickBot="1">
      <c r="A138" s="9"/>
      <c r="B138" s="60" t="s">
        <v>74</v>
      </c>
      <c r="C138" s="31"/>
      <c r="D138" s="31"/>
      <c r="E138" s="61" t="s">
        <v>75</v>
      </c>
      <c r="F138" s="31"/>
      <c r="G138" s="31"/>
      <c r="H138" s="62"/>
      <c r="I138" s="31"/>
      <c r="J138" s="62"/>
      <c r="K138" s="31"/>
      <c r="L138" s="31"/>
      <c r="M138" s="12"/>
      <c r="N138" s="2"/>
      <c r="O138" s="2"/>
      <c r="P138" s="2"/>
      <c r="Q138" s="2"/>
    </row>
    <row r="139" thickTop="1">
      <c r="A139" s="9"/>
      <c r="B139" s="51">
        <v>21</v>
      </c>
      <c r="C139" s="52" t="s">
        <v>347</v>
      </c>
      <c r="D139" s="52" t="s">
        <v>3</v>
      </c>
      <c r="E139" s="52" t="s">
        <v>348</v>
      </c>
      <c r="F139" s="52" t="s">
        <v>3</v>
      </c>
      <c r="G139" s="53" t="s">
        <v>156</v>
      </c>
      <c r="H139" s="63">
        <v>493</v>
      </c>
      <c r="I139" s="37">
        <f>ROUND(0,2)</f>
        <v>0</v>
      </c>
      <c r="J139" s="64">
        <f>ROUND(I139*H139,2)</f>
        <v>0</v>
      </c>
      <c r="K139" s="65">
        <v>0.20999999999999999</v>
      </c>
      <c r="L139" s="66">
        <f>IF(ISNUMBER(K139),ROUND(J139*(K139+1),2),0)</f>
        <v>0</v>
      </c>
      <c r="M139" s="12"/>
      <c r="N139" s="2"/>
      <c r="O139" s="2"/>
      <c r="P139" s="2"/>
      <c r="Q139" s="43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58" t="s">
        <v>68</v>
      </c>
      <c r="C140" s="1"/>
      <c r="D140" s="1"/>
      <c r="E140" s="59" t="s">
        <v>349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>
      <c r="A141" s="9"/>
      <c r="B141" s="58" t="s">
        <v>70</v>
      </c>
      <c r="C141" s="1"/>
      <c r="D141" s="1"/>
      <c r="E141" s="59" t="s">
        <v>492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>
      <c r="A142" s="9"/>
      <c r="B142" s="58" t="s">
        <v>72</v>
      </c>
      <c r="C142" s="1"/>
      <c r="D142" s="1"/>
      <c r="E142" s="59" t="s">
        <v>351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 thickBot="1">
      <c r="A143" s="9"/>
      <c r="B143" s="60" t="s">
        <v>74</v>
      </c>
      <c r="C143" s="31"/>
      <c r="D143" s="31"/>
      <c r="E143" s="61" t="s">
        <v>75</v>
      </c>
      <c r="F143" s="31"/>
      <c r="G143" s="31"/>
      <c r="H143" s="62"/>
      <c r="I143" s="31"/>
      <c r="J143" s="62"/>
      <c r="K143" s="31"/>
      <c r="L143" s="31"/>
      <c r="M143" s="12"/>
      <c r="N143" s="2"/>
      <c r="O143" s="2"/>
      <c r="P143" s="2"/>
      <c r="Q143" s="2"/>
    </row>
    <row r="144" thickTop="1">
      <c r="A144" s="9"/>
      <c r="B144" s="51">
        <v>22</v>
      </c>
      <c r="C144" s="52" t="s">
        <v>352</v>
      </c>
      <c r="D144" s="52" t="s">
        <v>3</v>
      </c>
      <c r="E144" s="52" t="s">
        <v>353</v>
      </c>
      <c r="F144" s="52" t="s">
        <v>3</v>
      </c>
      <c r="G144" s="53" t="s">
        <v>156</v>
      </c>
      <c r="H144" s="63">
        <v>245</v>
      </c>
      <c r="I144" s="37">
        <f>ROUND(0,2)</f>
        <v>0</v>
      </c>
      <c r="J144" s="64">
        <f>ROUND(I144*H144,2)</f>
        <v>0</v>
      </c>
      <c r="K144" s="65">
        <v>0.20999999999999999</v>
      </c>
      <c r="L144" s="66">
        <f>IF(ISNUMBER(K144),ROUND(J144*(K144+1),2),0)</f>
        <v>0</v>
      </c>
      <c r="M144" s="12"/>
      <c r="N144" s="2"/>
      <c r="O144" s="2"/>
      <c r="P144" s="2"/>
      <c r="Q144" s="43">
        <f>IF(ISNUMBER(K144),IF(H144&gt;0,IF(I144&gt;0,J144,0),0),0)</f>
        <v>0</v>
      </c>
      <c r="R144" s="27">
        <f>IF(ISNUMBER(K144)=FALSE,J144,0)</f>
        <v>0</v>
      </c>
    </row>
    <row r="145">
      <c r="A145" s="9"/>
      <c r="B145" s="58" t="s">
        <v>68</v>
      </c>
      <c r="C145" s="1"/>
      <c r="D145" s="1"/>
      <c r="E145" s="59" t="s">
        <v>493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>
      <c r="A146" s="9"/>
      <c r="B146" s="58" t="s">
        <v>70</v>
      </c>
      <c r="C146" s="1"/>
      <c r="D146" s="1"/>
      <c r="E146" s="59" t="s">
        <v>494</v>
      </c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>
      <c r="A147" s="9"/>
      <c r="B147" s="58" t="s">
        <v>72</v>
      </c>
      <c r="C147" s="1"/>
      <c r="D147" s="1"/>
      <c r="E147" s="59" t="s">
        <v>356</v>
      </c>
      <c r="F147" s="1"/>
      <c r="G147" s="1"/>
      <c r="H147" s="50"/>
      <c r="I147" s="1"/>
      <c r="J147" s="50"/>
      <c r="K147" s="1"/>
      <c r="L147" s="1"/>
      <c r="M147" s="12"/>
      <c r="N147" s="2"/>
      <c r="O147" s="2"/>
      <c r="P147" s="2"/>
      <c r="Q147" s="2"/>
    </row>
    <row r="148" thickBot="1">
      <c r="A148" s="9"/>
      <c r="B148" s="60" t="s">
        <v>74</v>
      </c>
      <c r="C148" s="31"/>
      <c r="D148" s="31"/>
      <c r="E148" s="61" t="s">
        <v>75</v>
      </c>
      <c r="F148" s="31"/>
      <c r="G148" s="31"/>
      <c r="H148" s="62"/>
      <c r="I148" s="31"/>
      <c r="J148" s="62"/>
      <c r="K148" s="31"/>
      <c r="L148" s="31"/>
      <c r="M148" s="12"/>
      <c r="N148" s="2"/>
      <c r="O148" s="2"/>
      <c r="P148" s="2"/>
      <c r="Q148" s="2"/>
    </row>
    <row r="149" thickTop="1">
      <c r="A149" s="9"/>
      <c r="B149" s="51">
        <v>23</v>
      </c>
      <c r="C149" s="52" t="s">
        <v>357</v>
      </c>
      <c r="D149" s="52" t="s">
        <v>3</v>
      </c>
      <c r="E149" s="52" t="s">
        <v>358</v>
      </c>
      <c r="F149" s="52" t="s">
        <v>3</v>
      </c>
      <c r="G149" s="53" t="s">
        <v>156</v>
      </c>
      <c r="H149" s="63">
        <v>248</v>
      </c>
      <c r="I149" s="37">
        <f>ROUND(0,2)</f>
        <v>0</v>
      </c>
      <c r="J149" s="64">
        <f>ROUND(I149*H149,2)</f>
        <v>0</v>
      </c>
      <c r="K149" s="65">
        <v>0.20999999999999999</v>
      </c>
      <c r="L149" s="66">
        <f>IF(ISNUMBER(K149),ROUND(J149*(K149+1),2),0)</f>
        <v>0</v>
      </c>
      <c r="M149" s="12"/>
      <c r="N149" s="2"/>
      <c r="O149" s="2"/>
      <c r="P149" s="2"/>
      <c r="Q149" s="43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58" t="s">
        <v>68</v>
      </c>
      <c r="C150" s="1"/>
      <c r="D150" s="1"/>
      <c r="E150" s="59" t="s">
        <v>495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>
      <c r="A151" s="9"/>
      <c r="B151" s="58" t="s">
        <v>70</v>
      </c>
      <c r="C151" s="1"/>
      <c r="D151" s="1"/>
      <c r="E151" s="59" t="s">
        <v>496</v>
      </c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>
      <c r="A152" s="9"/>
      <c r="B152" s="58" t="s">
        <v>72</v>
      </c>
      <c r="C152" s="1"/>
      <c r="D152" s="1"/>
      <c r="E152" s="59" t="s">
        <v>356</v>
      </c>
      <c r="F152" s="1"/>
      <c r="G152" s="1"/>
      <c r="H152" s="50"/>
      <c r="I152" s="1"/>
      <c r="J152" s="50"/>
      <c r="K152" s="1"/>
      <c r="L152" s="1"/>
      <c r="M152" s="12"/>
      <c r="N152" s="2"/>
      <c r="O152" s="2"/>
      <c r="P152" s="2"/>
      <c r="Q152" s="2"/>
    </row>
    <row r="153" thickBot="1">
      <c r="A153" s="9"/>
      <c r="B153" s="60" t="s">
        <v>74</v>
      </c>
      <c r="C153" s="31"/>
      <c r="D153" s="31"/>
      <c r="E153" s="61" t="s">
        <v>75</v>
      </c>
      <c r="F153" s="31"/>
      <c r="G153" s="31"/>
      <c r="H153" s="62"/>
      <c r="I153" s="31"/>
      <c r="J153" s="62"/>
      <c r="K153" s="31"/>
      <c r="L153" s="31"/>
      <c r="M153" s="12"/>
      <c r="N153" s="2"/>
      <c r="O153" s="2"/>
      <c r="P153" s="2"/>
      <c r="Q153" s="2"/>
    </row>
    <row r="154" thickTop="1">
      <c r="A154" s="9"/>
      <c r="B154" s="51">
        <v>24</v>
      </c>
      <c r="C154" s="52" t="s">
        <v>361</v>
      </c>
      <c r="D154" s="52" t="s">
        <v>3</v>
      </c>
      <c r="E154" s="52" t="s">
        <v>362</v>
      </c>
      <c r="F154" s="52" t="s">
        <v>3</v>
      </c>
      <c r="G154" s="53" t="s">
        <v>156</v>
      </c>
      <c r="H154" s="63">
        <v>242</v>
      </c>
      <c r="I154" s="37">
        <f>ROUND(0,2)</f>
        <v>0</v>
      </c>
      <c r="J154" s="64">
        <f>ROUND(I154*H154,2)</f>
        <v>0</v>
      </c>
      <c r="K154" s="65">
        <v>0.20999999999999999</v>
      </c>
      <c r="L154" s="66">
        <f>IF(ISNUMBER(K154),ROUND(J154*(K154+1),2),0)</f>
        <v>0</v>
      </c>
      <c r="M154" s="12"/>
      <c r="N154" s="2"/>
      <c r="O154" s="2"/>
      <c r="P154" s="2"/>
      <c r="Q154" s="43">
        <f>IF(ISNUMBER(K154),IF(H154&gt;0,IF(I154&gt;0,J154,0),0),0)</f>
        <v>0</v>
      </c>
      <c r="R154" s="27">
        <f>IF(ISNUMBER(K154)=FALSE,J154,0)</f>
        <v>0</v>
      </c>
    </row>
    <row r="155">
      <c r="A155" s="9"/>
      <c r="B155" s="58" t="s">
        <v>68</v>
      </c>
      <c r="C155" s="1"/>
      <c r="D155" s="1"/>
      <c r="E155" s="59" t="s">
        <v>363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>
      <c r="A156" s="9"/>
      <c r="B156" s="58" t="s">
        <v>70</v>
      </c>
      <c r="C156" s="1"/>
      <c r="D156" s="1"/>
      <c r="E156" s="59" t="s">
        <v>497</v>
      </c>
      <c r="F156" s="1"/>
      <c r="G156" s="1"/>
      <c r="H156" s="50"/>
      <c r="I156" s="1"/>
      <c r="J156" s="50"/>
      <c r="K156" s="1"/>
      <c r="L156" s="1"/>
      <c r="M156" s="12"/>
      <c r="N156" s="2"/>
      <c r="O156" s="2"/>
      <c r="P156" s="2"/>
      <c r="Q156" s="2"/>
    </row>
    <row r="157">
      <c r="A157" s="9"/>
      <c r="B157" s="58" t="s">
        <v>72</v>
      </c>
      <c r="C157" s="1"/>
      <c r="D157" s="1"/>
      <c r="E157" s="59" t="s">
        <v>356</v>
      </c>
      <c r="F157" s="1"/>
      <c r="G157" s="1"/>
      <c r="H157" s="50"/>
      <c r="I157" s="1"/>
      <c r="J157" s="50"/>
      <c r="K157" s="1"/>
      <c r="L157" s="1"/>
      <c r="M157" s="12"/>
      <c r="N157" s="2"/>
      <c r="O157" s="2"/>
      <c r="P157" s="2"/>
      <c r="Q157" s="2"/>
    </row>
    <row r="158" thickBot="1">
      <c r="A158" s="9"/>
      <c r="B158" s="60" t="s">
        <v>74</v>
      </c>
      <c r="C158" s="31"/>
      <c r="D158" s="31"/>
      <c r="E158" s="61" t="s">
        <v>75</v>
      </c>
      <c r="F158" s="31"/>
      <c r="G158" s="31"/>
      <c r="H158" s="62"/>
      <c r="I158" s="31"/>
      <c r="J158" s="62"/>
      <c r="K158" s="31"/>
      <c r="L158" s="31"/>
      <c r="M158" s="12"/>
      <c r="N158" s="2"/>
      <c r="O158" s="2"/>
      <c r="P158" s="2"/>
      <c r="Q158" s="2"/>
    </row>
    <row r="159" thickTop="1">
      <c r="A159" s="9"/>
      <c r="B159" s="51">
        <v>25</v>
      </c>
      <c r="C159" s="52" t="s">
        <v>365</v>
      </c>
      <c r="D159" s="52" t="s">
        <v>3</v>
      </c>
      <c r="E159" s="52" t="s">
        <v>366</v>
      </c>
      <c r="F159" s="52" t="s">
        <v>3</v>
      </c>
      <c r="G159" s="53" t="s">
        <v>156</v>
      </c>
      <c r="H159" s="63">
        <v>242</v>
      </c>
      <c r="I159" s="37">
        <f>ROUND(0,2)</f>
        <v>0</v>
      </c>
      <c r="J159" s="64">
        <f>ROUND(I159*H159,2)</f>
        <v>0</v>
      </c>
      <c r="K159" s="65">
        <v>0.20999999999999999</v>
      </c>
      <c r="L159" s="66">
        <f>IF(ISNUMBER(K159),ROUND(J159*(K159+1),2),0)</f>
        <v>0</v>
      </c>
      <c r="M159" s="12"/>
      <c r="N159" s="2"/>
      <c r="O159" s="2"/>
      <c r="P159" s="2"/>
      <c r="Q159" s="43">
        <f>IF(ISNUMBER(K159),IF(H159&gt;0,IF(I159&gt;0,J159,0),0),0)</f>
        <v>0</v>
      </c>
      <c r="R159" s="27">
        <f>IF(ISNUMBER(K159)=FALSE,J159,0)</f>
        <v>0</v>
      </c>
    </row>
    <row r="160">
      <c r="A160" s="9"/>
      <c r="B160" s="58" t="s">
        <v>68</v>
      </c>
      <c r="C160" s="1"/>
      <c r="D160" s="1"/>
      <c r="E160" s="59" t="s">
        <v>367</v>
      </c>
      <c r="F160" s="1"/>
      <c r="G160" s="1"/>
      <c r="H160" s="50"/>
      <c r="I160" s="1"/>
      <c r="J160" s="50"/>
      <c r="K160" s="1"/>
      <c r="L160" s="1"/>
      <c r="M160" s="12"/>
      <c r="N160" s="2"/>
      <c r="O160" s="2"/>
      <c r="P160" s="2"/>
      <c r="Q160" s="2"/>
    </row>
    <row r="161">
      <c r="A161" s="9"/>
      <c r="B161" s="58" t="s">
        <v>70</v>
      </c>
      <c r="C161" s="1"/>
      <c r="D161" s="1"/>
      <c r="E161" s="59" t="s">
        <v>497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>
      <c r="A162" s="9"/>
      <c r="B162" s="58" t="s">
        <v>72</v>
      </c>
      <c r="C162" s="1"/>
      <c r="D162" s="1"/>
      <c r="E162" s="59" t="s">
        <v>368</v>
      </c>
      <c r="F162" s="1"/>
      <c r="G162" s="1"/>
      <c r="H162" s="50"/>
      <c r="I162" s="1"/>
      <c r="J162" s="50"/>
      <c r="K162" s="1"/>
      <c r="L162" s="1"/>
      <c r="M162" s="12"/>
      <c r="N162" s="2"/>
      <c r="O162" s="2"/>
      <c r="P162" s="2"/>
      <c r="Q162" s="2"/>
    </row>
    <row r="163" thickBot="1">
      <c r="A163" s="9"/>
      <c r="B163" s="60" t="s">
        <v>74</v>
      </c>
      <c r="C163" s="31"/>
      <c r="D163" s="31"/>
      <c r="E163" s="61" t="s">
        <v>75</v>
      </c>
      <c r="F163" s="31"/>
      <c r="G163" s="31"/>
      <c r="H163" s="62"/>
      <c r="I163" s="31"/>
      <c r="J163" s="62"/>
      <c r="K163" s="31"/>
      <c r="L163" s="31"/>
      <c r="M163" s="12"/>
      <c r="N163" s="2"/>
      <c r="O163" s="2"/>
      <c r="P163" s="2"/>
      <c r="Q163" s="2"/>
    </row>
    <row r="164" thickTop="1">
      <c r="A164" s="9"/>
      <c r="B164" s="51">
        <v>26</v>
      </c>
      <c r="C164" s="52" t="s">
        <v>369</v>
      </c>
      <c r="D164" s="52" t="s">
        <v>3</v>
      </c>
      <c r="E164" s="52" t="s">
        <v>370</v>
      </c>
      <c r="F164" s="52" t="s">
        <v>3</v>
      </c>
      <c r="G164" s="53" t="s">
        <v>156</v>
      </c>
      <c r="H164" s="63">
        <v>40</v>
      </c>
      <c r="I164" s="37">
        <f>ROUND(0,2)</f>
        <v>0</v>
      </c>
      <c r="J164" s="64">
        <f>ROUND(I164*H164,2)</f>
        <v>0</v>
      </c>
      <c r="K164" s="65">
        <v>0.20999999999999999</v>
      </c>
      <c r="L164" s="66">
        <f>IF(ISNUMBER(K164),ROUND(J164*(K164+1),2),0)</f>
        <v>0</v>
      </c>
      <c r="M164" s="12"/>
      <c r="N164" s="2"/>
      <c r="O164" s="2"/>
      <c r="P164" s="2"/>
      <c r="Q164" s="43">
        <f>IF(ISNUMBER(K164),IF(H164&gt;0,IF(I164&gt;0,J164,0),0),0)</f>
        <v>0</v>
      </c>
      <c r="R164" s="27">
        <f>IF(ISNUMBER(K164)=FALSE,J164,0)</f>
        <v>0</v>
      </c>
    </row>
    <row r="165">
      <c r="A165" s="9"/>
      <c r="B165" s="58" t="s">
        <v>68</v>
      </c>
      <c r="C165" s="1"/>
      <c r="D165" s="1"/>
      <c r="E165" s="59" t="s">
        <v>498</v>
      </c>
      <c r="F165" s="1"/>
      <c r="G165" s="1"/>
      <c r="H165" s="50"/>
      <c r="I165" s="1"/>
      <c r="J165" s="50"/>
      <c r="K165" s="1"/>
      <c r="L165" s="1"/>
      <c r="M165" s="12"/>
      <c r="N165" s="2"/>
      <c r="O165" s="2"/>
      <c r="P165" s="2"/>
      <c r="Q165" s="2"/>
    </row>
    <row r="166">
      <c r="A166" s="9"/>
      <c r="B166" s="58" t="s">
        <v>70</v>
      </c>
      <c r="C166" s="1"/>
      <c r="D166" s="1"/>
      <c r="E166" s="59" t="s">
        <v>499</v>
      </c>
      <c r="F166" s="1"/>
      <c r="G166" s="1"/>
      <c r="H166" s="50"/>
      <c r="I166" s="1"/>
      <c r="J166" s="50"/>
      <c r="K166" s="1"/>
      <c r="L166" s="1"/>
      <c r="M166" s="12"/>
      <c r="N166" s="2"/>
      <c r="O166" s="2"/>
      <c r="P166" s="2"/>
      <c r="Q166" s="2"/>
    </row>
    <row r="167">
      <c r="A167" s="9"/>
      <c r="B167" s="58" t="s">
        <v>72</v>
      </c>
      <c r="C167" s="1"/>
      <c r="D167" s="1"/>
      <c r="E167" s="59" t="s">
        <v>373</v>
      </c>
      <c r="F167" s="1"/>
      <c r="G167" s="1"/>
      <c r="H167" s="50"/>
      <c r="I167" s="1"/>
      <c r="J167" s="50"/>
      <c r="K167" s="1"/>
      <c r="L167" s="1"/>
      <c r="M167" s="12"/>
      <c r="N167" s="2"/>
      <c r="O167" s="2"/>
      <c r="P167" s="2"/>
      <c r="Q167" s="2"/>
    </row>
    <row r="168" thickBot="1">
      <c r="A168" s="9"/>
      <c r="B168" s="60" t="s">
        <v>74</v>
      </c>
      <c r="C168" s="31"/>
      <c r="D168" s="31"/>
      <c r="E168" s="61" t="s">
        <v>75</v>
      </c>
      <c r="F168" s="31"/>
      <c r="G168" s="31"/>
      <c r="H168" s="62"/>
      <c r="I168" s="31"/>
      <c r="J168" s="62"/>
      <c r="K168" s="31"/>
      <c r="L168" s="31"/>
      <c r="M168" s="12"/>
      <c r="N168" s="2"/>
      <c r="O168" s="2"/>
      <c r="P168" s="2"/>
      <c r="Q168" s="2"/>
    </row>
    <row r="169" thickTop="1" thickBot="1" ht="25" customHeight="1">
      <c r="A169" s="9"/>
      <c r="B169" s="1"/>
      <c r="C169" s="67">
        <v>5</v>
      </c>
      <c r="D169" s="1"/>
      <c r="E169" s="67" t="s">
        <v>255</v>
      </c>
      <c r="F169" s="1"/>
      <c r="G169" s="68" t="s">
        <v>115</v>
      </c>
      <c r="H169" s="69">
        <f>J124+J129+J134+J139+J144+J149+J154+J159+J164</f>
        <v>0</v>
      </c>
      <c r="I169" s="68" t="s">
        <v>116</v>
      </c>
      <c r="J169" s="70">
        <f>(L169-H169)</f>
        <v>0</v>
      </c>
      <c r="K169" s="68" t="s">
        <v>117</v>
      </c>
      <c r="L169" s="71">
        <f>L124+L129+L134+L139+L144+L149+L154+L159+L164</f>
        <v>0</v>
      </c>
      <c r="M169" s="12"/>
      <c r="N169" s="2"/>
      <c r="O169" s="2"/>
      <c r="P169" s="2"/>
      <c r="Q169" s="43">
        <f>0+Q124+Q129+Q134+Q139+Q144+Q149+Q154+Q159+Q164</f>
        <v>0</v>
      </c>
      <c r="R169" s="27">
        <f>0+R124+R129+R134+R139+R144+R149+R154+R159+R164</f>
        <v>0</v>
      </c>
      <c r="S169" s="72">
        <f>Q169*(1+J169)+R169</f>
        <v>0</v>
      </c>
    </row>
    <row r="170" thickTop="1" thickBot="1" ht="25" customHeight="1">
      <c r="A170" s="9"/>
      <c r="B170" s="73"/>
      <c r="C170" s="73"/>
      <c r="D170" s="73"/>
      <c r="E170" s="73"/>
      <c r="F170" s="73"/>
      <c r="G170" s="74" t="s">
        <v>118</v>
      </c>
      <c r="H170" s="75">
        <f>J124+J129+J134+J139+J144+J149+J154+J159+J164</f>
        <v>0</v>
      </c>
      <c r="I170" s="74" t="s">
        <v>119</v>
      </c>
      <c r="J170" s="76">
        <f>0+J169</f>
        <v>0</v>
      </c>
      <c r="K170" s="74" t="s">
        <v>120</v>
      </c>
      <c r="L170" s="77">
        <f>L124+L129+L134+L139+L144+L149+L154+L159+L164</f>
        <v>0</v>
      </c>
      <c r="M170" s="12"/>
      <c r="N170" s="2"/>
      <c r="O170" s="2"/>
      <c r="P170" s="2"/>
      <c r="Q170" s="2"/>
    </row>
    <row r="171" ht="40" customHeight="1">
      <c r="A171" s="9"/>
      <c r="B171" s="82" t="s">
        <v>177</v>
      </c>
      <c r="C171" s="1"/>
      <c r="D171" s="1"/>
      <c r="E171" s="1"/>
      <c r="F171" s="1"/>
      <c r="G171" s="1"/>
      <c r="H171" s="50"/>
      <c r="I171" s="1"/>
      <c r="J171" s="50"/>
      <c r="K171" s="1"/>
      <c r="L171" s="1"/>
      <c r="M171" s="12"/>
      <c r="N171" s="2"/>
      <c r="O171" s="2"/>
      <c r="P171" s="2"/>
      <c r="Q171" s="2"/>
    </row>
    <row r="172">
      <c r="A172" s="9"/>
      <c r="B172" s="51">
        <v>27</v>
      </c>
      <c r="C172" s="52" t="s">
        <v>380</v>
      </c>
      <c r="D172" s="52" t="s">
        <v>3</v>
      </c>
      <c r="E172" s="52" t="s">
        <v>381</v>
      </c>
      <c r="F172" s="52" t="s">
        <v>3</v>
      </c>
      <c r="G172" s="53" t="s">
        <v>173</v>
      </c>
      <c r="H172" s="54">
        <v>39</v>
      </c>
      <c r="I172" s="25">
        <f>ROUND(0,2)</f>
        <v>0</v>
      </c>
      <c r="J172" s="55">
        <f>ROUND(I172*H172,2)</f>
        <v>0</v>
      </c>
      <c r="K172" s="56">
        <v>0.20999999999999999</v>
      </c>
      <c r="L172" s="57">
        <f>IF(ISNUMBER(K172),ROUND(J172*(K172+1),2),0)</f>
        <v>0</v>
      </c>
      <c r="M172" s="12"/>
      <c r="N172" s="2"/>
      <c r="O172" s="2"/>
      <c r="P172" s="2"/>
      <c r="Q172" s="43">
        <f>IF(ISNUMBER(K172),IF(H172&gt;0,IF(I172&gt;0,J172,0),0),0)</f>
        <v>0</v>
      </c>
      <c r="R172" s="27">
        <f>IF(ISNUMBER(K172)=FALSE,J172,0)</f>
        <v>0</v>
      </c>
    </row>
    <row r="173">
      <c r="A173" s="9"/>
      <c r="B173" s="58" t="s">
        <v>68</v>
      </c>
      <c r="C173" s="1"/>
      <c r="D173" s="1"/>
      <c r="E173" s="59" t="s">
        <v>69</v>
      </c>
      <c r="F173" s="1"/>
      <c r="G173" s="1"/>
      <c r="H173" s="50"/>
      <c r="I173" s="1"/>
      <c r="J173" s="50"/>
      <c r="K173" s="1"/>
      <c r="L173" s="1"/>
      <c r="M173" s="12"/>
      <c r="N173" s="2"/>
      <c r="O173" s="2"/>
      <c r="P173" s="2"/>
      <c r="Q173" s="2"/>
    </row>
    <row r="174">
      <c r="A174" s="9"/>
      <c r="B174" s="58" t="s">
        <v>70</v>
      </c>
      <c r="C174" s="1"/>
      <c r="D174" s="1"/>
      <c r="E174" s="59" t="s">
        <v>500</v>
      </c>
      <c r="F174" s="1"/>
      <c r="G174" s="1"/>
      <c r="H174" s="50"/>
      <c r="I174" s="1"/>
      <c r="J174" s="50"/>
      <c r="K174" s="1"/>
      <c r="L174" s="1"/>
      <c r="M174" s="12"/>
      <c r="N174" s="2"/>
      <c r="O174" s="2"/>
      <c r="P174" s="2"/>
      <c r="Q174" s="2"/>
    </row>
    <row r="175">
      <c r="A175" s="9"/>
      <c r="B175" s="58" t="s">
        <v>72</v>
      </c>
      <c r="C175" s="1"/>
      <c r="D175" s="1"/>
      <c r="E175" s="59" t="s">
        <v>383</v>
      </c>
      <c r="F175" s="1"/>
      <c r="G175" s="1"/>
      <c r="H175" s="50"/>
      <c r="I175" s="1"/>
      <c r="J175" s="50"/>
      <c r="K175" s="1"/>
      <c r="L175" s="1"/>
      <c r="M175" s="12"/>
      <c r="N175" s="2"/>
      <c r="O175" s="2"/>
      <c r="P175" s="2"/>
      <c r="Q175" s="2"/>
    </row>
    <row r="176" thickBot="1">
      <c r="A176" s="9"/>
      <c r="B176" s="60" t="s">
        <v>74</v>
      </c>
      <c r="C176" s="31"/>
      <c r="D176" s="31"/>
      <c r="E176" s="61" t="s">
        <v>75</v>
      </c>
      <c r="F176" s="31"/>
      <c r="G176" s="31"/>
      <c r="H176" s="62"/>
      <c r="I176" s="31"/>
      <c r="J176" s="62"/>
      <c r="K176" s="31"/>
      <c r="L176" s="31"/>
      <c r="M176" s="12"/>
      <c r="N176" s="2"/>
      <c r="O176" s="2"/>
      <c r="P176" s="2"/>
      <c r="Q176" s="2"/>
    </row>
    <row r="177" thickTop="1">
      <c r="A177" s="9"/>
      <c r="B177" s="51">
        <v>28</v>
      </c>
      <c r="C177" s="52" t="s">
        <v>393</v>
      </c>
      <c r="D177" s="52" t="s">
        <v>3</v>
      </c>
      <c r="E177" s="52" t="s">
        <v>394</v>
      </c>
      <c r="F177" s="52" t="s">
        <v>3</v>
      </c>
      <c r="G177" s="53" t="s">
        <v>110</v>
      </c>
      <c r="H177" s="63">
        <v>6</v>
      </c>
      <c r="I177" s="37">
        <f>ROUND(0,2)</f>
        <v>0</v>
      </c>
      <c r="J177" s="64">
        <f>ROUND(I177*H177,2)</f>
        <v>0</v>
      </c>
      <c r="K177" s="65">
        <v>0.20999999999999999</v>
      </c>
      <c r="L177" s="66">
        <f>IF(ISNUMBER(K177),ROUND(J177*(K177+1),2),0)</f>
        <v>0</v>
      </c>
      <c r="M177" s="12"/>
      <c r="N177" s="2"/>
      <c r="O177" s="2"/>
      <c r="P177" s="2"/>
      <c r="Q177" s="43">
        <f>IF(ISNUMBER(K177),IF(H177&gt;0,IF(I177&gt;0,J177,0),0),0)</f>
        <v>0</v>
      </c>
      <c r="R177" s="27">
        <f>IF(ISNUMBER(K177)=FALSE,J177,0)</f>
        <v>0</v>
      </c>
    </row>
    <row r="178">
      <c r="A178" s="9"/>
      <c r="B178" s="58" t="s">
        <v>68</v>
      </c>
      <c r="C178" s="1"/>
      <c r="D178" s="1"/>
      <c r="E178" s="59" t="s">
        <v>69</v>
      </c>
      <c r="F178" s="1"/>
      <c r="G178" s="1"/>
      <c r="H178" s="50"/>
      <c r="I178" s="1"/>
      <c r="J178" s="50"/>
      <c r="K178" s="1"/>
      <c r="L178" s="1"/>
      <c r="M178" s="12"/>
      <c r="N178" s="2"/>
      <c r="O178" s="2"/>
      <c r="P178" s="2"/>
      <c r="Q178" s="2"/>
    </row>
    <row r="179">
      <c r="A179" s="9"/>
      <c r="B179" s="58" t="s">
        <v>70</v>
      </c>
      <c r="C179" s="1"/>
      <c r="D179" s="1"/>
      <c r="E179" s="59" t="s">
        <v>501</v>
      </c>
      <c r="F179" s="1"/>
      <c r="G179" s="1"/>
      <c r="H179" s="50"/>
      <c r="I179" s="1"/>
      <c r="J179" s="50"/>
      <c r="K179" s="1"/>
      <c r="L179" s="1"/>
      <c r="M179" s="12"/>
      <c r="N179" s="2"/>
      <c r="O179" s="2"/>
      <c r="P179" s="2"/>
      <c r="Q179" s="2"/>
    </row>
    <row r="180">
      <c r="A180" s="9"/>
      <c r="B180" s="58" t="s">
        <v>72</v>
      </c>
      <c r="C180" s="1"/>
      <c r="D180" s="1"/>
      <c r="E180" s="59" t="s">
        <v>396</v>
      </c>
      <c r="F180" s="1"/>
      <c r="G180" s="1"/>
      <c r="H180" s="50"/>
      <c r="I180" s="1"/>
      <c r="J180" s="50"/>
      <c r="K180" s="1"/>
      <c r="L180" s="1"/>
      <c r="M180" s="12"/>
      <c r="N180" s="2"/>
      <c r="O180" s="2"/>
      <c r="P180" s="2"/>
      <c r="Q180" s="2"/>
    </row>
    <row r="181" thickBot="1">
      <c r="A181" s="9"/>
      <c r="B181" s="60" t="s">
        <v>74</v>
      </c>
      <c r="C181" s="31"/>
      <c r="D181" s="31"/>
      <c r="E181" s="61" t="s">
        <v>75</v>
      </c>
      <c r="F181" s="31"/>
      <c r="G181" s="31"/>
      <c r="H181" s="62"/>
      <c r="I181" s="31"/>
      <c r="J181" s="62"/>
      <c r="K181" s="31"/>
      <c r="L181" s="31"/>
      <c r="M181" s="12"/>
      <c r="N181" s="2"/>
      <c r="O181" s="2"/>
      <c r="P181" s="2"/>
      <c r="Q181" s="2"/>
    </row>
    <row r="182" thickTop="1">
      <c r="A182" s="9"/>
      <c r="B182" s="51">
        <v>29</v>
      </c>
      <c r="C182" s="52" t="s">
        <v>411</v>
      </c>
      <c r="D182" s="52" t="s">
        <v>3</v>
      </c>
      <c r="E182" s="52" t="s">
        <v>412</v>
      </c>
      <c r="F182" s="52" t="s">
        <v>3</v>
      </c>
      <c r="G182" s="53" t="s">
        <v>110</v>
      </c>
      <c r="H182" s="63">
        <v>6</v>
      </c>
      <c r="I182" s="37">
        <f>ROUND(0,2)</f>
        <v>0</v>
      </c>
      <c r="J182" s="64">
        <f>ROUND(I182*H182,2)</f>
        <v>0</v>
      </c>
      <c r="K182" s="65">
        <v>0.20999999999999999</v>
      </c>
      <c r="L182" s="66">
        <f>IF(ISNUMBER(K182),ROUND(J182*(K182+1),2),0)</f>
        <v>0</v>
      </c>
      <c r="M182" s="12"/>
      <c r="N182" s="2"/>
      <c r="O182" s="2"/>
      <c r="P182" s="2"/>
      <c r="Q182" s="43">
        <f>IF(ISNUMBER(K182),IF(H182&gt;0,IF(I182&gt;0,J182,0),0),0)</f>
        <v>0</v>
      </c>
      <c r="R182" s="27">
        <f>IF(ISNUMBER(K182)=FALSE,J182,0)</f>
        <v>0</v>
      </c>
    </row>
    <row r="183">
      <c r="A183" s="9"/>
      <c r="B183" s="58" t="s">
        <v>68</v>
      </c>
      <c r="C183" s="1"/>
      <c r="D183" s="1"/>
      <c r="E183" s="59" t="s">
        <v>413</v>
      </c>
      <c r="F183" s="1"/>
      <c r="G183" s="1"/>
      <c r="H183" s="50"/>
      <c r="I183" s="1"/>
      <c r="J183" s="50"/>
      <c r="K183" s="1"/>
      <c r="L183" s="1"/>
      <c r="M183" s="12"/>
      <c r="N183" s="2"/>
      <c r="O183" s="2"/>
      <c r="P183" s="2"/>
      <c r="Q183" s="2"/>
    </row>
    <row r="184">
      <c r="A184" s="9"/>
      <c r="B184" s="58" t="s">
        <v>70</v>
      </c>
      <c r="C184" s="1"/>
      <c r="D184" s="1"/>
      <c r="E184" s="59" t="s">
        <v>418</v>
      </c>
      <c r="F184" s="1"/>
      <c r="G184" s="1"/>
      <c r="H184" s="50"/>
      <c r="I184" s="1"/>
      <c r="J184" s="50"/>
      <c r="K184" s="1"/>
      <c r="L184" s="1"/>
      <c r="M184" s="12"/>
      <c r="N184" s="2"/>
      <c r="O184" s="2"/>
      <c r="P184" s="2"/>
      <c r="Q184" s="2"/>
    </row>
    <row r="185">
      <c r="A185" s="9"/>
      <c r="B185" s="58" t="s">
        <v>72</v>
      </c>
      <c r="C185" s="1"/>
      <c r="D185" s="1"/>
      <c r="E185" s="59" t="s">
        <v>415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 thickBot="1">
      <c r="A186" s="9"/>
      <c r="B186" s="60" t="s">
        <v>74</v>
      </c>
      <c r="C186" s="31"/>
      <c r="D186" s="31"/>
      <c r="E186" s="61" t="s">
        <v>75</v>
      </c>
      <c r="F186" s="31"/>
      <c r="G186" s="31"/>
      <c r="H186" s="62"/>
      <c r="I186" s="31"/>
      <c r="J186" s="62"/>
      <c r="K186" s="31"/>
      <c r="L186" s="31"/>
      <c r="M186" s="12"/>
      <c r="N186" s="2"/>
      <c r="O186" s="2"/>
      <c r="P186" s="2"/>
      <c r="Q186" s="2"/>
    </row>
    <row r="187" thickTop="1">
      <c r="A187" s="9"/>
      <c r="B187" s="51">
        <v>30</v>
      </c>
      <c r="C187" s="52" t="s">
        <v>419</v>
      </c>
      <c r="D187" s="52" t="s">
        <v>3</v>
      </c>
      <c r="E187" s="52" t="s">
        <v>420</v>
      </c>
      <c r="F187" s="52" t="s">
        <v>3</v>
      </c>
      <c r="G187" s="53" t="s">
        <v>156</v>
      </c>
      <c r="H187" s="63">
        <v>30.75</v>
      </c>
      <c r="I187" s="37">
        <f>ROUND(0,2)</f>
        <v>0</v>
      </c>
      <c r="J187" s="64">
        <f>ROUND(I187*H187,2)</f>
        <v>0</v>
      </c>
      <c r="K187" s="65">
        <v>0.20999999999999999</v>
      </c>
      <c r="L187" s="66">
        <f>IF(ISNUMBER(K187),ROUND(J187*(K187+1),2),0)</f>
        <v>0</v>
      </c>
      <c r="M187" s="12"/>
      <c r="N187" s="2"/>
      <c r="O187" s="2"/>
      <c r="P187" s="2"/>
      <c r="Q187" s="43">
        <f>IF(ISNUMBER(K187),IF(H187&gt;0,IF(I187&gt;0,J187,0),0),0)</f>
        <v>0</v>
      </c>
      <c r="R187" s="27">
        <f>IF(ISNUMBER(K187)=FALSE,J187,0)</f>
        <v>0</v>
      </c>
    </row>
    <row r="188">
      <c r="A188" s="9"/>
      <c r="B188" s="58" t="s">
        <v>68</v>
      </c>
      <c r="C188" s="1"/>
      <c r="D188" s="1"/>
      <c r="E188" s="59" t="s">
        <v>69</v>
      </c>
      <c r="F188" s="1"/>
      <c r="G188" s="1"/>
      <c r="H188" s="50"/>
      <c r="I188" s="1"/>
      <c r="J188" s="50"/>
      <c r="K188" s="1"/>
      <c r="L188" s="1"/>
      <c r="M188" s="12"/>
      <c r="N188" s="2"/>
      <c r="O188" s="2"/>
      <c r="P188" s="2"/>
      <c r="Q188" s="2"/>
    </row>
    <row r="189">
      <c r="A189" s="9"/>
      <c r="B189" s="58" t="s">
        <v>70</v>
      </c>
      <c r="C189" s="1"/>
      <c r="D189" s="1"/>
      <c r="E189" s="59" t="s">
        <v>502</v>
      </c>
      <c r="F189" s="1"/>
      <c r="G189" s="1"/>
      <c r="H189" s="50"/>
      <c r="I189" s="1"/>
      <c r="J189" s="50"/>
      <c r="K189" s="1"/>
      <c r="L189" s="1"/>
      <c r="M189" s="12"/>
      <c r="N189" s="2"/>
      <c r="O189" s="2"/>
      <c r="P189" s="2"/>
      <c r="Q189" s="2"/>
    </row>
    <row r="190">
      <c r="A190" s="9"/>
      <c r="B190" s="58" t="s">
        <v>72</v>
      </c>
      <c r="C190" s="1"/>
      <c r="D190" s="1"/>
      <c r="E190" s="59" t="s">
        <v>423</v>
      </c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 thickBot="1">
      <c r="A191" s="9"/>
      <c r="B191" s="60" t="s">
        <v>74</v>
      </c>
      <c r="C191" s="31"/>
      <c r="D191" s="31"/>
      <c r="E191" s="61" t="s">
        <v>75</v>
      </c>
      <c r="F191" s="31"/>
      <c r="G191" s="31"/>
      <c r="H191" s="62"/>
      <c r="I191" s="31"/>
      <c r="J191" s="62"/>
      <c r="K191" s="31"/>
      <c r="L191" s="31"/>
      <c r="M191" s="12"/>
      <c r="N191" s="2"/>
      <c r="O191" s="2"/>
      <c r="P191" s="2"/>
      <c r="Q191" s="2"/>
    </row>
    <row r="192" thickTop="1">
      <c r="A192" s="9"/>
      <c r="B192" s="51">
        <v>31</v>
      </c>
      <c r="C192" s="52" t="s">
        <v>428</v>
      </c>
      <c r="D192" s="52" t="s">
        <v>3</v>
      </c>
      <c r="E192" s="52" t="s">
        <v>429</v>
      </c>
      <c r="F192" s="52" t="s">
        <v>3</v>
      </c>
      <c r="G192" s="53" t="s">
        <v>156</v>
      </c>
      <c r="H192" s="63">
        <v>30.75</v>
      </c>
      <c r="I192" s="37">
        <f>ROUND(0,2)</f>
        <v>0</v>
      </c>
      <c r="J192" s="64">
        <f>ROUND(I192*H192,2)</f>
        <v>0</v>
      </c>
      <c r="K192" s="65">
        <v>0.20999999999999999</v>
      </c>
      <c r="L192" s="66">
        <f>IF(ISNUMBER(K192),ROUND(J192*(K192+1),2),0)</f>
        <v>0</v>
      </c>
      <c r="M192" s="12"/>
      <c r="N192" s="2"/>
      <c r="O192" s="2"/>
      <c r="P192" s="2"/>
      <c r="Q192" s="43">
        <f>IF(ISNUMBER(K192),IF(H192&gt;0,IF(I192&gt;0,J192,0),0),0)</f>
        <v>0</v>
      </c>
      <c r="R192" s="27">
        <f>IF(ISNUMBER(K192)=FALSE,J192,0)</f>
        <v>0</v>
      </c>
    </row>
    <row r="193">
      <c r="A193" s="9"/>
      <c r="B193" s="58" t="s">
        <v>68</v>
      </c>
      <c r="C193" s="1"/>
      <c r="D193" s="1"/>
      <c r="E193" s="59" t="s">
        <v>69</v>
      </c>
      <c r="F193" s="1"/>
      <c r="G193" s="1"/>
      <c r="H193" s="50"/>
      <c r="I193" s="1"/>
      <c r="J193" s="50"/>
      <c r="K193" s="1"/>
      <c r="L193" s="1"/>
      <c r="M193" s="12"/>
      <c r="N193" s="2"/>
      <c r="O193" s="2"/>
      <c r="P193" s="2"/>
      <c r="Q193" s="2"/>
    </row>
    <row r="194">
      <c r="A194" s="9"/>
      <c r="B194" s="58" t="s">
        <v>70</v>
      </c>
      <c r="C194" s="1"/>
      <c r="D194" s="1"/>
      <c r="E194" s="59" t="s">
        <v>502</v>
      </c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>
      <c r="A195" s="9"/>
      <c r="B195" s="58" t="s">
        <v>72</v>
      </c>
      <c r="C195" s="1"/>
      <c r="D195" s="1"/>
      <c r="E195" s="59" t="s">
        <v>423</v>
      </c>
      <c r="F195" s="1"/>
      <c r="G195" s="1"/>
      <c r="H195" s="50"/>
      <c r="I195" s="1"/>
      <c r="J195" s="50"/>
      <c r="K195" s="1"/>
      <c r="L195" s="1"/>
      <c r="M195" s="12"/>
      <c r="N195" s="2"/>
      <c r="O195" s="2"/>
      <c r="P195" s="2"/>
      <c r="Q195" s="2"/>
    </row>
    <row r="196" thickBot="1">
      <c r="A196" s="9"/>
      <c r="B196" s="60" t="s">
        <v>74</v>
      </c>
      <c r="C196" s="31"/>
      <c r="D196" s="31"/>
      <c r="E196" s="61" t="s">
        <v>75</v>
      </c>
      <c r="F196" s="31"/>
      <c r="G196" s="31"/>
      <c r="H196" s="62"/>
      <c r="I196" s="31"/>
      <c r="J196" s="62"/>
      <c r="K196" s="31"/>
      <c r="L196" s="31"/>
      <c r="M196" s="12"/>
      <c r="N196" s="2"/>
      <c r="O196" s="2"/>
      <c r="P196" s="2"/>
      <c r="Q196" s="2"/>
    </row>
    <row r="197" thickTop="1">
      <c r="A197" s="9"/>
      <c r="B197" s="51">
        <v>32</v>
      </c>
      <c r="C197" s="52" t="s">
        <v>431</v>
      </c>
      <c r="D197" s="52" t="s">
        <v>3</v>
      </c>
      <c r="E197" s="52" t="s">
        <v>432</v>
      </c>
      <c r="F197" s="52" t="s">
        <v>3</v>
      </c>
      <c r="G197" s="53" t="s">
        <v>173</v>
      </c>
      <c r="H197" s="63">
        <v>35</v>
      </c>
      <c r="I197" s="37">
        <f>ROUND(0,2)</f>
        <v>0</v>
      </c>
      <c r="J197" s="64">
        <f>ROUND(I197*H197,2)</f>
        <v>0</v>
      </c>
      <c r="K197" s="65">
        <v>0.20999999999999999</v>
      </c>
      <c r="L197" s="66">
        <f>IF(ISNUMBER(K197),ROUND(J197*(K197+1),2),0)</f>
        <v>0</v>
      </c>
      <c r="M197" s="12"/>
      <c r="N197" s="2"/>
      <c r="O197" s="2"/>
      <c r="P197" s="2"/>
      <c r="Q197" s="43">
        <f>IF(ISNUMBER(K197),IF(H197&gt;0,IF(I197&gt;0,J197,0),0),0)</f>
        <v>0</v>
      </c>
      <c r="R197" s="27">
        <f>IF(ISNUMBER(K197)=FALSE,J197,0)</f>
        <v>0</v>
      </c>
    </row>
    <row r="198">
      <c r="A198" s="9"/>
      <c r="B198" s="58" t="s">
        <v>68</v>
      </c>
      <c r="C198" s="1"/>
      <c r="D198" s="1"/>
      <c r="E198" s="59" t="s">
        <v>503</v>
      </c>
      <c r="F198" s="1"/>
      <c r="G198" s="1"/>
      <c r="H198" s="50"/>
      <c r="I198" s="1"/>
      <c r="J198" s="50"/>
      <c r="K198" s="1"/>
      <c r="L198" s="1"/>
      <c r="M198" s="12"/>
      <c r="N198" s="2"/>
      <c r="O198" s="2"/>
      <c r="P198" s="2"/>
      <c r="Q198" s="2"/>
    </row>
    <row r="199">
      <c r="A199" s="9"/>
      <c r="B199" s="58" t="s">
        <v>70</v>
      </c>
      <c r="C199" s="1"/>
      <c r="D199" s="1"/>
      <c r="E199" s="59" t="s">
        <v>504</v>
      </c>
      <c r="F199" s="1"/>
      <c r="G199" s="1"/>
      <c r="H199" s="50"/>
      <c r="I199" s="1"/>
      <c r="J199" s="50"/>
      <c r="K199" s="1"/>
      <c r="L199" s="1"/>
      <c r="M199" s="12"/>
      <c r="N199" s="2"/>
      <c r="O199" s="2"/>
      <c r="P199" s="2"/>
      <c r="Q199" s="2"/>
    </row>
    <row r="200">
      <c r="A200" s="9"/>
      <c r="B200" s="58" t="s">
        <v>72</v>
      </c>
      <c r="C200" s="1"/>
      <c r="D200" s="1"/>
      <c r="E200" s="59" t="s">
        <v>435</v>
      </c>
      <c r="F200" s="1"/>
      <c r="G200" s="1"/>
      <c r="H200" s="50"/>
      <c r="I200" s="1"/>
      <c r="J200" s="50"/>
      <c r="K200" s="1"/>
      <c r="L200" s="1"/>
      <c r="M200" s="12"/>
      <c r="N200" s="2"/>
      <c r="O200" s="2"/>
      <c r="P200" s="2"/>
      <c r="Q200" s="2"/>
    </row>
    <row r="201" thickBot="1">
      <c r="A201" s="9"/>
      <c r="B201" s="60" t="s">
        <v>74</v>
      </c>
      <c r="C201" s="31"/>
      <c r="D201" s="31"/>
      <c r="E201" s="61" t="s">
        <v>75</v>
      </c>
      <c r="F201" s="31"/>
      <c r="G201" s="31"/>
      <c r="H201" s="62"/>
      <c r="I201" s="31"/>
      <c r="J201" s="62"/>
      <c r="K201" s="31"/>
      <c r="L201" s="31"/>
      <c r="M201" s="12"/>
      <c r="N201" s="2"/>
      <c r="O201" s="2"/>
      <c r="P201" s="2"/>
      <c r="Q201" s="2"/>
    </row>
    <row r="202" thickTop="1">
      <c r="A202" s="9"/>
      <c r="B202" s="51">
        <v>33</v>
      </c>
      <c r="C202" s="52" t="s">
        <v>505</v>
      </c>
      <c r="D202" s="52" t="s">
        <v>3</v>
      </c>
      <c r="E202" s="52" t="s">
        <v>506</v>
      </c>
      <c r="F202" s="52" t="s">
        <v>3</v>
      </c>
      <c r="G202" s="53" t="s">
        <v>173</v>
      </c>
      <c r="H202" s="63">
        <v>20</v>
      </c>
      <c r="I202" s="37">
        <f>ROUND(0,2)</f>
        <v>0</v>
      </c>
      <c r="J202" s="64">
        <f>ROUND(I202*H202,2)</f>
        <v>0</v>
      </c>
      <c r="K202" s="65">
        <v>0.20999999999999999</v>
      </c>
      <c r="L202" s="66">
        <f>IF(ISNUMBER(K202),ROUND(J202*(K202+1),2),0)</f>
        <v>0</v>
      </c>
      <c r="M202" s="12"/>
      <c r="N202" s="2"/>
      <c r="O202" s="2"/>
      <c r="P202" s="2"/>
      <c r="Q202" s="43">
        <f>IF(ISNUMBER(K202),IF(H202&gt;0,IF(I202&gt;0,J202,0),0),0)</f>
        <v>0</v>
      </c>
      <c r="R202" s="27">
        <f>IF(ISNUMBER(K202)=FALSE,J202,0)</f>
        <v>0</v>
      </c>
    </row>
    <row r="203">
      <c r="A203" s="9"/>
      <c r="B203" s="58" t="s">
        <v>68</v>
      </c>
      <c r="C203" s="1"/>
      <c r="D203" s="1"/>
      <c r="E203" s="59" t="s">
        <v>507</v>
      </c>
      <c r="F203" s="1"/>
      <c r="G203" s="1"/>
      <c r="H203" s="50"/>
      <c r="I203" s="1"/>
      <c r="J203" s="50"/>
      <c r="K203" s="1"/>
      <c r="L203" s="1"/>
      <c r="M203" s="12"/>
      <c r="N203" s="2"/>
      <c r="O203" s="2"/>
      <c r="P203" s="2"/>
      <c r="Q203" s="2"/>
    </row>
    <row r="204">
      <c r="A204" s="9"/>
      <c r="B204" s="58" t="s">
        <v>70</v>
      </c>
      <c r="C204" s="1"/>
      <c r="D204" s="1"/>
      <c r="E204" s="59" t="s">
        <v>508</v>
      </c>
      <c r="F204" s="1"/>
      <c r="G204" s="1"/>
      <c r="H204" s="50"/>
      <c r="I204" s="1"/>
      <c r="J204" s="50"/>
      <c r="K204" s="1"/>
      <c r="L204" s="1"/>
      <c r="M204" s="12"/>
      <c r="N204" s="2"/>
      <c r="O204" s="2"/>
      <c r="P204" s="2"/>
      <c r="Q204" s="2"/>
    </row>
    <row r="205">
      <c r="A205" s="9"/>
      <c r="B205" s="58" t="s">
        <v>72</v>
      </c>
      <c r="C205" s="1"/>
      <c r="D205" s="1"/>
      <c r="E205" s="59" t="s">
        <v>3</v>
      </c>
      <c r="F205" s="1"/>
      <c r="G205" s="1"/>
      <c r="H205" s="50"/>
      <c r="I205" s="1"/>
      <c r="J205" s="50"/>
      <c r="K205" s="1"/>
      <c r="L205" s="1"/>
      <c r="M205" s="12"/>
      <c r="N205" s="2"/>
      <c r="O205" s="2"/>
      <c r="P205" s="2"/>
      <c r="Q205" s="2"/>
    </row>
    <row r="206" thickBot="1">
      <c r="A206" s="9"/>
      <c r="B206" s="60" t="s">
        <v>74</v>
      </c>
      <c r="C206" s="31"/>
      <c r="D206" s="31"/>
      <c r="E206" s="61" t="s">
        <v>75</v>
      </c>
      <c r="F206" s="31"/>
      <c r="G206" s="31"/>
      <c r="H206" s="62"/>
      <c r="I206" s="31"/>
      <c r="J206" s="62"/>
      <c r="K206" s="31"/>
      <c r="L206" s="31"/>
      <c r="M206" s="12"/>
      <c r="N206" s="2"/>
      <c r="O206" s="2"/>
      <c r="P206" s="2"/>
      <c r="Q206" s="2"/>
    </row>
    <row r="207" thickTop="1">
      <c r="A207" s="9"/>
      <c r="B207" s="51">
        <v>34</v>
      </c>
      <c r="C207" s="52" t="s">
        <v>446</v>
      </c>
      <c r="D207" s="52" t="s">
        <v>3</v>
      </c>
      <c r="E207" s="52" t="s">
        <v>447</v>
      </c>
      <c r="F207" s="52" t="s">
        <v>3</v>
      </c>
      <c r="G207" s="53" t="s">
        <v>173</v>
      </c>
      <c r="H207" s="63">
        <v>23</v>
      </c>
      <c r="I207" s="37">
        <f>ROUND(0,2)</f>
        <v>0</v>
      </c>
      <c r="J207" s="64">
        <f>ROUND(I207*H207,2)</f>
        <v>0</v>
      </c>
      <c r="K207" s="65">
        <v>0.20999999999999999</v>
      </c>
      <c r="L207" s="66">
        <f>IF(ISNUMBER(K207),ROUND(J207*(K207+1),2),0)</f>
        <v>0</v>
      </c>
      <c r="M207" s="12"/>
      <c r="N207" s="2"/>
      <c r="O207" s="2"/>
      <c r="P207" s="2"/>
      <c r="Q207" s="43">
        <f>IF(ISNUMBER(K207),IF(H207&gt;0,IF(I207&gt;0,J207,0),0),0)</f>
        <v>0</v>
      </c>
      <c r="R207" s="27">
        <f>IF(ISNUMBER(K207)=FALSE,J207,0)</f>
        <v>0</v>
      </c>
    </row>
    <row r="208">
      <c r="A208" s="9"/>
      <c r="B208" s="58" t="s">
        <v>68</v>
      </c>
      <c r="C208" s="1"/>
      <c r="D208" s="1"/>
      <c r="E208" s="59" t="s">
        <v>448</v>
      </c>
      <c r="F208" s="1"/>
      <c r="G208" s="1"/>
      <c r="H208" s="50"/>
      <c r="I208" s="1"/>
      <c r="J208" s="50"/>
      <c r="K208" s="1"/>
      <c r="L208" s="1"/>
      <c r="M208" s="12"/>
      <c r="N208" s="2"/>
      <c r="O208" s="2"/>
      <c r="P208" s="2"/>
      <c r="Q208" s="2"/>
    </row>
    <row r="209">
      <c r="A209" s="9"/>
      <c r="B209" s="58" t="s">
        <v>70</v>
      </c>
      <c r="C209" s="1"/>
      <c r="D209" s="1"/>
      <c r="E209" s="59" t="s">
        <v>462</v>
      </c>
      <c r="F209" s="1"/>
      <c r="G209" s="1"/>
      <c r="H209" s="50"/>
      <c r="I209" s="1"/>
      <c r="J209" s="50"/>
      <c r="K209" s="1"/>
      <c r="L209" s="1"/>
      <c r="M209" s="12"/>
      <c r="N209" s="2"/>
      <c r="O209" s="2"/>
      <c r="P209" s="2"/>
      <c r="Q209" s="2"/>
    </row>
    <row r="210">
      <c r="A210" s="9"/>
      <c r="B210" s="58" t="s">
        <v>72</v>
      </c>
      <c r="C210" s="1"/>
      <c r="D210" s="1"/>
      <c r="E210" s="59" t="s">
        <v>449</v>
      </c>
      <c r="F210" s="1"/>
      <c r="G210" s="1"/>
      <c r="H210" s="50"/>
      <c r="I210" s="1"/>
      <c r="J210" s="50"/>
      <c r="K210" s="1"/>
      <c r="L210" s="1"/>
      <c r="M210" s="12"/>
      <c r="N210" s="2"/>
      <c r="O210" s="2"/>
      <c r="P210" s="2"/>
      <c r="Q210" s="2"/>
    </row>
    <row r="211" thickBot="1">
      <c r="A211" s="9"/>
      <c r="B211" s="60" t="s">
        <v>74</v>
      </c>
      <c r="C211" s="31"/>
      <c r="D211" s="31"/>
      <c r="E211" s="61" t="s">
        <v>75</v>
      </c>
      <c r="F211" s="31"/>
      <c r="G211" s="31"/>
      <c r="H211" s="62"/>
      <c r="I211" s="31"/>
      <c r="J211" s="62"/>
      <c r="K211" s="31"/>
      <c r="L211" s="31"/>
      <c r="M211" s="12"/>
      <c r="N211" s="2"/>
      <c r="O211" s="2"/>
      <c r="P211" s="2"/>
      <c r="Q211" s="2"/>
    </row>
    <row r="212" thickTop="1">
      <c r="A212" s="9"/>
      <c r="B212" s="51">
        <v>35</v>
      </c>
      <c r="C212" s="52" t="s">
        <v>450</v>
      </c>
      <c r="D212" s="52" t="s">
        <v>3</v>
      </c>
      <c r="E212" s="52" t="s">
        <v>451</v>
      </c>
      <c r="F212" s="52" t="s">
        <v>3</v>
      </c>
      <c r="G212" s="53" t="s">
        <v>173</v>
      </c>
      <c r="H212" s="63">
        <v>33</v>
      </c>
      <c r="I212" s="37">
        <f>ROUND(0,2)</f>
        <v>0</v>
      </c>
      <c r="J212" s="64">
        <f>ROUND(I212*H212,2)</f>
        <v>0</v>
      </c>
      <c r="K212" s="65">
        <v>0.20999999999999999</v>
      </c>
      <c r="L212" s="66">
        <f>IF(ISNUMBER(K212),ROUND(J212*(K212+1),2),0)</f>
        <v>0</v>
      </c>
      <c r="M212" s="12"/>
      <c r="N212" s="2"/>
      <c r="O212" s="2"/>
      <c r="P212" s="2"/>
      <c r="Q212" s="43">
        <f>IF(ISNUMBER(K212),IF(H212&gt;0,IF(I212&gt;0,J212,0),0),0)</f>
        <v>0</v>
      </c>
      <c r="R212" s="27">
        <f>IF(ISNUMBER(K212)=FALSE,J212,0)</f>
        <v>0</v>
      </c>
    </row>
    <row r="213">
      <c r="A213" s="9"/>
      <c r="B213" s="58" t="s">
        <v>68</v>
      </c>
      <c r="C213" s="1"/>
      <c r="D213" s="1"/>
      <c r="E213" s="59" t="s">
        <v>509</v>
      </c>
      <c r="F213" s="1"/>
      <c r="G213" s="1"/>
      <c r="H213" s="50"/>
      <c r="I213" s="1"/>
      <c r="J213" s="50"/>
      <c r="K213" s="1"/>
      <c r="L213" s="1"/>
      <c r="M213" s="12"/>
      <c r="N213" s="2"/>
      <c r="O213" s="2"/>
      <c r="P213" s="2"/>
      <c r="Q213" s="2"/>
    </row>
    <row r="214">
      <c r="A214" s="9"/>
      <c r="B214" s="58" t="s">
        <v>70</v>
      </c>
      <c r="C214" s="1"/>
      <c r="D214" s="1"/>
      <c r="E214" s="59" t="s">
        <v>510</v>
      </c>
      <c r="F214" s="1"/>
      <c r="G214" s="1"/>
      <c r="H214" s="50"/>
      <c r="I214" s="1"/>
      <c r="J214" s="50"/>
      <c r="K214" s="1"/>
      <c r="L214" s="1"/>
      <c r="M214" s="12"/>
      <c r="N214" s="2"/>
      <c r="O214" s="2"/>
      <c r="P214" s="2"/>
      <c r="Q214" s="2"/>
    </row>
    <row r="215">
      <c r="A215" s="9"/>
      <c r="B215" s="58" t="s">
        <v>72</v>
      </c>
      <c r="C215" s="1"/>
      <c r="D215" s="1"/>
      <c r="E215" s="59" t="s">
        <v>454</v>
      </c>
      <c r="F215" s="1"/>
      <c r="G215" s="1"/>
      <c r="H215" s="50"/>
      <c r="I215" s="1"/>
      <c r="J215" s="50"/>
      <c r="K215" s="1"/>
      <c r="L215" s="1"/>
      <c r="M215" s="12"/>
      <c r="N215" s="2"/>
      <c r="O215" s="2"/>
      <c r="P215" s="2"/>
      <c r="Q215" s="2"/>
    </row>
    <row r="216" thickBot="1">
      <c r="A216" s="9"/>
      <c r="B216" s="60" t="s">
        <v>74</v>
      </c>
      <c r="C216" s="31"/>
      <c r="D216" s="31"/>
      <c r="E216" s="61" t="s">
        <v>75</v>
      </c>
      <c r="F216" s="31"/>
      <c r="G216" s="31"/>
      <c r="H216" s="62"/>
      <c r="I216" s="31"/>
      <c r="J216" s="62"/>
      <c r="K216" s="31"/>
      <c r="L216" s="31"/>
      <c r="M216" s="12"/>
      <c r="N216" s="2"/>
      <c r="O216" s="2"/>
      <c r="P216" s="2"/>
      <c r="Q216" s="2"/>
    </row>
    <row r="217" thickTop="1" thickBot="1" ht="25" customHeight="1">
      <c r="A217" s="9"/>
      <c r="B217" s="1"/>
      <c r="C217" s="67">
        <v>9</v>
      </c>
      <c r="D217" s="1"/>
      <c r="E217" s="67" t="s">
        <v>125</v>
      </c>
      <c r="F217" s="1"/>
      <c r="G217" s="68" t="s">
        <v>115</v>
      </c>
      <c r="H217" s="69">
        <f>J172+J177+J182+J187+J192+J197+J202+J207+J212</f>
        <v>0</v>
      </c>
      <c r="I217" s="68" t="s">
        <v>116</v>
      </c>
      <c r="J217" s="70">
        <f>(L217-H217)</f>
        <v>0</v>
      </c>
      <c r="K217" s="68" t="s">
        <v>117</v>
      </c>
      <c r="L217" s="71">
        <f>L172+L177+L182+L187+L192+L197+L202+L207+L212</f>
        <v>0</v>
      </c>
      <c r="M217" s="12"/>
      <c r="N217" s="2"/>
      <c r="O217" s="2"/>
      <c r="P217" s="2"/>
      <c r="Q217" s="43">
        <f>0+Q172+Q177+Q182+Q187+Q192+Q197+Q202+Q207+Q212</f>
        <v>0</v>
      </c>
      <c r="R217" s="27">
        <f>0+R172+R177+R182+R187+R192+R197+R202+R207+R212</f>
        <v>0</v>
      </c>
      <c r="S217" s="72">
        <f>Q217*(1+J217)+R217</f>
        <v>0</v>
      </c>
    </row>
    <row r="218" thickTop="1" thickBot="1" ht="25" customHeight="1">
      <c r="A218" s="9"/>
      <c r="B218" s="73"/>
      <c r="C218" s="73"/>
      <c r="D218" s="73"/>
      <c r="E218" s="73"/>
      <c r="F218" s="73"/>
      <c r="G218" s="74" t="s">
        <v>118</v>
      </c>
      <c r="H218" s="75">
        <f>J172+J177+J182+J187+J192+J197+J202+J207+J212</f>
        <v>0</v>
      </c>
      <c r="I218" s="74" t="s">
        <v>119</v>
      </c>
      <c r="J218" s="76">
        <f>0+J217</f>
        <v>0</v>
      </c>
      <c r="K218" s="74" t="s">
        <v>120</v>
      </c>
      <c r="L218" s="77">
        <f>L172+L177+L182+L187+L192+L197+L202+L207+L212</f>
        <v>0</v>
      </c>
      <c r="M218" s="12"/>
      <c r="N218" s="2"/>
      <c r="O218" s="2"/>
      <c r="P218" s="2"/>
      <c r="Q218" s="2"/>
    </row>
    <row r="219">
      <c r="A219" s="13"/>
      <c r="B219" s="4"/>
      <c r="C219" s="4"/>
      <c r="D219" s="4"/>
      <c r="E219" s="4"/>
      <c r="F219" s="4"/>
      <c r="G219" s="4"/>
      <c r="H219" s="78"/>
      <c r="I219" s="4"/>
      <c r="J219" s="78"/>
      <c r="K219" s="4"/>
      <c r="L219" s="4"/>
      <c r="M219" s="14"/>
      <c r="N219" s="2"/>
      <c r="O219" s="2"/>
      <c r="P219" s="2"/>
      <c r="Q219" s="2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"/>
      <c r="O220" s="2"/>
      <c r="P220" s="2"/>
      <c r="Q220" s="2"/>
    </row>
  </sheetData>
  <mergeCells count="16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100:L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5:D125"/>
    <mergeCell ref="B126:D126"/>
    <mergeCell ref="B127:D127"/>
    <mergeCell ref="B128:D128"/>
    <mergeCell ref="B123:L12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171:L171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H41+H99+H112+H155+H203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511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L41+L99+L112+L155+L203</f>
        <v>0</v>
      </c>
      <c r="K11" s="1"/>
      <c r="L11" s="1"/>
      <c r="M11" s="12"/>
      <c r="N11" s="2"/>
      <c r="O11" s="2"/>
      <c r="P11" s="2"/>
      <c r="Q11" s="43">
        <f>IF(SUM(K20:K24)&gt;0,ROUND(SUM(S20:S24)/SUM(K20:K24)-1,8),0)</f>
        <v>0</v>
      </c>
      <c r="R11" s="27">
        <f>AVERAGE(J40,J98,J111,J154,J202)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H41</f>
        <v>0</v>
      </c>
      <c r="L20" s="48">
        <f>L41</f>
        <v>0</v>
      </c>
      <c r="M20" s="12"/>
      <c r="N20" s="2"/>
      <c r="O20" s="2"/>
      <c r="P20" s="2"/>
      <c r="Q20" s="2"/>
      <c r="S20" s="27">
        <f>S40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H99</f>
        <v>0</v>
      </c>
      <c r="L21" s="48">
        <f>L99</f>
        <v>0</v>
      </c>
      <c r="M21" s="12"/>
      <c r="N21" s="2"/>
      <c r="O21" s="2"/>
      <c r="P21" s="2"/>
      <c r="Q21" s="2"/>
      <c r="S21" s="27">
        <f>S98</f>
        <v>0</v>
      </c>
    </row>
    <row r="22">
      <c r="A22" s="9"/>
      <c r="B22" s="46">
        <v>4</v>
      </c>
      <c r="C22" s="1"/>
      <c r="D22" s="1"/>
      <c r="E22" s="47" t="s">
        <v>123</v>
      </c>
      <c r="F22" s="1"/>
      <c r="G22" s="1"/>
      <c r="H22" s="1"/>
      <c r="I22" s="1"/>
      <c r="J22" s="1"/>
      <c r="K22" s="48">
        <f>H112</f>
        <v>0</v>
      </c>
      <c r="L22" s="48">
        <f>L112</f>
        <v>0</v>
      </c>
      <c r="M22" s="12"/>
      <c r="N22" s="2"/>
      <c r="O22" s="2"/>
      <c r="P22" s="2"/>
      <c r="Q22" s="2"/>
      <c r="S22" s="27">
        <f>S111</f>
        <v>0</v>
      </c>
    </row>
    <row r="23">
      <c r="A23" s="9"/>
      <c r="B23" s="46">
        <v>5</v>
      </c>
      <c r="C23" s="1"/>
      <c r="D23" s="1"/>
      <c r="E23" s="47" t="s">
        <v>255</v>
      </c>
      <c r="F23" s="1"/>
      <c r="G23" s="1"/>
      <c r="H23" s="1"/>
      <c r="I23" s="1"/>
      <c r="J23" s="1"/>
      <c r="K23" s="48">
        <f>H155</f>
        <v>0</v>
      </c>
      <c r="L23" s="48">
        <f>L155</f>
        <v>0</v>
      </c>
      <c r="M23" s="12"/>
      <c r="N23" s="2"/>
      <c r="O23" s="2"/>
      <c r="P23" s="2"/>
      <c r="Q23" s="2"/>
      <c r="S23" s="27">
        <f>S154</f>
        <v>0</v>
      </c>
    </row>
    <row r="24">
      <c r="A24" s="9"/>
      <c r="B24" s="46">
        <v>9</v>
      </c>
      <c r="C24" s="1"/>
      <c r="D24" s="1"/>
      <c r="E24" s="47" t="s">
        <v>125</v>
      </c>
      <c r="F24" s="1"/>
      <c r="G24" s="1"/>
      <c r="H24" s="1"/>
      <c r="I24" s="1"/>
      <c r="J24" s="1"/>
      <c r="K24" s="48">
        <f>H203</f>
        <v>0</v>
      </c>
      <c r="L24" s="48">
        <f>L203</f>
        <v>0</v>
      </c>
      <c r="M24" s="12"/>
      <c r="N24" s="2"/>
      <c r="O24" s="2"/>
      <c r="P24" s="2"/>
      <c r="Q24" s="2"/>
      <c r="S24" s="27">
        <f>S202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9"/>
      <c r="N25" s="2"/>
      <c r="O25" s="2"/>
      <c r="P25" s="2"/>
      <c r="Q25" s="2"/>
    </row>
    <row r="26" ht="14" customHeight="1">
      <c r="A26" s="4"/>
      <c r="B26" s="38" t="s">
        <v>56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0"/>
      <c r="N27" s="2"/>
      <c r="O27" s="2"/>
      <c r="P27" s="2"/>
      <c r="Q27" s="2"/>
    </row>
    <row r="28" ht="18" customHeight="1">
      <c r="A28" s="9"/>
      <c r="B28" s="44" t="s">
        <v>57</v>
      </c>
      <c r="C28" s="44" t="s">
        <v>53</v>
      </c>
      <c r="D28" s="44" t="s">
        <v>58</v>
      </c>
      <c r="E28" s="44" t="s">
        <v>54</v>
      </c>
      <c r="F28" s="44" t="s">
        <v>59</v>
      </c>
      <c r="G28" s="45" t="s">
        <v>60</v>
      </c>
      <c r="H28" s="22" t="s">
        <v>61</v>
      </c>
      <c r="I28" s="22" t="s">
        <v>62</v>
      </c>
      <c r="J28" s="22" t="s">
        <v>16</v>
      </c>
      <c r="K28" s="45" t="s">
        <v>63</v>
      </c>
      <c r="L28" s="22" t="s">
        <v>17</v>
      </c>
      <c r="M28" s="81"/>
      <c r="N28" s="2"/>
      <c r="O28" s="2"/>
      <c r="P28" s="2"/>
      <c r="Q28" s="2"/>
    </row>
    <row r="29" ht="40" customHeight="1">
      <c r="A29" s="9"/>
      <c r="B29" s="49" t="s">
        <v>64</v>
      </c>
      <c r="C29" s="1"/>
      <c r="D29" s="1"/>
      <c r="E29" s="1"/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1">
        <v>1</v>
      </c>
      <c r="C30" s="52" t="s">
        <v>256</v>
      </c>
      <c r="D30" s="52" t="s">
        <v>3</v>
      </c>
      <c r="E30" s="52" t="s">
        <v>127</v>
      </c>
      <c r="F30" s="52" t="s">
        <v>3</v>
      </c>
      <c r="G30" s="53" t="s">
        <v>141</v>
      </c>
      <c r="H30" s="54">
        <v>50.5</v>
      </c>
      <c r="I30" s="25">
        <f>ROUND(0,2)</f>
        <v>0</v>
      </c>
      <c r="J30" s="55">
        <f>ROUND(I30*H30,2)</f>
        <v>0</v>
      </c>
      <c r="K30" s="56">
        <v>0.20999999999999999</v>
      </c>
      <c r="L30" s="57">
        <f>IF(ISNUMBER(K30),ROUND(J30*(K30+1),2),0)</f>
        <v>0</v>
      </c>
      <c r="M30" s="12"/>
      <c r="N30" s="2"/>
      <c r="O30" s="2"/>
      <c r="P30" s="2"/>
      <c r="Q30" s="43">
        <f>IF(ISNUMBER(K30),IF(H30&gt;0,IF(I30&gt;0,J30,0),0),0)</f>
        <v>0</v>
      </c>
      <c r="R30" s="27">
        <f>IF(ISNUMBER(K30)=FALSE,J30,0)</f>
        <v>0</v>
      </c>
    </row>
    <row r="31">
      <c r="A31" s="9"/>
      <c r="B31" s="58" t="s">
        <v>68</v>
      </c>
      <c r="C31" s="1"/>
      <c r="D31" s="1"/>
      <c r="E31" s="59" t="s">
        <v>257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70</v>
      </c>
      <c r="C32" s="1"/>
      <c r="D32" s="1"/>
      <c r="E32" s="59" t="s">
        <v>512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72</v>
      </c>
      <c r="C33" s="1"/>
      <c r="D33" s="1"/>
      <c r="E33" s="59" t="s">
        <v>131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thickBot="1">
      <c r="A34" s="9"/>
      <c r="B34" s="60" t="s">
        <v>74</v>
      </c>
      <c r="C34" s="31"/>
      <c r="D34" s="31"/>
      <c r="E34" s="61" t="s">
        <v>75</v>
      </c>
      <c r="F34" s="31"/>
      <c r="G34" s="31"/>
      <c r="H34" s="62"/>
      <c r="I34" s="31"/>
      <c r="J34" s="62"/>
      <c r="K34" s="31"/>
      <c r="L34" s="31"/>
      <c r="M34" s="12"/>
      <c r="N34" s="2"/>
      <c r="O34" s="2"/>
      <c r="P34" s="2"/>
      <c r="Q34" s="2"/>
    </row>
    <row r="35" thickTop="1">
      <c r="A35" s="9"/>
      <c r="B35" s="51">
        <v>2</v>
      </c>
      <c r="C35" s="52" t="s">
        <v>126</v>
      </c>
      <c r="D35" s="52" t="s">
        <v>3</v>
      </c>
      <c r="E35" s="52" t="s">
        <v>127</v>
      </c>
      <c r="F35" s="52" t="s">
        <v>3</v>
      </c>
      <c r="G35" s="53" t="s">
        <v>128</v>
      </c>
      <c r="H35" s="63">
        <v>161.09999999999999</v>
      </c>
      <c r="I35" s="37">
        <f>ROUND(0,2)</f>
        <v>0</v>
      </c>
      <c r="J35" s="64">
        <f>ROUND(I35*H35,2)</f>
        <v>0</v>
      </c>
      <c r="K35" s="65">
        <v>0.20999999999999999</v>
      </c>
      <c r="L35" s="66">
        <f>IF(ISNUMBER(K35),ROUND(J35*(K35+1),2),0)</f>
        <v>0</v>
      </c>
      <c r="M35" s="12"/>
      <c r="N35" s="2"/>
      <c r="O35" s="2"/>
      <c r="P35" s="2"/>
      <c r="Q35" s="43">
        <f>IF(ISNUMBER(K35),IF(H35&gt;0,IF(I35&gt;0,J35,0),0),0)</f>
        <v>0</v>
      </c>
      <c r="R35" s="27">
        <f>IF(ISNUMBER(K35)=FALSE,J35,0)</f>
        <v>0</v>
      </c>
    </row>
    <row r="36">
      <c r="A36" s="9"/>
      <c r="B36" s="58" t="s">
        <v>68</v>
      </c>
      <c r="C36" s="1"/>
      <c r="D36" s="1"/>
      <c r="E36" s="59" t="s">
        <v>259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>
      <c r="A37" s="9"/>
      <c r="B37" s="58" t="s">
        <v>70</v>
      </c>
      <c r="C37" s="1"/>
      <c r="D37" s="1"/>
      <c r="E37" s="59" t="s">
        <v>513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72</v>
      </c>
      <c r="C38" s="1"/>
      <c r="D38" s="1"/>
      <c r="E38" s="59" t="s">
        <v>131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thickBot="1">
      <c r="A39" s="9"/>
      <c r="B39" s="60" t="s">
        <v>74</v>
      </c>
      <c r="C39" s="31"/>
      <c r="D39" s="31"/>
      <c r="E39" s="61" t="s">
        <v>75</v>
      </c>
      <c r="F39" s="31"/>
      <c r="G39" s="31"/>
      <c r="H39" s="62"/>
      <c r="I39" s="31"/>
      <c r="J39" s="62"/>
      <c r="K39" s="31"/>
      <c r="L39" s="31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7">
        <v>0</v>
      </c>
      <c r="D40" s="1"/>
      <c r="E40" s="67" t="s">
        <v>55</v>
      </c>
      <c r="F40" s="1"/>
      <c r="G40" s="68" t="s">
        <v>115</v>
      </c>
      <c r="H40" s="69">
        <f>J30+J35</f>
        <v>0</v>
      </c>
      <c r="I40" s="68" t="s">
        <v>116</v>
      </c>
      <c r="J40" s="70">
        <f>(L40-H40)</f>
        <v>0</v>
      </c>
      <c r="K40" s="68" t="s">
        <v>117</v>
      </c>
      <c r="L40" s="71">
        <f>L30+L35</f>
        <v>0</v>
      </c>
      <c r="M40" s="12"/>
      <c r="N40" s="2"/>
      <c r="O40" s="2"/>
      <c r="P40" s="2"/>
      <c r="Q40" s="43">
        <f>0+Q30+Q35</f>
        <v>0</v>
      </c>
      <c r="R40" s="27">
        <f>0+R30+R35</f>
        <v>0</v>
      </c>
      <c r="S40" s="72">
        <f>Q40*(1+J40)+R40</f>
        <v>0</v>
      </c>
    </row>
    <row r="41" thickTop="1" thickBot="1" ht="25" customHeight="1">
      <c r="A41" s="9"/>
      <c r="B41" s="73"/>
      <c r="C41" s="73"/>
      <c r="D41" s="73"/>
      <c r="E41" s="73"/>
      <c r="F41" s="73"/>
      <c r="G41" s="74" t="s">
        <v>118</v>
      </c>
      <c r="H41" s="75">
        <f>J30+J35</f>
        <v>0</v>
      </c>
      <c r="I41" s="74" t="s">
        <v>119</v>
      </c>
      <c r="J41" s="76">
        <f>0+J40</f>
        <v>0</v>
      </c>
      <c r="K41" s="74" t="s">
        <v>120</v>
      </c>
      <c r="L41" s="77">
        <f>L30+L35</f>
        <v>0</v>
      </c>
      <c r="M41" s="12"/>
      <c r="N41" s="2"/>
      <c r="O41" s="2"/>
      <c r="P41" s="2"/>
      <c r="Q41" s="2"/>
    </row>
    <row r="42" ht="40" customHeight="1">
      <c r="A42" s="9"/>
      <c r="B42" s="82" t="s">
        <v>138</v>
      </c>
      <c r="C42" s="1"/>
      <c r="D42" s="1"/>
      <c r="E42" s="1"/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1">
        <v>3</v>
      </c>
      <c r="C43" s="52" t="s">
        <v>261</v>
      </c>
      <c r="D43" s="52" t="s">
        <v>3</v>
      </c>
      <c r="E43" s="52" t="s">
        <v>262</v>
      </c>
      <c r="F43" s="52" t="s">
        <v>3</v>
      </c>
      <c r="G43" s="53" t="s">
        <v>156</v>
      </c>
      <c r="H43" s="54">
        <v>255</v>
      </c>
      <c r="I43" s="25">
        <f>ROUND(0,2)</f>
        <v>0</v>
      </c>
      <c r="J43" s="55">
        <f>ROUND(I43*H43,2)</f>
        <v>0</v>
      </c>
      <c r="K43" s="56">
        <v>0.20999999999999999</v>
      </c>
      <c r="L43" s="57">
        <f>IF(ISNUMBER(K43),ROUND(J43*(K43+1),2),0)</f>
        <v>0</v>
      </c>
      <c r="M43" s="12"/>
      <c r="N43" s="2"/>
      <c r="O43" s="2"/>
      <c r="P43" s="2"/>
      <c r="Q43" s="43">
        <f>IF(ISNUMBER(K43),IF(H43&gt;0,IF(I43&gt;0,J43,0),0),0)</f>
        <v>0</v>
      </c>
      <c r="R43" s="27">
        <f>IF(ISNUMBER(K43)=FALSE,J43,0)</f>
        <v>0</v>
      </c>
    </row>
    <row r="44">
      <c r="A44" s="9"/>
      <c r="B44" s="58" t="s">
        <v>68</v>
      </c>
      <c r="C44" s="1"/>
      <c r="D44" s="1"/>
      <c r="E44" s="59" t="s">
        <v>514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70</v>
      </c>
      <c r="C45" s="1"/>
      <c r="D45" s="1"/>
      <c r="E45" s="59" t="s">
        <v>515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72</v>
      </c>
      <c r="C46" s="1"/>
      <c r="D46" s="1"/>
      <c r="E46" s="59" t="s">
        <v>265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thickBot="1">
      <c r="A47" s="9"/>
      <c r="B47" s="60" t="s">
        <v>74</v>
      </c>
      <c r="C47" s="31"/>
      <c r="D47" s="31"/>
      <c r="E47" s="61" t="s">
        <v>75</v>
      </c>
      <c r="F47" s="31"/>
      <c r="G47" s="31"/>
      <c r="H47" s="62"/>
      <c r="I47" s="31"/>
      <c r="J47" s="62"/>
      <c r="K47" s="31"/>
      <c r="L47" s="31"/>
      <c r="M47" s="12"/>
      <c r="N47" s="2"/>
      <c r="O47" s="2"/>
      <c r="P47" s="2"/>
      <c r="Q47" s="2"/>
    </row>
    <row r="48" thickTop="1">
      <c r="A48" s="9"/>
      <c r="B48" s="51">
        <v>4</v>
      </c>
      <c r="C48" s="52" t="s">
        <v>266</v>
      </c>
      <c r="D48" s="52" t="s">
        <v>3</v>
      </c>
      <c r="E48" s="52" t="s">
        <v>267</v>
      </c>
      <c r="F48" s="52" t="s">
        <v>3</v>
      </c>
      <c r="G48" s="53" t="s">
        <v>141</v>
      </c>
      <c r="H48" s="63">
        <v>90</v>
      </c>
      <c r="I48" s="37">
        <f>ROUND(0,2)</f>
        <v>0</v>
      </c>
      <c r="J48" s="64">
        <f>ROUND(I48*H48,2)</f>
        <v>0</v>
      </c>
      <c r="K48" s="65">
        <v>0.20999999999999999</v>
      </c>
      <c r="L48" s="66">
        <f>IF(ISNUMBER(K48),ROUND(J48*(K48+1),2),0)</f>
        <v>0</v>
      </c>
      <c r="M48" s="12"/>
      <c r="N48" s="2"/>
      <c r="O48" s="2"/>
      <c r="P48" s="2"/>
      <c r="Q48" s="43">
        <f>IF(ISNUMBER(K48),IF(H48&gt;0,IF(I48&gt;0,J48,0),0),0)</f>
        <v>0</v>
      </c>
      <c r="R48" s="27">
        <f>IF(ISNUMBER(K48)=FALSE,J48,0)</f>
        <v>0</v>
      </c>
    </row>
    <row r="49">
      <c r="A49" s="9"/>
      <c r="B49" s="58" t="s">
        <v>68</v>
      </c>
      <c r="C49" s="1"/>
      <c r="D49" s="1"/>
      <c r="E49" s="59" t="s">
        <v>516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70</v>
      </c>
      <c r="C50" s="1"/>
      <c r="D50" s="1"/>
      <c r="E50" s="59" t="s">
        <v>467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72</v>
      </c>
      <c r="C51" s="1"/>
      <c r="D51" s="1"/>
      <c r="E51" s="59" t="s">
        <v>270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thickBot="1">
      <c r="A52" s="9"/>
      <c r="B52" s="60" t="s">
        <v>74</v>
      </c>
      <c r="C52" s="31"/>
      <c r="D52" s="31"/>
      <c r="E52" s="61" t="s">
        <v>75</v>
      </c>
      <c r="F52" s="31"/>
      <c r="G52" s="31"/>
      <c r="H52" s="62"/>
      <c r="I52" s="31"/>
      <c r="J52" s="62"/>
      <c r="K52" s="31"/>
      <c r="L52" s="31"/>
      <c r="M52" s="12"/>
      <c r="N52" s="2"/>
      <c r="O52" s="2"/>
      <c r="P52" s="2"/>
      <c r="Q52" s="2"/>
    </row>
    <row r="53" thickTop="1">
      <c r="A53" s="9"/>
      <c r="B53" s="51">
        <v>5</v>
      </c>
      <c r="C53" s="52" t="s">
        <v>271</v>
      </c>
      <c r="D53" s="52" t="s">
        <v>3</v>
      </c>
      <c r="E53" s="52" t="s">
        <v>272</v>
      </c>
      <c r="F53" s="52" t="s">
        <v>3</v>
      </c>
      <c r="G53" s="53" t="s">
        <v>141</v>
      </c>
      <c r="H53" s="63">
        <v>39</v>
      </c>
      <c r="I53" s="37">
        <f>ROUND(0,2)</f>
        <v>0</v>
      </c>
      <c r="J53" s="64">
        <f>ROUND(I53*H53,2)</f>
        <v>0</v>
      </c>
      <c r="K53" s="65">
        <v>0.20999999999999999</v>
      </c>
      <c r="L53" s="66">
        <f>IF(ISNUMBER(K53),ROUND(J53*(K53+1),2),0)</f>
        <v>0</v>
      </c>
      <c r="M53" s="12"/>
      <c r="N53" s="2"/>
      <c r="O53" s="2"/>
      <c r="P53" s="2"/>
      <c r="Q53" s="43">
        <f>IF(ISNUMBER(K53),IF(H53&gt;0,IF(I53&gt;0,J53,0),0),0)</f>
        <v>0</v>
      </c>
      <c r="R53" s="27">
        <f>IF(ISNUMBER(K53)=FALSE,J53,0)</f>
        <v>0</v>
      </c>
    </row>
    <row r="54">
      <c r="A54" s="9"/>
      <c r="B54" s="58" t="s">
        <v>68</v>
      </c>
      <c r="C54" s="1"/>
      <c r="D54" s="1"/>
      <c r="E54" s="59" t="s">
        <v>517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70</v>
      </c>
      <c r="C55" s="1"/>
      <c r="D55" s="1"/>
      <c r="E55" s="59" t="s">
        <v>518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72</v>
      </c>
      <c r="C56" s="1"/>
      <c r="D56" s="1"/>
      <c r="E56" s="59" t="s">
        <v>270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 thickBot="1">
      <c r="A57" s="9"/>
      <c r="B57" s="60" t="s">
        <v>74</v>
      </c>
      <c r="C57" s="31"/>
      <c r="D57" s="31"/>
      <c r="E57" s="61" t="s">
        <v>75</v>
      </c>
      <c r="F57" s="31"/>
      <c r="G57" s="31"/>
      <c r="H57" s="62"/>
      <c r="I57" s="31"/>
      <c r="J57" s="62"/>
      <c r="K57" s="31"/>
      <c r="L57" s="31"/>
      <c r="M57" s="12"/>
      <c r="N57" s="2"/>
      <c r="O57" s="2"/>
      <c r="P57" s="2"/>
      <c r="Q57" s="2"/>
    </row>
    <row r="58" thickTop="1">
      <c r="A58" s="9"/>
      <c r="B58" s="51">
        <v>6</v>
      </c>
      <c r="C58" s="52" t="s">
        <v>275</v>
      </c>
      <c r="D58" s="52" t="s">
        <v>3</v>
      </c>
      <c r="E58" s="52" t="s">
        <v>276</v>
      </c>
      <c r="F58" s="52" t="s">
        <v>3</v>
      </c>
      <c r="G58" s="53" t="s">
        <v>173</v>
      </c>
      <c r="H58" s="63">
        <v>16</v>
      </c>
      <c r="I58" s="37">
        <f>ROUND(0,2)</f>
        <v>0</v>
      </c>
      <c r="J58" s="64">
        <f>ROUND(I58*H58,2)</f>
        <v>0</v>
      </c>
      <c r="K58" s="65">
        <v>0.20999999999999999</v>
      </c>
      <c r="L58" s="66">
        <f>IF(ISNUMBER(K58),ROUND(J58*(K58+1),2),0)</f>
        <v>0</v>
      </c>
      <c r="M58" s="12"/>
      <c r="N58" s="2"/>
      <c r="O58" s="2"/>
      <c r="P58" s="2"/>
      <c r="Q58" s="43">
        <f>IF(ISNUMBER(K58),IF(H58&gt;0,IF(I58&gt;0,J58,0),0),0)</f>
        <v>0</v>
      </c>
      <c r="R58" s="27">
        <f>IF(ISNUMBER(K58)=FALSE,J58,0)</f>
        <v>0</v>
      </c>
    </row>
    <row r="59">
      <c r="A59" s="9"/>
      <c r="B59" s="58" t="s">
        <v>68</v>
      </c>
      <c r="C59" s="1"/>
      <c r="D59" s="1"/>
      <c r="E59" s="59" t="s">
        <v>519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>
      <c r="A60" s="9"/>
      <c r="B60" s="58" t="s">
        <v>70</v>
      </c>
      <c r="C60" s="1"/>
      <c r="D60" s="1"/>
      <c r="E60" s="59" t="s">
        <v>520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72</v>
      </c>
      <c r="C61" s="1"/>
      <c r="D61" s="1"/>
      <c r="E61" s="59" t="s">
        <v>279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 thickBot="1">
      <c r="A62" s="9"/>
      <c r="B62" s="60" t="s">
        <v>74</v>
      </c>
      <c r="C62" s="31"/>
      <c r="D62" s="31"/>
      <c r="E62" s="61" t="s">
        <v>75</v>
      </c>
      <c r="F62" s="31"/>
      <c r="G62" s="31"/>
      <c r="H62" s="62"/>
      <c r="I62" s="31"/>
      <c r="J62" s="62"/>
      <c r="K62" s="31"/>
      <c r="L62" s="31"/>
      <c r="M62" s="12"/>
      <c r="N62" s="2"/>
      <c r="O62" s="2"/>
      <c r="P62" s="2"/>
      <c r="Q62" s="2"/>
    </row>
    <row r="63" thickTop="1">
      <c r="A63" s="9"/>
      <c r="B63" s="51">
        <v>7</v>
      </c>
      <c r="C63" s="52" t="s">
        <v>280</v>
      </c>
      <c r="D63" s="52" t="s">
        <v>3</v>
      </c>
      <c r="E63" s="52" t="s">
        <v>281</v>
      </c>
      <c r="F63" s="52" t="s">
        <v>3</v>
      </c>
      <c r="G63" s="53" t="s">
        <v>141</v>
      </c>
      <c r="H63" s="63">
        <v>25</v>
      </c>
      <c r="I63" s="37">
        <f>ROUND(0,2)</f>
        <v>0</v>
      </c>
      <c r="J63" s="64">
        <f>ROUND(I63*H63,2)</f>
        <v>0</v>
      </c>
      <c r="K63" s="65">
        <v>0.20999999999999999</v>
      </c>
      <c r="L63" s="66">
        <f>IF(ISNUMBER(K63),ROUND(J63*(K63+1),2),0)</f>
        <v>0</v>
      </c>
      <c r="M63" s="12"/>
      <c r="N63" s="2"/>
      <c r="O63" s="2"/>
      <c r="P63" s="2"/>
      <c r="Q63" s="43">
        <f>IF(ISNUMBER(K63),IF(H63&gt;0,IF(I63&gt;0,J63,0),0),0)</f>
        <v>0</v>
      </c>
      <c r="R63" s="27">
        <f>IF(ISNUMBER(K63)=FALSE,J63,0)</f>
        <v>0</v>
      </c>
    </row>
    <row r="64">
      <c r="A64" s="9"/>
      <c r="B64" s="58" t="s">
        <v>68</v>
      </c>
      <c r="C64" s="1"/>
      <c r="D64" s="1"/>
      <c r="E64" s="59" t="s">
        <v>521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>
      <c r="A65" s="9"/>
      <c r="B65" s="58" t="s">
        <v>70</v>
      </c>
      <c r="C65" s="1"/>
      <c r="D65" s="1"/>
      <c r="E65" s="59" t="s">
        <v>491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72</v>
      </c>
      <c r="C66" s="1"/>
      <c r="D66" s="1"/>
      <c r="E66" s="59" t="s">
        <v>284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 thickBot="1">
      <c r="A67" s="9"/>
      <c r="B67" s="60" t="s">
        <v>74</v>
      </c>
      <c r="C67" s="31"/>
      <c r="D67" s="31"/>
      <c r="E67" s="61" t="s">
        <v>75</v>
      </c>
      <c r="F67" s="31"/>
      <c r="G67" s="31"/>
      <c r="H67" s="62"/>
      <c r="I67" s="31"/>
      <c r="J67" s="62"/>
      <c r="K67" s="31"/>
      <c r="L67" s="31"/>
      <c r="M67" s="12"/>
      <c r="N67" s="2"/>
      <c r="O67" s="2"/>
      <c r="P67" s="2"/>
      <c r="Q67" s="2"/>
    </row>
    <row r="68" thickTop="1">
      <c r="A68" s="9"/>
      <c r="B68" s="51">
        <v>8</v>
      </c>
      <c r="C68" s="52" t="s">
        <v>139</v>
      </c>
      <c r="D68" s="52" t="s">
        <v>3</v>
      </c>
      <c r="E68" s="52" t="s">
        <v>140</v>
      </c>
      <c r="F68" s="52" t="s">
        <v>3</v>
      </c>
      <c r="G68" s="53" t="s">
        <v>141</v>
      </c>
      <c r="H68" s="63">
        <v>32.700000000000003</v>
      </c>
      <c r="I68" s="37">
        <f>ROUND(0,2)</f>
        <v>0</v>
      </c>
      <c r="J68" s="64">
        <f>ROUND(I68*H68,2)</f>
        <v>0</v>
      </c>
      <c r="K68" s="65">
        <v>0.20999999999999999</v>
      </c>
      <c r="L68" s="66">
        <f>IF(ISNUMBER(K68),ROUND(J68*(K68+1),2),0)</f>
        <v>0</v>
      </c>
      <c r="M68" s="12"/>
      <c r="N68" s="2"/>
      <c r="O68" s="2"/>
      <c r="P68" s="2"/>
      <c r="Q68" s="43">
        <f>IF(ISNUMBER(K68),IF(H68&gt;0,IF(I68&gt;0,J68,0),0),0)</f>
        <v>0</v>
      </c>
      <c r="R68" s="27">
        <f>IF(ISNUMBER(K68)=FALSE,J68,0)</f>
        <v>0</v>
      </c>
    </row>
    <row r="69">
      <c r="A69" s="9"/>
      <c r="B69" s="58" t="s">
        <v>68</v>
      </c>
      <c r="C69" s="1"/>
      <c r="D69" s="1"/>
      <c r="E69" s="59" t="s">
        <v>522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>
      <c r="A70" s="9"/>
      <c r="B70" s="58" t="s">
        <v>70</v>
      </c>
      <c r="C70" s="1"/>
      <c r="D70" s="1"/>
      <c r="E70" s="59" t="s">
        <v>523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72</v>
      </c>
      <c r="C71" s="1"/>
      <c r="D71" s="1"/>
      <c r="E71" s="59" t="s">
        <v>144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 thickBot="1">
      <c r="A72" s="9"/>
      <c r="B72" s="60" t="s">
        <v>74</v>
      </c>
      <c r="C72" s="31"/>
      <c r="D72" s="31"/>
      <c r="E72" s="61" t="s">
        <v>75</v>
      </c>
      <c r="F72" s="31"/>
      <c r="G72" s="31"/>
      <c r="H72" s="62"/>
      <c r="I72" s="31"/>
      <c r="J72" s="62"/>
      <c r="K72" s="31"/>
      <c r="L72" s="31"/>
      <c r="M72" s="12"/>
      <c r="N72" s="2"/>
      <c r="O72" s="2"/>
      <c r="P72" s="2"/>
      <c r="Q72" s="2"/>
    </row>
    <row r="73" thickTop="1">
      <c r="A73" s="9"/>
      <c r="B73" s="51">
        <v>9</v>
      </c>
      <c r="C73" s="52" t="s">
        <v>145</v>
      </c>
      <c r="D73" s="52" t="s">
        <v>3</v>
      </c>
      <c r="E73" s="52" t="s">
        <v>146</v>
      </c>
      <c r="F73" s="52" t="s">
        <v>3</v>
      </c>
      <c r="G73" s="53" t="s">
        <v>141</v>
      </c>
      <c r="H73" s="63">
        <v>124</v>
      </c>
      <c r="I73" s="37">
        <f>ROUND(0,2)</f>
        <v>0</v>
      </c>
      <c r="J73" s="64">
        <f>ROUND(I73*H73,2)</f>
        <v>0</v>
      </c>
      <c r="K73" s="65">
        <v>0.20999999999999999</v>
      </c>
      <c r="L73" s="66">
        <f>IF(ISNUMBER(K73),ROUND(J73*(K73+1),2),0)</f>
        <v>0</v>
      </c>
      <c r="M73" s="12"/>
      <c r="N73" s="2"/>
      <c r="O73" s="2"/>
      <c r="P73" s="2"/>
      <c r="Q73" s="43">
        <f>IF(ISNUMBER(K73),IF(H73&gt;0,IF(I73&gt;0,J73,0),0),0)</f>
        <v>0</v>
      </c>
      <c r="R73" s="27">
        <f>IF(ISNUMBER(K73)=FALSE,J73,0)</f>
        <v>0</v>
      </c>
    </row>
    <row r="74">
      <c r="A74" s="9"/>
      <c r="B74" s="58" t="s">
        <v>68</v>
      </c>
      <c r="C74" s="1"/>
      <c r="D74" s="1"/>
      <c r="E74" s="59" t="s">
        <v>524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>
      <c r="A75" s="9"/>
      <c r="B75" s="58" t="s">
        <v>70</v>
      </c>
      <c r="C75" s="1"/>
      <c r="D75" s="1"/>
      <c r="E75" s="59" t="s">
        <v>525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72</v>
      </c>
      <c r="C76" s="1"/>
      <c r="D76" s="1"/>
      <c r="E76" s="59" t="s">
        <v>149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 thickBot="1">
      <c r="A77" s="9"/>
      <c r="B77" s="60" t="s">
        <v>74</v>
      </c>
      <c r="C77" s="31"/>
      <c r="D77" s="31"/>
      <c r="E77" s="61" t="s">
        <v>75</v>
      </c>
      <c r="F77" s="31"/>
      <c r="G77" s="31"/>
      <c r="H77" s="62"/>
      <c r="I77" s="31"/>
      <c r="J77" s="62"/>
      <c r="K77" s="31"/>
      <c r="L77" s="31"/>
      <c r="M77" s="12"/>
      <c r="N77" s="2"/>
      <c r="O77" s="2"/>
      <c r="P77" s="2"/>
      <c r="Q77" s="2"/>
    </row>
    <row r="78" thickTop="1">
      <c r="A78" s="9"/>
      <c r="B78" s="51">
        <v>10</v>
      </c>
      <c r="C78" s="52" t="s">
        <v>289</v>
      </c>
      <c r="D78" s="52" t="s">
        <v>3</v>
      </c>
      <c r="E78" s="52" t="s">
        <v>290</v>
      </c>
      <c r="F78" s="52" t="s">
        <v>3</v>
      </c>
      <c r="G78" s="53" t="s">
        <v>141</v>
      </c>
      <c r="H78" s="63">
        <v>24</v>
      </c>
      <c r="I78" s="37">
        <f>ROUND(0,2)</f>
        <v>0</v>
      </c>
      <c r="J78" s="64">
        <f>ROUND(I78*H78,2)</f>
        <v>0</v>
      </c>
      <c r="K78" s="65">
        <v>0.20999999999999999</v>
      </c>
      <c r="L78" s="66">
        <f>IF(ISNUMBER(K78),ROUND(J78*(K78+1),2),0)</f>
        <v>0</v>
      </c>
      <c r="M78" s="12"/>
      <c r="N78" s="2"/>
      <c r="O78" s="2"/>
      <c r="P78" s="2"/>
      <c r="Q78" s="43">
        <f>IF(ISNUMBER(K78),IF(H78&gt;0,IF(I78&gt;0,J78,0),0),0)</f>
        <v>0</v>
      </c>
      <c r="R78" s="27">
        <f>IF(ISNUMBER(K78)=FALSE,J78,0)</f>
        <v>0</v>
      </c>
    </row>
    <row r="79">
      <c r="A79" s="9"/>
      <c r="B79" s="58" t="s">
        <v>68</v>
      </c>
      <c r="C79" s="1"/>
      <c r="D79" s="1"/>
      <c r="E79" s="59" t="s">
        <v>526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>
      <c r="A80" s="9"/>
      <c r="B80" s="58" t="s">
        <v>70</v>
      </c>
      <c r="C80" s="1"/>
      <c r="D80" s="1"/>
      <c r="E80" s="59" t="s">
        <v>190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72</v>
      </c>
      <c r="C81" s="1"/>
      <c r="D81" s="1"/>
      <c r="E81" s="59" t="s">
        <v>293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 thickBot="1">
      <c r="A82" s="9"/>
      <c r="B82" s="60" t="s">
        <v>74</v>
      </c>
      <c r="C82" s="31"/>
      <c r="D82" s="31"/>
      <c r="E82" s="61" t="s">
        <v>75</v>
      </c>
      <c r="F82" s="31"/>
      <c r="G82" s="31"/>
      <c r="H82" s="62"/>
      <c r="I82" s="31"/>
      <c r="J82" s="62"/>
      <c r="K82" s="31"/>
      <c r="L82" s="31"/>
      <c r="M82" s="12"/>
      <c r="N82" s="2"/>
      <c r="O82" s="2"/>
      <c r="P82" s="2"/>
      <c r="Q82" s="2"/>
    </row>
    <row r="83" thickTop="1">
      <c r="A83" s="9"/>
      <c r="B83" s="51">
        <v>11</v>
      </c>
      <c r="C83" s="52" t="s">
        <v>294</v>
      </c>
      <c r="D83" s="52" t="s">
        <v>3</v>
      </c>
      <c r="E83" s="52" t="s">
        <v>295</v>
      </c>
      <c r="F83" s="52" t="s">
        <v>3</v>
      </c>
      <c r="G83" s="53" t="s">
        <v>141</v>
      </c>
      <c r="H83" s="63">
        <v>100</v>
      </c>
      <c r="I83" s="37">
        <f>ROUND(0,2)</f>
        <v>0</v>
      </c>
      <c r="J83" s="64">
        <f>ROUND(I83*H83,2)</f>
        <v>0</v>
      </c>
      <c r="K83" s="65">
        <v>0.20999999999999999</v>
      </c>
      <c r="L83" s="66">
        <f>IF(ISNUMBER(K83),ROUND(J83*(K83+1),2),0)</f>
        <v>0</v>
      </c>
      <c r="M83" s="12"/>
      <c r="N83" s="2"/>
      <c r="O83" s="2"/>
      <c r="P83" s="2"/>
      <c r="Q83" s="43">
        <f>IF(ISNUMBER(K83),IF(H83&gt;0,IF(I83&gt;0,J83,0),0),0)</f>
        <v>0</v>
      </c>
      <c r="R83" s="27">
        <f>IF(ISNUMBER(K83)=FALSE,J83,0)</f>
        <v>0</v>
      </c>
    </row>
    <row r="84">
      <c r="A84" s="9"/>
      <c r="B84" s="58" t="s">
        <v>68</v>
      </c>
      <c r="C84" s="1"/>
      <c r="D84" s="1"/>
      <c r="E84" s="59" t="s">
        <v>527</v>
      </c>
      <c r="F84" s="1"/>
      <c r="G84" s="1"/>
      <c r="H84" s="50"/>
      <c r="I84" s="1"/>
      <c r="J84" s="50"/>
      <c r="K84" s="1"/>
      <c r="L84" s="1"/>
      <c r="M84" s="12"/>
      <c r="N84" s="2"/>
      <c r="O84" s="2"/>
      <c r="P84" s="2"/>
      <c r="Q84" s="2"/>
    </row>
    <row r="85">
      <c r="A85" s="9"/>
      <c r="B85" s="58" t="s">
        <v>70</v>
      </c>
      <c r="C85" s="1"/>
      <c r="D85" s="1"/>
      <c r="E85" s="59" t="s">
        <v>216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72</v>
      </c>
      <c r="C86" s="1"/>
      <c r="D86" s="1"/>
      <c r="E86" s="59" t="s">
        <v>293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 thickBot="1">
      <c r="A87" s="9"/>
      <c r="B87" s="60" t="s">
        <v>74</v>
      </c>
      <c r="C87" s="31"/>
      <c r="D87" s="31"/>
      <c r="E87" s="61" t="s">
        <v>75</v>
      </c>
      <c r="F87" s="31"/>
      <c r="G87" s="31"/>
      <c r="H87" s="62"/>
      <c r="I87" s="31"/>
      <c r="J87" s="62"/>
      <c r="K87" s="31"/>
      <c r="L87" s="31"/>
      <c r="M87" s="12"/>
      <c r="N87" s="2"/>
      <c r="O87" s="2"/>
      <c r="P87" s="2"/>
      <c r="Q87" s="2"/>
    </row>
    <row r="88" thickTop="1">
      <c r="A88" s="9"/>
      <c r="B88" s="51">
        <v>12</v>
      </c>
      <c r="C88" s="52" t="s">
        <v>298</v>
      </c>
      <c r="D88" s="52" t="s">
        <v>3</v>
      </c>
      <c r="E88" s="52" t="s">
        <v>299</v>
      </c>
      <c r="F88" s="52" t="s">
        <v>3</v>
      </c>
      <c r="G88" s="53" t="s">
        <v>156</v>
      </c>
      <c r="H88" s="63">
        <v>218</v>
      </c>
      <c r="I88" s="37">
        <f>ROUND(0,2)</f>
        <v>0</v>
      </c>
      <c r="J88" s="64">
        <f>ROUND(I88*H88,2)</f>
        <v>0</v>
      </c>
      <c r="K88" s="65">
        <v>0.20999999999999999</v>
      </c>
      <c r="L88" s="66">
        <f>IF(ISNUMBER(K88),ROUND(J88*(K88+1),2),0)</f>
        <v>0</v>
      </c>
      <c r="M88" s="12"/>
      <c r="N88" s="2"/>
      <c r="O88" s="2"/>
      <c r="P88" s="2"/>
      <c r="Q88" s="43">
        <f>IF(ISNUMBER(K88),IF(H88&gt;0,IF(I88&gt;0,J88,0),0),0)</f>
        <v>0</v>
      </c>
      <c r="R88" s="27">
        <f>IF(ISNUMBER(K88)=FALSE,J88,0)</f>
        <v>0</v>
      </c>
    </row>
    <row r="89">
      <c r="A89" s="9"/>
      <c r="B89" s="58" t="s">
        <v>68</v>
      </c>
      <c r="C89" s="1"/>
      <c r="D89" s="1"/>
      <c r="E89" s="59" t="s">
        <v>528</v>
      </c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>
      <c r="A90" s="9"/>
      <c r="B90" s="58" t="s">
        <v>70</v>
      </c>
      <c r="C90" s="1"/>
      <c r="D90" s="1"/>
      <c r="E90" s="59" t="s">
        <v>529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72</v>
      </c>
      <c r="C91" s="1"/>
      <c r="D91" s="1"/>
      <c r="E91" s="59" t="s">
        <v>302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 thickBot="1">
      <c r="A92" s="9"/>
      <c r="B92" s="60" t="s">
        <v>74</v>
      </c>
      <c r="C92" s="31"/>
      <c r="D92" s="31"/>
      <c r="E92" s="61" t="s">
        <v>75</v>
      </c>
      <c r="F92" s="31"/>
      <c r="G92" s="31"/>
      <c r="H92" s="62"/>
      <c r="I92" s="31"/>
      <c r="J92" s="62"/>
      <c r="K92" s="31"/>
      <c r="L92" s="31"/>
      <c r="M92" s="12"/>
      <c r="N92" s="2"/>
      <c r="O92" s="2"/>
      <c r="P92" s="2"/>
      <c r="Q92" s="2"/>
    </row>
    <row r="93" thickTop="1">
      <c r="A93" s="9"/>
      <c r="B93" s="51">
        <v>13</v>
      </c>
      <c r="C93" s="52" t="s">
        <v>159</v>
      </c>
      <c r="D93" s="52" t="s">
        <v>3</v>
      </c>
      <c r="E93" s="52" t="s">
        <v>160</v>
      </c>
      <c r="F93" s="52" t="s">
        <v>3</v>
      </c>
      <c r="G93" s="53" t="s">
        <v>156</v>
      </c>
      <c r="H93" s="63">
        <v>218</v>
      </c>
      <c r="I93" s="37">
        <f>ROUND(0,2)</f>
        <v>0</v>
      </c>
      <c r="J93" s="64">
        <f>ROUND(I93*H93,2)</f>
        <v>0</v>
      </c>
      <c r="K93" s="65">
        <v>0.20999999999999999</v>
      </c>
      <c r="L93" s="66">
        <f>IF(ISNUMBER(K93),ROUND(J93*(K93+1),2),0)</f>
        <v>0</v>
      </c>
      <c r="M93" s="12"/>
      <c r="N93" s="2"/>
      <c r="O93" s="2"/>
      <c r="P93" s="2"/>
      <c r="Q93" s="43">
        <f>IF(ISNUMBER(K93),IF(H93&gt;0,IF(I93&gt;0,J93,0),0),0)</f>
        <v>0</v>
      </c>
      <c r="R93" s="27">
        <f>IF(ISNUMBER(K93)=FALSE,J93,0)</f>
        <v>0</v>
      </c>
    </row>
    <row r="94">
      <c r="A94" s="9"/>
      <c r="B94" s="58" t="s">
        <v>68</v>
      </c>
      <c r="C94" s="1"/>
      <c r="D94" s="1"/>
      <c r="E94" s="59" t="s">
        <v>530</v>
      </c>
      <c r="F94" s="1"/>
      <c r="G94" s="1"/>
      <c r="H94" s="50"/>
      <c r="I94" s="1"/>
      <c r="J94" s="50"/>
      <c r="K94" s="1"/>
      <c r="L94" s="1"/>
      <c r="M94" s="12"/>
      <c r="N94" s="2"/>
      <c r="O94" s="2"/>
      <c r="P94" s="2"/>
      <c r="Q94" s="2"/>
    </row>
    <row r="95">
      <c r="A95" s="9"/>
      <c r="B95" s="58" t="s">
        <v>70</v>
      </c>
      <c r="C95" s="1"/>
      <c r="D95" s="1"/>
      <c r="E95" s="59" t="s">
        <v>531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72</v>
      </c>
      <c r="C96" s="1"/>
      <c r="D96" s="1"/>
      <c r="E96" s="59" t="s">
        <v>163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 thickBot="1">
      <c r="A97" s="9"/>
      <c r="B97" s="60" t="s">
        <v>74</v>
      </c>
      <c r="C97" s="31"/>
      <c r="D97" s="31"/>
      <c r="E97" s="61" t="s">
        <v>75</v>
      </c>
      <c r="F97" s="31"/>
      <c r="G97" s="31"/>
      <c r="H97" s="62"/>
      <c r="I97" s="31"/>
      <c r="J97" s="62"/>
      <c r="K97" s="31"/>
      <c r="L97" s="31"/>
      <c r="M97" s="12"/>
      <c r="N97" s="2"/>
      <c r="O97" s="2"/>
      <c r="P97" s="2"/>
      <c r="Q97" s="2"/>
    </row>
    <row r="98" thickTop="1" thickBot="1" ht="25" customHeight="1">
      <c r="A98" s="9"/>
      <c r="B98" s="1"/>
      <c r="C98" s="67">
        <v>1</v>
      </c>
      <c r="D98" s="1"/>
      <c r="E98" s="67" t="s">
        <v>122</v>
      </c>
      <c r="F98" s="1"/>
      <c r="G98" s="68" t="s">
        <v>115</v>
      </c>
      <c r="H98" s="69">
        <f>J43+J48+J53+J58+J63+J68+J73+J78+J83+J88+J93</f>
        <v>0</v>
      </c>
      <c r="I98" s="68" t="s">
        <v>116</v>
      </c>
      <c r="J98" s="70">
        <f>(L98-H98)</f>
        <v>0</v>
      </c>
      <c r="K98" s="68" t="s">
        <v>117</v>
      </c>
      <c r="L98" s="71">
        <f>L43+L48+L53+L58+L63+L68+L73+L78+L83+L88+L93</f>
        <v>0</v>
      </c>
      <c r="M98" s="12"/>
      <c r="N98" s="2"/>
      <c r="O98" s="2"/>
      <c r="P98" s="2"/>
      <c r="Q98" s="43">
        <f>0+Q43+Q48+Q53+Q58+Q63+Q68+Q73+Q78+Q83+Q88+Q93</f>
        <v>0</v>
      </c>
      <c r="R98" s="27">
        <f>0+R43+R48+R53+R58+R63+R68+R73+R78+R83+R88+R93</f>
        <v>0</v>
      </c>
      <c r="S98" s="72">
        <f>Q98*(1+J98)+R98</f>
        <v>0</v>
      </c>
    </row>
    <row r="99" thickTop="1" thickBot="1" ht="25" customHeight="1">
      <c r="A99" s="9"/>
      <c r="B99" s="73"/>
      <c r="C99" s="73"/>
      <c r="D99" s="73"/>
      <c r="E99" s="73"/>
      <c r="F99" s="73"/>
      <c r="G99" s="74" t="s">
        <v>118</v>
      </c>
      <c r="H99" s="75">
        <f>J43+J48+J53+J58+J63+J68+J73+J78+J83+J88+J93</f>
        <v>0</v>
      </c>
      <c r="I99" s="74" t="s">
        <v>119</v>
      </c>
      <c r="J99" s="76">
        <f>0+J98</f>
        <v>0</v>
      </c>
      <c r="K99" s="74" t="s">
        <v>120</v>
      </c>
      <c r="L99" s="77">
        <f>L43+L48+L53+L58+L63+L68+L73+L78+L83+L88+L93</f>
        <v>0</v>
      </c>
      <c r="M99" s="12"/>
      <c r="N99" s="2"/>
      <c r="O99" s="2"/>
      <c r="P99" s="2"/>
      <c r="Q99" s="2"/>
    </row>
    <row r="100" ht="40" customHeight="1">
      <c r="A100" s="9"/>
      <c r="B100" s="82" t="s">
        <v>164</v>
      </c>
      <c r="C100" s="1"/>
      <c r="D100" s="1"/>
      <c r="E100" s="1"/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>
      <c r="A101" s="9"/>
      <c r="B101" s="51">
        <v>14</v>
      </c>
      <c r="C101" s="52" t="s">
        <v>480</v>
      </c>
      <c r="D101" s="52" t="s">
        <v>3</v>
      </c>
      <c r="E101" s="52" t="s">
        <v>481</v>
      </c>
      <c r="F101" s="52" t="s">
        <v>3</v>
      </c>
      <c r="G101" s="53" t="s">
        <v>141</v>
      </c>
      <c r="H101" s="54">
        <v>1</v>
      </c>
      <c r="I101" s="25">
        <f>ROUND(0,2)</f>
        <v>0</v>
      </c>
      <c r="J101" s="55">
        <f>ROUND(I101*H101,2)</f>
        <v>0</v>
      </c>
      <c r="K101" s="56">
        <v>0.20999999999999999</v>
      </c>
      <c r="L101" s="57">
        <f>IF(ISNUMBER(K101),ROUND(J101*(K101+1),2),0)</f>
        <v>0</v>
      </c>
      <c r="M101" s="12"/>
      <c r="N101" s="2"/>
      <c r="O101" s="2"/>
      <c r="P101" s="2"/>
      <c r="Q101" s="4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8" t="s">
        <v>68</v>
      </c>
      <c r="C102" s="1"/>
      <c r="D102" s="1"/>
      <c r="E102" s="59" t="s">
        <v>532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>
      <c r="A103" s="9"/>
      <c r="B103" s="58" t="s">
        <v>70</v>
      </c>
      <c r="C103" s="1"/>
      <c r="D103" s="1"/>
      <c r="E103" s="59" t="s">
        <v>71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>
      <c r="A104" s="9"/>
      <c r="B104" s="58" t="s">
        <v>72</v>
      </c>
      <c r="C104" s="1"/>
      <c r="D104" s="1"/>
      <c r="E104" s="59" t="s">
        <v>479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 thickBot="1">
      <c r="A105" s="9"/>
      <c r="B105" s="60" t="s">
        <v>74</v>
      </c>
      <c r="C105" s="31"/>
      <c r="D105" s="31"/>
      <c r="E105" s="61" t="s">
        <v>75</v>
      </c>
      <c r="F105" s="31"/>
      <c r="G105" s="31"/>
      <c r="H105" s="62"/>
      <c r="I105" s="31"/>
      <c r="J105" s="62"/>
      <c r="K105" s="31"/>
      <c r="L105" s="31"/>
      <c r="M105" s="12"/>
      <c r="N105" s="2"/>
      <c r="O105" s="2"/>
      <c r="P105" s="2"/>
      <c r="Q105" s="2"/>
    </row>
    <row r="106" thickTop="1">
      <c r="A106" s="9"/>
      <c r="B106" s="51">
        <v>15</v>
      </c>
      <c r="C106" s="52" t="s">
        <v>484</v>
      </c>
      <c r="D106" s="52" t="s">
        <v>3</v>
      </c>
      <c r="E106" s="52" t="s">
        <v>485</v>
      </c>
      <c r="F106" s="52" t="s">
        <v>3</v>
      </c>
      <c r="G106" s="53" t="s">
        <v>141</v>
      </c>
      <c r="H106" s="63">
        <v>1.5</v>
      </c>
      <c r="I106" s="37">
        <f>ROUND(0,2)</f>
        <v>0</v>
      </c>
      <c r="J106" s="64">
        <f>ROUND(I106*H106,2)</f>
        <v>0</v>
      </c>
      <c r="K106" s="65">
        <v>0.20999999999999999</v>
      </c>
      <c r="L106" s="66">
        <f>IF(ISNUMBER(K106),ROUND(J106*(K106+1),2),0)</f>
        <v>0</v>
      </c>
      <c r="M106" s="12"/>
      <c r="N106" s="2"/>
      <c r="O106" s="2"/>
      <c r="P106" s="2"/>
      <c r="Q106" s="4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8" t="s">
        <v>68</v>
      </c>
      <c r="C107" s="1"/>
      <c r="D107" s="1"/>
      <c r="E107" s="59" t="s">
        <v>533</v>
      </c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>
      <c r="A108" s="9"/>
      <c r="B108" s="58" t="s">
        <v>70</v>
      </c>
      <c r="C108" s="1"/>
      <c r="D108" s="1"/>
      <c r="E108" s="59" t="s">
        <v>534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>
      <c r="A109" s="9"/>
      <c r="B109" s="58" t="s">
        <v>72</v>
      </c>
      <c r="C109" s="1"/>
      <c r="D109" s="1"/>
      <c r="E109" s="59" t="s">
        <v>488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 thickBot="1">
      <c r="A110" s="9"/>
      <c r="B110" s="60" t="s">
        <v>74</v>
      </c>
      <c r="C110" s="31"/>
      <c r="D110" s="31"/>
      <c r="E110" s="61" t="s">
        <v>75</v>
      </c>
      <c r="F110" s="31"/>
      <c r="G110" s="31"/>
      <c r="H110" s="62"/>
      <c r="I110" s="31"/>
      <c r="J110" s="62"/>
      <c r="K110" s="31"/>
      <c r="L110" s="31"/>
      <c r="M110" s="12"/>
      <c r="N110" s="2"/>
      <c r="O110" s="2"/>
      <c r="P110" s="2"/>
      <c r="Q110" s="2"/>
    </row>
    <row r="111" thickTop="1" thickBot="1" ht="25" customHeight="1">
      <c r="A111" s="9"/>
      <c r="B111" s="1"/>
      <c r="C111" s="67">
        <v>4</v>
      </c>
      <c r="D111" s="1"/>
      <c r="E111" s="67" t="s">
        <v>123</v>
      </c>
      <c r="F111" s="1"/>
      <c r="G111" s="68" t="s">
        <v>115</v>
      </c>
      <c r="H111" s="69">
        <f>J101+J106</f>
        <v>0</v>
      </c>
      <c r="I111" s="68" t="s">
        <v>116</v>
      </c>
      <c r="J111" s="70">
        <f>(L111-H111)</f>
        <v>0</v>
      </c>
      <c r="K111" s="68" t="s">
        <v>117</v>
      </c>
      <c r="L111" s="71">
        <f>L101+L106</f>
        <v>0</v>
      </c>
      <c r="M111" s="12"/>
      <c r="N111" s="2"/>
      <c r="O111" s="2"/>
      <c r="P111" s="2"/>
      <c r="Q111" s="43">
        <f>0+Q101+Q106</f>
        <v>0</v>
      </c>
      <c r="R111" s="27">
        <f>0+R101+R106</f>
        <v>0</v>
      </c>
      <c r="S111" s="72">
        <f>Q111*(1+J111)+R111</f>
        <v>0</v>
      </c>
    </row>
    <row r="112" thickTop="1" thickBot="1" ht="25" customHeight="1">
      <c r="A112" s="9"/>
      <c r="B112" s="73"/>
      <c r="C112" s="73"/>
      <c r="D112" s="73"/>
      <c r="E112" s="73"/>
      <c r="F112" s="73"/>
      <c r="G112" s="74" t="s">
        <v>118</v>
      </c>
      <c r="H112" s="75">
        <f>J101+J106</f>
        <v>0</v>
      </c>
      <c r="I112" s="74" t="s">
        <v>119</v>
      </c>
      <c r="J112" s="76">
        <f>0+J111</f>
        <v>0</v>
      </c>
      <c r="K112" s="74" t="s">
        <v>120</v>
      </c>
      <c r="L112" s="77">
        <f>L101+L106</f>
        <v>0</v>
      </c>
      <c r="M112" s="12"/>
      <c r="N112" s="2"/>
      <c r="O112" s="2"/>
      <c r="P112" s="2"/>
      <c r="Q112" s="2"/>
    </row>
    <row r="113" ht="40" customHeight="1">
      <c r="A113" s="9"/>
      <c r="B113" s="82" t="s">
        <v>331</v>
      </c>
      <c r="C113" s="1"/>
      <c r="D113" s="1"/>
      <c r="E113" s="1"/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>
      <c r="A114" s="9"/>
      <c r="B114" s="51">
        <v>16</v>
      </c>
      <c r="C114" s="52" t="s">
        <v>332</v>
      </c>
      <c r="D114" s="52" t="s">
        <v>3</v>
      </c>
      <c r="E114" s="52" t="s">
        <v>333</v>
      </c>
      <c r="F114" s="52" t="s">
        <v>3</v>
      </c>
      <c r="G114" s="53" t="s">
        <v>156</v>
      </c>
      <c r="H114" s="54">
        <v>428</v>
      </c>
      <c r="I114" s="25">
        <f>ROUND(0,2)</f>
        <v>0</v>
      </c>
      <c r="J114" s="55">
        <f>ROUND(I114*H114,2)</f>
        <v>0</v>
      </c>
      <c r="K114" s="56">
        <v>0.20999999999999999</v>
      </c>
      <c r="L114" s="57">
        <f>IF(ISNUMBER(K114),ROUND(J114*(K114+1),2),0)</f>
        <v>0</v>
      </c>
      <c r="M114" s="12"/>
      <c r="N114" s="2"/>
      <c r="O114" s="2"/>
      <c r="P114" s="2"/>
      <c r="Q114" s="43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8" t="s">
        <v>68</v>
      </c>
      <c r="C115" s="1"/>
      <c r="D115" s="1"/>
      <c r="E115" s="59" t="s">
        <v>535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8" t="s">
        <v>70</v>
      </c>
      <c r="C116" s="1"/>
      <c r="D116" s="1"/>
      <c r="E116" s="59" t="s">
        <v>489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>
      <c r="A117" s="9"/>
      <c r="B117" s="58" t="s">
        <v>72</v>
      </c>
      <c r="C117" s="1"/>
      <c r="D117" s="1"/>
      <c r="E117" s="59" t="s">
        <v>336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 thickBot="1">
      <c r="A118" s="9"/>
      <c r="B118" s="60" t="s">
        <v>74</v>
      </c>
      <c r="C118" s="31"/>
      <c r="D118" s="31"/>
      <c r="E118" s="61" t="s">
        <v>75</v>
      </c>
      <c r="F118" s="31"/>
      <c r="G118" s="31"/>
      <c r="H118" s="62"/>
      <c r="I118" s="31"/>
      <c r="J118" s="62"/>
      <c r="K118" s="31"/>
      <c r="L118" s="31"/>
      <c r="M118" s="12"/>
      <c r="N118" s="2"/>
      <c r="O118" s="2"/>
      <c r="P118" s="2"/>
      <c r="Q118" s="2"/>
    </row>
    <row r="119" thickTop="1">
      <c r="A119" s="9"/>
      <c r="B119" s="51">
        <v>17</v>
      </c>
      <c r="C119" s="52" t="s">
        <v>337</v>
      </c>
      <c r="D119" s="52" t="s">
        <v>3</v>
      </c>
      <c r="E119" s="52" t="s">
        <v>338</v>
      </c>
      <c r="F119" s="52" t="s">
        <v>3</v>
      </c>
      <c r="G119" s="53" t="s">
        <v>141</v>
      </c>
      <c r="H119" s="63">
        <v>57.200000000000003</v>
      </c>
      <c r="I119" s="37">
        <f>ROUND(0,2)</f>
        <v>0</v>
      </c>
      <c r="J119" s="64">
        <f>ROUND(I119*H119,2)</f>
        <v>0</v>
      </c>
      <c r="K119" s="65">
        <v>0.20999999999999999</v>
      </c>
      <c r="L119" s="66">
        <f>IF(ISNUMBER(K119),ROUND(J119*(K119+1),2),0)</f>
        <v>0</v>
      </c>
      <c r="M119" s="12"/>
      <c r="N119" s="2"/>
      <c r="O119" s="2"/>
      <c r="P119" s="2"/>
      <c r="Q119" s="43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8" t="s">
        <v>68</v>
      </c>
      <c r="C120" s="1"/>
      <c r="D120" s="1"/>
      <c r="E120" s="59" t="s">
        <v>536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>
      <c r="A121" s="9"/>
      <c r="B121" s="58" t="s">
        <v>70</v>
      </c>
      <c r="C121" s="1"/>
      <c r="D121" s="1"/>
      <c r="E121" s="59" t="s">
        <v>537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>
      <c r="A122" s="9"/>
      <c r="B122" s="58" t="s">
        <v>72</v>
      </c>
      <c r="C122" s="1"/>
      <c r="D122" s="1"/>
      <c r="E122" s="59" t="s">
        <v>341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 thickBot="1">
      <c r="A123" s="9"/>
      <c r="B123" s="60" t="s">
        <v>74</v>
      </c>
      <c r="C123" s="31"/>
      <c r="D123" s="31"/>
      <c r="E123" s="61" t="s">
        <v>75</v>
      </c>
      <c r="F123" s="31"/>
      <c r="G123" s="31"/>
      <c r="H123" s="62"/>
      <c r="I123" s="31"/>
      <c r="J123" s="62"/>
      <c r="K123" s="31"/>
      <c r="L123" s="31"/>
      <c r="M123" s="12"/>
      <c r="N123" s="2"/>
      <c r="O123" s="2"/>
      <c r="P123" s="2"/>
      <c r="Q123" s="2"/>
    </row>
    <row r="124" thickTop="1">
      <c r="A124" s="9"/>
      <c r="B124" s="51">
        <v>18</v>
      </c>
      <c r="C124" s="52" t="s">
        <v>342</v>
      </c>
      <c r="D124" s="52" t="s">
        <v>3</v>
      </c>
      <c r="E124" s="52" t="s">
        <v>343</v>
      </c>
      <c r="F124" s="52" t="s">
        <v>3</v>
      </c>
      <c r="G124" s="53" t="s">
        <v>156</v>
      </c>
      <c r="H124" s="63">
        <v>25</v>
      </c>
      <c r="I124" s="37">
        <f>ROUND(0,2)</f>
        <v>0</v>
      </c>
      <c r="J124" s="64">
        <f>ROUND(I124*H124,2)</f>
        <v>0</v>
      </c>
      <c r="K124" s="65">
        <v>0.20999999999999999</v>
      </c>
      <c r="L124" s="66">
        <f>IF(ISNUMBER(K124),ROUND(J124*(K124+1),2),0)</f>
        <v>0</v>
      </c>
      <c r="M124" s="12"/>
      <c r="N124" s="2"/>
      <c r="O124" s="2"/>
      <c r="P124" s="2"/>
      <c r="Q124" s="43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8" t="s">
        <v>68</v>
      </c>
      <c r="C125" s="1"/>
      <c r="D125" s="1"/>
      <c r="E125" s="59" t="s">
        <v>538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8" t="s">
        <v>70</v>
      </c>
      <c r="C126" s="1"/>
      <c r="D126" s="1"/>
      <c r="E126" s="59" t="s">
        <v>491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>
      <c r="A127" s="9"/>
      <c r="B127" s="58" t="s">
        <v>72</v>
      </c>
      <c r="C127" s="1"/>
      <c r="D127" s="1"/>
      <c r="E127" s="59" t="s">
        <v>346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 thickBot="1">
      <c r="A128" s="9"/>
      <c r="B128" s="60" t="s">
        <v>74</v>
      </c>
      <c r="C128" s="31"/>
      <c r="D128" s="31"/>
      <c r="E128" s="61" t="s">
        <v>75</v>
      </c>
      <c r="F128" s="31"/>
      <c r="G128" s="31"/>
      <c r="H128" s="62"/>
      <c r="I128" s="31"/>
      <c r="J128" s="62"/>
      <c r="K128" s="31"/>
      <c r="L128" s="31"/>
      <c r="M128" s="12"/>
      <c r="N128" s="2"/>
      <c r="O128" s="2"/>
      <c r="P128" s="2"/>
      <c r="Q128" s="2"/>
    </row>
    <row r="129" thickTop="1">
      <c r="A129" s="9"/>
      <c r="B129" s="51">
        <v>19</v>
      </c>
      <c r="C129" s="52" t="s">
        <v>347</v>
      </c>
      <c r="D129" s="52" t="s">
        <v>3</v>
      </c>
      <c r="E129" s="52" t="s">
        <v>348</v>
      </c>
      <c r="F129" s="52" t="s">
        <v>3</v>
      </c>
      <c r="G129" s="53" t="s">
        <v>156</v>
      </c>
      <c r="H129" s="63">
        <v>469</v>
      </c>
      <c r="I129" s="37">
        <f>ROUND(0,2)</f>
        <v>0</v>
      </c>
      <c r="J129" s="64">
        <f>ROUND(I129*H129,2)</f>
        <v>0</v>
      </c>
      <c r="K129" s="65">
        <v>0.20999999999999999</v>
      </c>
      <c r="L129" s="66">
        <f>IF(ISNUMBER(K129),ROUND(J129*(K129+1),2),0)</f>
        <v>0</v>
      </c>
      <c r="M129" s="12"/>
      <c r="N129" s="2"/>
      <c r="O129" s="2"/>
      <c r="P129" s="2"/>
      <c r="Q129" s="43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58" t="s">
        <v>68</v>
      </c>
      <c r="C130" s="1"/>
      <c r="D130" s="1"/>
      <c r="E130" s="59" t="s">
        <v>539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>
      <c r="A131" s="9"/>
      <c r="B131" s="58" t="s">
        <v>70</v>
      </c>
      <c r="C131" s="1"/>
      <c r="D131" s="1"/>
      <c r="E131" s="59" t="s">
        <v>540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8" t="s">
        <v>72</v>
      </c>
      <c r="C132" s="1"/>
      <c r="D132" s="1"/>
      <c r="E132" s="59" t="s">
        <v>351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 thickBot="1">
      <c r="A133" s="9"/>
      <c r="B133" s="60" t="s">
        <v>74</v>
      </c>
      <c r="C133" s="31"/>
      <c r="D133" s="31"/>
      <c r="E133" s="61" t="s">
        <v>75</v>
      </c>
      <c r="F133" s="31"/>
      <c r="G133" s="31"/>
      <c r="H133" s="62"/>
      <c r="I133" s="31"/>
      <c r="J133" s="62"/>
      <c r="K133" s="31"/>
      <c r="L133" s="31"/>
      <c r="M133" s="12"/>
      <c r="N133" s="2"/>
      <c r="O133" s="2"/>
      <c r="P133" s="2"/>
      <c r="Q133" s="2"/>
    </row>
    <row r="134" thickTop="1">
      <c r="A134" s="9"/>
      <c r="B134" s="51">
        <v>20</v>
      </c>
      <c r="C134" s="52" t="s">
        <v>352</v>
      </c>
      <c r="D134" s="52" t="s">
        <v>3</v>
      </c>
      <c r="E134" s="52" t="s">
        <v>353</v>
      </c>
      <c r="F134" s="52" t="s">
        <v>3</v>
      </c>
      <c r="G134" s="53" t="s">
        <v>156</v>
      </c>
      <c r="H134" s="63">
        <v>233</v>
      </c>
      <c r="I134" s="37">
        <f>ROUND(0,2)</f>
        <v>0</v>
      </c>
      <c r="J134" s="64">
        <f>ROUND(I134*H134,2)</f>
        <v>0</v>
      </c>
      <c r="K134" s="65">
        <v>0.20999999999999999</v>
      </c>
      <c r="L134" s="66">
        <f>IF(ISNUMBER(K134),ROUND(J134*(K134+1),2),0)</f>
        <v>0</v>
      </c>
      <c r="M134" s="12"/>
      <c r="N134" s="2"/>
      <c r="O134" s="2"/>
      <c r="P134" s="2"/>
      <c r="Q134" s="43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58" t="s">
        <v>68</v>
      </c>
      <c r="C135" s="1"/>
      <c r="D135" s="1"/>
      <c r="E135" s="59" t="s">
        <v>541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>
      <c r="A136" s="9"/>
      <c r="B136" s="58" t="s">
        <v>70</v>
      </c>
      <c r="C136" s="1"/>
      <c r="D136" s="1"/>
      <c r="E136" s="59" t="s">
        <v>542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>
      <c r="A137" s="9"/>
      <c r="B137" s="58" t="s">
        <v>72</v>
      </c>
      <c r="C137" s="1"/>
      <c r="D137" s="1"/>
      <c r="E137" s="59" t="s">
        <v>356</v>
      </c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 thickBot="1">
      <c r="A138" s="9"/>
      <c r="B138" s="60" t="s">
        <v>74</v>
      </c>
      <c r="C138" s="31"/>
      <c r="D138" s="31"/>
      <c r="E138" s="61" t="s">
        <v>75</v>
      </c>
      <c r="F138" s="31"/>
      <c r="G138" s="31"/>
      <c r="H138" s="62"/>
      <c r="I138" s="31"/>
      <c r="J138" s="62"/>
      <c r="K138" s="31"/>
      <c r="L138" s="31"/>
      <c r="M138" s="12"/>
      <c r="N138" s="2"/>
      <c r="O138" s="2"/>
      <c r="P138" s="2"/>
      <c r="Q138" s="2"/>
    </row>
    <row r="139" thickTop="1">
      <c r="A139" s="9"/>
      <c r="B139" s="51">
        <v>21</v>
      </c>
      <c r="C139" s="52" t="s">
        <v>357</v>
      </c>
      <c r="D139" s="52" t="s">
        <v>3</v>
      </c>
      <c r="E139" s="52" t="s">
        <v>358</v>
      </c>
      <c r="F139" s="52" t="s">
        <v>3</v>
      </c>
      <c r="G139" s="53" t="s">
        <v>156</v>
      </c>
      <c r="H139" s="63">
        <v>236</v>
      </c>
      <c r="I139" s="37">
        <f>ROUND(0,2)</f>
        <v>0</v>
      </c>
      <c r="J139" s="64">
        <f>ROUND(I139*H139,2)</f>
        <v>0</v>
      </c>
      <c r="K139" s="65">
        <v>0.20999999999999999</v>
      </c>
      <c r="L139" s="66">
        <f>IF(ISNUMBER(K139),ROUND(J139*(K139+1),2),0)</f>
        <v>0</v>
      </c>
      <c r="M139" s="12"/>
      <c r="N139" s="2"/>
      <c r="O139" s="2"/>
      <c r="P139" s="2"/>
      <c r="Q139" s="43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58" t="s">
        <v>68</v>
      </c>
      <c r="C140" s="1"/>
      <c r="D140" s="1"/>
      <c r="E140" s="59" t="s">
        <v>543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>
      <c r="A141" s="9"/>
      <c r="B141" s="58" t="s">
        <v>70</v>
      </c>
      <c r="C141" s="1"/>
      <c r="D141" s="1"/>
      <c r="E141" s="59" t="s">
        <v>544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>
      <c r="A142" s="9"/>
      <c r="B142" s="58" t="s">
        <v>72</v>
      </c>
      <c r="C142" s="1"/>
      <c r="D142" s="1"/>
      <c r="E142" s="59" t="s">
        <v>356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 thickBot="1">
      <c r="A143" s="9"/>
      <c r="B143" s="60" t="s">
        <v>74</v>
      </c>
      <c r="C143" s="31"/>
      <c r="D143" s="31"/>
      <c r="E143" s="61" t="s">
        <v>75</v>
      </c>
      <c r="F143" s="31"/>
      <c r="G143" s="31"/>
      <c r="H143" s="62"/>
      <c r="I143" s="31"/>
      <c r="J143" s="62"/>
      <c r="K143" s="31"/>
      <c r="L143" s="31"/>
      <c r="M143" s="12"/>
      <c r="N143" s="2"/>
      <c r="O143" s="2"/>
      <c r="P143" s="2"/>
      <c r="Q143" s="2"/>
    </row>
    <row r="144" thickTop="1">
      <c r="A144" s="9"/>
      <c r="B144" s="51">
        <v>22</v>
      </c>
      <c r="C144" s="52" t="s">
        <v>361</v>
      </c>
      <c r="D144" s="52" t="s">
        <v>3</v>
      </c>
      <c r="E144" s="52" t="s">
        <v>362</v>
      </c>
      <c r="F144" s="52" t="s">
        <v>3</v>
      </c>
      <c r="G144" s="53" t="s">
        <v>156</v>
      </c>
      <c r="H144" s="63">
        <v>229</v>
      </c>
      <c r="I144" s="37">
        <f>ROUND(0,2)</f>
        <v>0</v>
      </c>
      <c r="J144" s="64">
        <f>ROUND(I144*H144,2)</f>
        <v>0</v>
      </c>
      <c r="K144" s="65">
        <v>0.20999999999999999</v>
      </c>
      <c r="L144" s="66">
        <f>IF(ISNUMBER(K144),ROUND(J144*(K144+1),2),0)</f>
        <v>0</v>
      </c>
      <c r="M144" s="12"/>
      <c r="N144" s="2"/>
      <c r="O144" s="2"/>
      <c r="P144" s="2"/>
      <c r="Q144" s="43">
        <f>IF(ISNUMBER(K144),IF(H144&gt;0,IF(I144&gt;0,J144,0),0),0)</f>
        <v>0</v>
      </c>
      <c r="R144" s="27">
        <f>IF(ISNUMBER(K144)=FALSE,J144,0)</f>
        <v>0</v>
      </c>
    </row>
    <row r="145">
      <c r="A145" s="9"/>
      <c r="B145" s="58" t="s">
        <v>68</v>
      </c>
      <c r="C145" s="1"/>
      <c r="D145" s="1"/>
      <c r="E145" s="59" t="s">
        <v>545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>
      <c r="A146" s="9"/>
      <c r="B146" s="58" t="s">
        <v>70</v>
      </c>
      <c r="C146" s="1"/>
      <c r="D146" s="1"/>
      <c r="E146" s="59" t="s">
        <v>546</v>
      </c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>
      <c r="A147" s="9"/>
      <c r="B147" s="58" t="s">
        <v>72</v>
      </c>
      <c r="C147" s="1"/>
      <c r="D147" s="1"/>
      <c r="E147" s="59" t="s">
        <v>356</v>
      </c>
      <c r="F147" s="1"/>
      <c r="G147" s="1"/>
      <c r="H147" s="50"/>
      <c r="I147" s="1"/>
      <c r="J147" s="50"/>
      <c r="K147" s="1"/>
      <c r="L147" s="1"/>
      <c r="M147" s="12"/>
      <c r="N147" s="2"/>
      <c r="O147" s="2"/>
      <c r="P147" s="2"/>
      <c r="Q147" s="2"/>
    </row>
    <row r="148" thickBot="1">
      <c r="A148" s="9"/>
      <c r="B148" s="60" t="s">
        <v>74</v>
      </c>
      <c r="C148" s="31"/>
      <c r="D148" s="31"/>
      <c r="E148" s="61" t="s">
        <v>75</v>
      </c>
      <c r="F148" s="31"/>
      <c r="G148" s="31"/>
      <c r="H148" s="62"/>
      <c r="I148" s="31"/>
      <c r="J148" s="62"/>
      <c r="K148" s="31"/>
      <c r="L148" s="31"/>
      <c r="M148" s="12"/>
      <c r="N148" s="2"/>
      <c r="O148" s="2"/>
      <c r="P148" s="2"/>
      <c r="Q148" s="2"/>
    </row>
    <row r="149" thickTop="1">
      <c r="A149" s="9"/>
      <c r="B149" s="51">
        <v>23</v>
      </c>
      <c r="C149" s="52" t="s">
        <v>365</v>
      </c>
      <c r="D149" s="52" t="s">
        <v>3</v>
      </c>
      <c r="E149" s="52" t="s">
        <v>366</v>
      </c>
      <c r="F149" s="52" t="s">
        <v>3</v>
      </c>
      <c r="G149" s="53" t="s">
        <v>156</v>
      </c>
      <c r="H149" s="63">
        <v>229</v>
      </c>
      <c r="I149" s="37">
        <f>ROUND(0,2)</f>
        <v>0</v>
      </c>
      <c r="J149" s="64">
        <f>ROUND(I149*H149,2)</f>
        <v>0</v>
      </c>
      <c r="K149" s="65">
        <v>0.20999999999999999</v>
      </c>
      <c r="L149" s="66">
        <f>IF(ISNUMBER(K149),ROUND(J149*(K149+1),2),0)</f>
        <v>0</v>
      </c>
      <c r="M149" s="12"/>
      <c r="N149" s="2"/>
      <c r="O149" s="2"/>
      <c r="P149" s="2"/>
      <c r="Q149" s="43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58" t="s">
        <v>68</v>
      </c>
      <c r="C150" s="1"/>
      <c r="D150" s="1"/>
      <c r="E150" s="59" t="s">
        <v>547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>
      <c r="A151" s="9"/>
      <c r="B151" s="58" t="s">
        <v>70</v>
      </c>
      <c r="C151" s="1"/>
      <c r="D151" s="1"/>
      <c r="E151" s="59" t="s">
        <v>546</v>
      </c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>
      <c r="A152" s="9"/>
      <c r="B152" s="58" t="s">
        <v>72</v>
      </c>
      <c r="C152" s="1"/>
      <c r="D152" s="1"/>
      <c r="E152" s="59" t="s">
        <v>368</v>
      </c>
      <c r="F152" s="1"/>
      <c r="G152" s="1"/>
      <c r="H152" s="50"/>
      <c r="I152" s="1"/>
      <c r="J152" s="50"/>
      <c r="K152" s="1"/>
      <c r="L152" s="1"/>
      <c r="M152" s="12"/>
      <c r="N152" s="2"/>
      <c r="O152" s="2"/>
      <c r="P152" s="2"/>
      <c r="Q152" s="2"/>
    </row>
    <row r="153" thickBot="1">
      <c r="A153" s="9"/>
      <c r="B153" s="60" t="s">
        <v>74</v>
      </c>
      <c r="C153" s="31"/>
      <c r="D153" s="31"/>
      <c r="E153" s="61" t="s">
        <v>75</v>
      </c>
      <c r="F153" s="31"/>
      <c r="G153" s="31"/>
      <c r="H153" s="62"/>
      <c r="I153" s="31"/>
      <c r="J153" s="62"/>
      <c r="K153" s="31"/>
      <c r="L153" s="31"/>
      <c r="M153" s="12"/>
      <c r="N153" s="2"/>
      <c r="O153" s="2"/>
      <c r="P153" s="2"/>
      <c r="Q153" s="2"/>
    </row>
    <row r="154" thickTop="1" thickBot="1" ht="25" customHeight="1">
      <c r="A154" s="9"/>
      <c r="B154" s="1"/>
      <c r="C154" s="67">
        <v>5</v>
      </c>
      <c r="D154" s="1"/>
      <c r="E154" s="67" t="s">
        <v>255</v>
      </c>
      <c r="F154" s="1"/>
      <c r="G154" s="68" t="s">
        <v>115</v>
      </c>
      <c r="H154" s="69">
        <f>J114+J119+J124+J129+J134+J139+J144+J149</f>
        <v>0</v>
      </c>
      <c r="I154" s="68" t="s">
        <v>116</v>
      </c>
      <c r="J154" s="70">
        <f>(L154-H154)</f>
        <v>0</v>
      </c>
      <c r="K154" s="68" t="s">
        <v>117</v>
      </c>
      <c r="L154" s="71">
        <f>L114+L119+L124+L129+L134+L139+L144+L149</f>
        <v>0</v>
      </c>
      <c r="M154" s="12"/>
      <c r="N154" s="2"/>
      <c r="O154" s="2"/>
      <c r="P154" s="2"/>
      <c r="Q154" s="43">
        <f>0+Q114+Q119+Q124+Q129+Q134+Q139+Q144+Q149</f>
        <v>0</v>
      </c>
      <c r="R154" s="27">
        <f>0+R114+R119+R124+R129+R134+R139+R144+R149</f>
        <v>0</v>
      </c>
      <c r="S154" s="72">
        <f>Q154*(1+J154)+R154</f>
        <v>0</v>
      </c>
    </row>
    <row r="155" thickTop="1" thickBot="1" ht="25" customHeight="1">
      <c r="A155" s="9"/>
      <c r="B155" s="73"/>
      <c r="C155" s="73"/>
      <c r="D155" s="73"/>
      <c r="E155" s="73"/>
      <c r="F155" s="73"/>
      <c r="G155" s="74" t="s">
        <v>118</v>
      </c>
      <c r="H155" s="75">
        <f>J114+J119+J124+J129+J134+J139+J144+J149</f>
        <v>0</v>
      </c>
      <c r="I155" s="74" t="s">
        <v>119</v>
      </c>
      <c r="J155" s="76">
        <f>0+J154</f>
        <v>0</v>
      </c>
      <c r="K155" s="74" t="s">
        <v>120</v>
      </c>
      <c r="L155" s="77">
        <f>L114+L119+L124+L129+L134+L139+L144+L149</f>
        <v>0</v>
      </c>
      <c r="M155" s="12"/>
      <c r="N155" s="2"/>
      <c r="O155" s="2"/>
      <c r="P155" s="2"/>
      <c r="Q155" s="2"/>
    </row>
    <row r="156" ht="40" customHeight="1">
      <c r="A156" s="9"/>
      <c r="B156" s="82" t="s">
        <v>177</v>
      </c>
      <c r="C156" s="1"/>
      <c r="D156" s="1"/>
      <c r="E156" s="1"/>
      <c r="F156" s="1"/>
      <c r="G156" s="1"/>
      <c r="H156" s="50"/>
      <c r="I156" s="1"/>
      <c r="J156" s="50"/>
      <c r="K156" s="1"/>
      <c r="L156" s="1"/>
      <c r="M156" s="12"/>
      <c r="N156" s="2"/>
      <c r="O156" s="2"/>
      <c r="P156" s="2"/>
      <c r="Q156" s="2"/>
    </row>
    <row r="157">
      <c r="A157" s="9"/>
      <c r="B157" s="51">
        <v>24</v>
      </c>
      <c r="C157" s="52" t="s">
        <v>380</v>
      </c>
      <c r="D157" s="52" t="s">
        <v>3</v>
      </c>
      <c r="E157" s="52" t="s">
        <v>381</v>
      </c>
      <c r="F157" s="52" t="s">
        <v>3</v>
      </c>
      <c r="G157" s="53" t="s">
        <v>173</v>
      </c>
      <c r="H157" s="54">
        <v>32</v>
      </c>
      <c r="I157" s="25">
        <f>ROUND(0,2)</f>
        <v>0</v>
      </c>
      <c r="J157" s="55">
        <f>ROUND(I157*H157,2)</f>
        <v>0</v>
      </c>
      <c r="K157" s="56">
        <v>0.20999999999999999</v>
      </c>
      <c r="L157" s="57">
        <f>IF(ISNUMBER(K157),ROUND(J157*(K157+1),2),0)</f>
        <v>0</v>
      </c>
      <c r="M157" s="12"/>
      <c r="N157" s="2"/>
      <c r="O157" s="2"/>
      <c r="P157" s="2"/>
      <c r="Q157" s="43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8" t="s">
        <v>68</v>
      </c>
      <c r="C158" s="1"/>
      <c r="D158" s="1"/>
      <c r="E158" s="59" t="s">
        <v>548</v>
      </c>
      <c r="F158" s="1"/>
      <c r="G158" s="1"/>
      <c r="H158" s="50"/>
      <c r="I158" s="1"/>
      <c r="J158" s="50"/>
      <c r="K158" s="1"/>
      <c r="L158" s="1"/>
      <c r="M158" s="12"/>
      <c r="N158" s="2"/>
      <c r="O158" s="2"/>
      <c r="P158" s="2"/>
      <c r="Q158" s="2"/>
    </row>
    <row r="159">
      <c r="A159" s="9"/>
      <c r="B159" s="58" t="s">
        <v>70</v>
      </c>
      <c r="C159" s="1"/>
      <c r="D159" s="1"/>
      <c r="E159" s="59" t="s">
        <v>549</v>
      </c>
      <c r="F159" s="1"/>
      <c r="G159" s="1"/>
      <c r="H159" s="50"/>
      <c r="I159" s="1"/>
      <c r="J159" s="50"/>
      <c r="K159" s="1"/>
      <c r="L159" s="1"/>
      <c r="M159" s="12"/>
      <c r="N159" s="2"/>
      <c r="O159" s="2"/>
      <c r="P159" s="2"/>
      <c r="Q159" s="2"/>
    </row>
    <row r="160">
      <c r="A160" s="9"/>
      <c r="B160" s="58" t="s">
        <v>72</v>
      </c>
      <c r="C160" s="1"/>
      <c r="D160" s="1"/>
      <c r="E160" s="59" t="s">
        <v>383</v>
      </c>
      <c r="F160" s="1"/>
      <c r="G160" s="1"/>
      <c r="H160" s="50"/>
      <c r="I160" s="1"/>
      <c r="J160" s="50"/>
      <c r="K160" s="1"/>
      <c r="L160" s="1"/>
      <c r="M160" s="12"/>
      <c r="N160" s="2"/>
      <c r="O160" s="2"/>
      <c r="P160" s="2"/>
      <c r="Q160" s="2"/>
    </row>
    <row r="161" thickBot="1">
      <c r="A161" s="9"/>
      <c r="B161" s="60" t="s">
        <v>74</v>
      </c>
      <c r="C161" s="31"/>
      <c r="D161" s="31"/>
      <c r="E161" s="61" t="s">
        <v>75</v>
      </c>
      <c r="F161" s="31"/>
      <c r="G161" s="31"/>
      <c r="H161" s="62"/>
      <c r="I161" s="31"/>
      <c r="J161" s="62"/>
      <c r="K161" s="31"/>
      <c r="L161" s="31"/>
      <c r="M161" s="12"/>
      <c r="N161" s="2"/>
      <c r="O161" s="2"/>
      <c r="P161" s="2"/>
      <c r="Q161" s="2"/>
    </row>
    <row r="162" thickTop="1">
      <c r="A162" s="9"/>
      <c r="B162" s="51">
        <v>25</v>
      </c>
      <c r="C162" s="52" t="s">
        <v>384</v>
      </c>
      <c r="D162" s="52" t="s">
        <v>3</v>
      </c>
      <c r="E162" s="52" t="s">
        <v>385</v>
      </c>
      <c r="F162" s="52" t="s">
        <v>3</v>
      </c>
      <c r="G162" s="53" t="s">
        <v>173</v>
      </c>
      <c r="H162" s="63">
        <v>27</v>
      </c>
      <c r="I162" s="37">
        <f>ROUND(0,2)</f>
        <v>0</v>
      </c>
      <c r="J162" s="64">
        <f>ROUND(I162*H162,2)</f>
        <v>0</v>
      </c>
      <c r="K162" s="65">
        <v>0.20999999999999999</v>
      </c>
      <c r="L162" s="66">
        <f>IF(ISNUMBER(K162),ROUND(J162*(K162+1),2),0)</f>
        <v>0</v>
      </c>
      <c r="M162" s="12"/>
      <c r="N162" s="2"/>
      <c r="O162" s="2"/>
      <c r="P162" s="2"/>
      <c r="Q162" s="43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8" t="s">
        <v>68</v>
      </c>
      <c r="C163" s="1"/>
      <c r="D163" s="1"/>
      <c r="E163" s="59" t="s">
        <v>550</v>
      </c>
      <c r="F163" s="1"/>
      <c r="G163" s="1"/>
      <c r="H163" s="50"/>
      <c r="I163" s="1"/>
      <c r="J163" s="50"/>
      <c r="K163" s="1"/>
      <c r="L163" s="1"/>
      <c r="M163" s="12"/>
      <c r="N163" s="2"/>
      <c r="O163" s="2"/>
      <c r="P163" s="2"/>
      <c r="Q163" s="2"/>
    </row>
    <row r="164">
      <c r="A164" s="9"/>
      <c r="B164" s="58" t="s">
        <v>70</v>
      </c>
      <c r="C164" s="1"/>
      <c r="D164" s="1"/>
      <c r="E164" s="59" t="s">
        <v>551</v>
      </c>
      <c r="F164" s="1"/>
      <c r="G164" s="1"/>
      <c r="H164" s="50"/>
      <c r="I164" s="1"/>
      <c r="J164" s="50"/>
      <c r="K164" s="1"/>
      <c r="L164" s="1"/>
      <c r="M164" s="12"/>
      <c r="N164" s="2"/>
      <c r="O164" s="2"/>
      <c r="P164" s="2"/>
      <c r="Q164" s="2"/>
    </row>
    <row r="165">
      <c r="A165" s="9"/>
      <c r="B165" s="58" t="s">
        <v>72</v>
      </c>
      <c r="C165" s="1"/>
      <c r="D165" s="1"/>
      <c r="E165" s="59" t="s">
        <v>388</v>
      </c>
      <c r="F165" s="1"/>
      <c r="G165" s="1"/>
      <c r="H165" s="50"/>
      <c r="I165" s="1"/>
      <c r="J165" s="50"/>
      <c r="K165" s="1"/>
      <c r="L165" s="1"/>
      <c r="M165" s="12"/>
      <c r="N165" s="2"/>
      <c r="O165" s="2"/>
      <c r="P165" s="2"/>
      <c r="Q165" s="2"/>
    </row>
    <row r="166" thickBot="1">
      <c r="A166" s="9"/>
      <c r="B166" s="60" t="s">
        <v>74</v>
      </c>
      <c r="C166" s="31"/>
      <c r="D166" s="31"/>
      <c r="E166" s="61" t="s">
        <v>75</v>
      </c>
      <c r="F166" s="31"/>
      <c r="G166" s="31"/>
      <c r="H166" s="62"/>
      <c r="I166" s="31"/>
      <c r="J166" s="62"/>
      <c r="K166" s="31"/>
      <c r="L166" s="31"/>
      <c r="M166" s="12"/>
      <c r="N166" s="2"/>
      <c r="O166" s="2"/>
      <c r="P166" s="2"/>
      <c r="Q166" s="2"/>
    </row>
    <row r="167" thickTop="1">
      <c r="A167" s="9"/>
      <c r="B167" s="51">
        <v>26</v>
      </c>
      <c r="C167" s="52" t="s">
        <v>393</v>
      </c>
      <c r="D167" s="52" t="s">
        <v>3</v>
      </c>
      <c r="E167" s="52" t="s">
        <v>394</v>
      </c>
      <c r="F167" s="52" t="s">
        <v>3</v>
      </c>
      <c r="G167" s="53" t="s">
        <v>110</v>
      </c>
      <c r="H167" s="63">
        <v>1</v>
      </c>
      <c r="I167" s="37">
        <f>ROUND(0,2)</f>
        <v>0</v>
      </c>
      <c r="J167" s="64">
        <f>ROUND(I167*H167,2)</f>
        <v>0</v>
      </c>
      <c r="K167" s="65">
        <v>0.20999999999999999</v>
      </c>
      <c r="L167" s="66">
        <f>IF(ISNUMBER(K167),ROUND(J167*(K167+1),2),0)</f>
        <v>0</v>
      </c>
      <c r="M167" s="12"/>
      <c r="N167" s="2"/>
      <c r="O167" s="2"/>
      <c r="P167" s="2"/>
      <c r="Q167" s="43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58" t="s">
        <v>68</v>
      </c>
      <c r="C168" s="1"/>
      <c r="D168" s="1"/>
      <c r="E168" s="59" t="s">
        <v>548</v>
      </c>
      <c r="F168" s="1"/>
      <c r="G168" s="1"/>
      <c r="H168" s="50"/>
      <c r="I168" s="1"/>
      <c r="J168" s="50"/>
      <c r="K168" s="1"/>
      <c r="L168" s="1"/>
      <c r="M168" s="12"/>
      <c r="N168" s="2"/>
      <c r="O168" s="2"/>
      <c r="P168" s="2"/>
      <c r="Q168" s="2"/>
    </row>
    <row r="169">
      <c r="A169" s="9"/>
      <c r="B169" s="58" t="s">
        <v>70</v>
      </c>
      <c r="C169" s="1"/>
      <c r="D169" s="1"/>
      <c r="E169" s="59" t="s">
        <v>552</v>
      </c>
      <c r="F169" s="1"/>
      <c r="G169" s="1"/>
      <c r="H169" s="50"/>
      <c r="I169" s="1"/>
      <c r="J169" s="50"/>
      <c r="K169" s="1"/>
      <c r="L169" s="1"/>
      <c r="M169" s="12"/>
      <c r="N169" s="2"/>
      <c r="O169" s="2"/>
      <c r="P169" s="2"/>
      <c r="Q169" s="2"/>
    </row>
    <row r="170">
      <c r="A170" s="9"/>
      <c r="B170" s="58" t="s">
        <v>72</v>
      </c>
      <c r="C170" s="1"/>
      <c r="D170" s="1"/>
      <c r="E170" s="59" t="s">
        <v>396</v>
      </c>
      <c r="F170" s="1"/>
      <c r="G170" s="1"/>
      <c r="H170" s="50"/>
      <c r="I170" s="1"/>
      <c r="J170" s="50"/>
      <c r="K170" s="1"/>
      <c r="L170" s="1"/>
      <c r="M170" s="12"/>
      <c r="N170" s="2"/>
      <c r="O170" s="2"/>
      <c r="P170" s="2"/>
      <c r="Q170" s="2"/>
    </row>
    <row r="171" thickBot="1">
      <c r="A171" s="9"/>
      <c r="B171" s="60" t="s">
        <v>74</v>
      </c>
      <c r="C171" s="31"/>
      <c r="D171" s="31"/>
      <c r="E171" s="61" t="s">
        <v>75</v>
      </c>
      <c r="F171" s="31"/>
      <c r="G171" s="31"/>
      <c r="H171" s="62"/>
      <c r="I171" s="31"/>
      <c r="J171" s="62"/>
      <c r="K171" s="31"/>
      <c r="L171" s="31"/>
      <c r="M171" s="12"/>
      <c r="N171" s="2"/>
      <c r="O171" s="2"/>
      <c r="P171" s="2"/>
      <c r="Q171" s="2"/>
    </row>
    <row r="172" thickTop="1">
      <c r="A172" s="9"/>
      <c r="B172" s="51">
        <v>27</v>
      </c>
      <c r="C172" s="52" t="s">
        <v>406</v>
      </c>
      <c r="D172" s="52" t="s">
        <v>3</v>
      </c>
      <c r="E172" s="52" t="s">
        <v>407</v>
      </c>
      <c r="F172" s="52" t="s">
        <v>3</v>
      </c>
      <c r="G172" s="53" t="s">
        <v>156</v>
      </c>
      <c r="H172" s="63">
        <v>12</v>
      </c>
      <c r="I172" s="37">
        <f>ROUND(0,2)</f>
        <v>0</v>
      </c>
      <c r="J172" s="64">
        <f>ROUND(I172*H172,2)</f>
        <v>0</v>
      </c>
      <c r="K172" s="65">
        <v>0.20999999999999999</v>
      </c>
      <c r="L172" s="66">
        <f>IF(ISNUMBER(K172),ROUND(J172*(K172+1),2),0)</f>
        <v>0</v>
      </c>
      <c r="M172" s="12"/>
      <c r="N172" s="2"/>
      <c r="O172" s="2"/>
      <c r="P172" s="2"/>
      <c r="Q172" s="43">
        <f>IF(ISNUMBER(K172),IF(H172&gt;0,IF(I172&gt;0,J172,0),0),0)</f>
        <v>0</v>
      </c>
      <c r="R172" s="27">
        <f>IF(ISNUMBER(K172)=FALSE,J172,0)</f>
        <v>0</v>
      </c>
    </row>
    <row r="173">
      <c r="A173" s="9"/>
      <c r="B173" s="58" t="s">
        <v>68</v>
      </c>
      <c r="C173" s="1"/>
      <c r="D173" s="1"/>
      <c r="E173" s="59" t="s">
        <v>553</v>
      </c>
      <c r="F173" s="1"/>
      <c r="G173" s="1"/>
      <c r="H173" s="50"/>
      <c r="I173" s="1"/>
      <c r="J173" s="50"/>
      <c r="K173" s="1"/>
      <c r="L173" s="1"/>
      <c r="M173" s="12"/>
      <c r="N173" s="2"/>
      <c r="O173" s="2"/>
      <c r="P173" s="2"/>
      <c r="Q173" s="2"/>
    </row>
    <row r="174">
      <c r="A174" s="9"/>
      <c r="B174" s="58" t="s">
        <v>70</v>
      </c>
      <c r="C174" s="1"/>
      <c r="D174" s="1"/>
      <c r="E174" s="59" t="s">
        <v>409</v>
      </c>
      <c r="F174" s="1"/>
      <c r="G174" s="1"/>
      <c r="H174" s="50"/>
      <c r="I174" s="1"/>
      <c r="J174" s="50"/>
      <c r="K174" s="1"/>
      <c r="L174" s="1"/>
      <c r="M174" s="12"/>
      <c r="N174" s="2"/>
      <c r="O174" s="2"/>
      <c r="P174" s="2"/>
      <c r="Q174" s="2"/>
    </row>
    <row r="175">
      <c r="A175" s="9"/>
      <c r="B175" s="58" t="s">
        <v>72</v>
      </c>
      <c r="C175" s="1"/>
      <c r="D175" s="1"/>
      <c r="E175" s="59" t="s">
        <v>410</v>
      </c>
      <c r="F175" s="1"/>
      <c r="G175" s="1"/>
      <c r="H175" s="50"/>
      <c r="I175" s="1"/>
      <c r="J175" s="50"/>
      <c r="K175" s="1"/>
      <c r="L175" s="1"/>
      <c r="M175" s="12"/>
      <c r="N175" s="2"/>
      <c r="O175" s="2"/>
      <c r="P175" s="2"/>
      <c r="Q175" s="2"/>
    </row>
    <row r="176" thickBot="1">
      <c r="A176" s="9"/>
      <c r="B176" s="60" t="s">
        <v>74</v>
      </c>
      <c r="C176" s="31"/>
      <c r="D176" s="31"/>
      <c r="E176" s="61" t="s">
        <v>75</v>
      </c>
      <c r="F176" s="31"/>
      <c r="G176" s="31"/>
      <c r="H176" s="62"/>
      <c r="I176" s="31"/>
      <c r="J176" s="62"/>
      <c r="K176" s="31"/>
      <c r="L176" s="31"/>
      <c r="M176" s="12"/>
      <c r="N176" s="2"/>
      <c r="O176" s="2"/>
      <c r="P176" s="2"/>
      <c r="Q176" s="2"/>
    </row>
    <row r="177" thickTop="1">
      <c r="A177" s="9"/>
      <c r="B177" s="51">
        <v>28</v>
      </c>
      <c r="C177" s="52" t="s">
        <v>411</v>
      </c>
      <c r="D177" s="52" t="s">
        <v>3</v>
      </c>
      <c r="E177" s="52" t="s">
        <v>412</v>
      </c>
      <c r="F177" s="52" t="s">
        <v>3</v>
      </c>
      <c r="G177" s="53" t="s">
        <v>110</v>
      </c>
      <c r="H177" s="63">
        <v>1</v>
      </c>
      <c r="I177" s="37">
        <f>ROUND(0,2)</f>
        <v>0</v>
      </c>
      <c r="J177" s="64">
        <f>ROUND(I177*H177,2)</f>
        <v>0</v>
      </c>
      <c r="K177" s="65">
        <v>0.20999999999999999</v>
      </c>
      <c r="L177" s="66">
        <f>IF(ISNUMBER(K177),ROUND(J177*(K177+1),2),0)</f>
        <v>0</v>
      </c>
      <c r="M177" s="12"/>
      <c r="N177" s="2"/>
      <c r="O177" s="2"/>
      <c r="P177" s="2"/>
      <c r="Q177" s="43">
        <f>IF(ISNUMBER(K177),IF(H177&gt;0,IF(I177&gt;0,J177,0),0),0)</f>
        <v>0</v>
      </c>
      <c r="R177" s="27">
        <f>IF(ISNUMBER(K177)=FALSE,J177,0)</f>
        <v>0</v>
      </c>
    </row>
    <row r="178">
      <c r="A178" s="9"/>
      <c r="B178" s="58" t="s">
        <v>68</v>
      </c>
      <c r="C178" s="1"/>
      <c r="D178" s="1"/>
      <c r="E178" s="59" t="s">
        <v>554</v>
      </c>
      <c r="F178" s="1"/>
      <c r="G178" s="1"/>
      <c r="H178" s="50"/>
      <c r="I178" s="1"/>
      <c r="J178" s="50"/>
      <c r="K178" s="1"/>
      <c r="L178" s="1"/>
      <c r="M178" s="12"/>
      <c r="N178" s="2"/>
      <c r="O178" s="2"/>
      <c r="P178" s="2"/>
      <c r="Q178" s="2"/>
    </row>
    <row r="179">
      <c r="A179" s="9"/>
      <c r="B179" s="58" t="s">
        <v>70</v>
      </c>
      <c r="C179" s="1"/>
      <c r="D179" s="1"/>
      <c r="E179" s="59" t="s">
        <v>71</v>
      </c>
      <c r="F179" s="1"/>
      <c r="G179" s="1"/>
      <c r="H179" s="50"/>
      <c r="I179" s="1"/>
      <c r="J179" s="50"/>
      <c r="K179" s="1"/>
      <c r="L179" s="1"/>
      <c r="M179" s="12"/>
      <c r="N179" s="2"/>
      <c r="O179" s="2"/>
      <c r="P179" s="2"/>
      <c r="Q179" s="2"/>
    </row>
    <row r="180">
      <c r="A180" s="9"/>
      <c r="B180" s="58" t="s">
        <v>72</v>
      </c>
      <c r="C180" s="1"/>
      <c r="D180" s="1"/>
      <c r="E180" s="59" t="s">
        <v>415</v>
      </c>
      <c r="F180" s="1"/>
      <c r="G180" s="1"/>
      <c r="H180" s="50"/>
      <c r="I180" s="1"/>
      <c r="J180" s="50"/>
      <c r="K180" s="1"/>
      <c r="L180" s="1"/>
      <c r="M180" s="12"/>
      <c r="N180" s="2"/>
      <c r="O180" s="2"/>
      <c r="P180" s="2"/>
      <c r="Q180" s="2"/>
    </row>
    <row r="181" thickBot="1">
      <c r="A181" s="9"/>
      <c r="B181" s="60" t="s">
        <v>74</v>
      </c>
      <c r="C181" s="31"/>
      <c r="D181" s="31"/>
      <c r="E181" s="61" t="s">
        <v>75</v>
      </c>
      <c r="F181" s="31"/>
      <c r="G181" s="31"/>
      <c r="H181" s="62"/>
      <c r="I181" s="31"/>
      <c r="J181" s="62"/>
      <c r="K181" s="31"/>
      <c r="L181" s="31"/>
      <c r="M181" s="12"/>
      <c r="N181" s="2"/>
      <c r="O181" s="2"/>
      <c r="P181" s="2"/>
      <c r="Q181" s="2"/>
    </row>
    <row r="182" thickTop="1">
      <c r="A182" s="9"/>
      <c r="B182" s="51">
        <v>29</v>
      </c>
      <c r="C182" s="52" t="s">
        <v>419</v>
      </c>
      <c r="D182" s="52" t="s">
        <v>3</v>
      </c>
      <c r="E182" s="52" t="s">
        <v>420</v>
      </c>
      <c r="F182" s="52" t="s">
        <v>3</v>
      </c>
      <c r="G182" s="53" t="s">
        <v>156</v>
      </c>
      <c r="H182" s="63">
        <v>16.375</v>
      </c>
      <c r="I182" s="37">
        <f>ROUND(0,2)</f>
        <v>0</v>
      </c>
      <c r="J182" s="64">
        <f>ROUND(I182*H182,2)</f>
        <v>0</v>
      </c>
      <c r="K182" s="65">
        <v>0.20999999999999999</v>
      </c>
      <c r="L182" s="66">
        <f>IF(ISNUMBER(K182),ROUND(J182*(K182+1),2),0)</f>
        <v>0</v>
      </c>
      <c r="M182" s="12"/>
      <c r="N182" s="2"/>
      <c r="O182" s="2"/>
      <c r="P182" s="2"/>
      <c r="Q182" s="43">
        <f>IF(ISNUMBER(K182),IF(H182&gt;0,IF(I182&gt;0,J182,0),0),0)</f>
        <v>0</v>
      </c>
      <c r="R182" s="27">
        <f>IF(ISNUMBER(K182)=FALSE,J182,0)</f>
        <v>0</v>
      </c>
    </row>
    <row r="183">
      <c r="A183" s="9"/>
      <c r="B183" s="58" t="s">
        <v>68</v>
      </c>
      <c r="C183" s="1"/>
      <c r="D183" s="1"/>
      <c r="E183" s="59" t="s">
        <v>548</v>
      </c>
      <c r="F183" s="1"/>
      <c r="G183" s="1"/>
      <c r="H183" s="50"/>
      <c r="I183" s="1"/>
      <c r="J183" s="50"/>
      <c r="K183" s="1"/>
      <c r="L183" s="1"/>
      <c r="M183" s="12"/>
      <c r="N183" s="2"/>
      <c r="O183" s="2"/>
      <c r="P183" s="2"/>
      <c r="Q183" s="2"/>
    </row>
    <row r="184">
      <c r="A184" s="9"/>
      <c r="B184" s="58" t="s">
        <v>70</v>
      </c>
      <c r="C184" s="1"/>
      <c r="D184" s="1"/>
      <c r="E184" s="59" t="s">
        <v>555</v>
      </c>
      <c r="F184" s="1"/>
      <c r="G184" s="1"/>
      <c r="H184" s="50"/>
      <c r="I184" s="1"/>
      <c r="J184" s="50"/>
      <c r="K184" s="1"/>
      <c r="L184" s="1"/>
      <c r="M184" s="12"/>
      <c r="N184" s="2"/>
      <c r="O184" s="2"/>
      <c r="P184" s="2"/>
      <c r="Q184" s="2"/>
    </row>
    <row r="185">
      <c r="A185" s="9"/>
      <c r="B185" s="58" t="s">
        <v>72</v>
      </c>
      <c r="C185" s="1"/>
      <c r="D185" s="1"/>
      <c r="E185" s="59" t="s">
        <v>423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 thickBot="1">
      <c r="A186" s="9"/>
      <c r="B186" s="60" t="s">
        <v>74</v>
      </c>
      <c r="C186" s="31"/>
      <c r="D186" s="31"/>
      <c r="E186" s="61" t="s">
        <v>75</v>
      </c>
      <c r="F186" s="31"/>
      <c r="G186" s="31"/>
      <c r="H186" s="62"/>
      <c r="I186" s="31"/>
      <c r="J186" s="62"/>
      <c r="K186" s="31"/>
      <c r="L186" s="31"/>
      <c r="M186" s="12"/>
      <c r="N186" s="2"/>
      <c r="O186" s="2"/>
      <c r="P186" s="2"/>
      <c r="Q186" s="2"/>
    </row>
    <row r="187" thickTop="1">
      <c r="A187" s="9"/>
      <c r="B187" s="51">
        <v>30</v>
      </c>
      <c r="C187" s="52" t="s">
        <v>428</v>
      </c>
      <c r="D187" s="52" t="s">
        <v>3</v>
      </c>
      <c r="E187" s="52" t="s">
        <v>429</v>
      </c>
      <c r="F187" s="52" t="s">
        <v>3</v>
      </c>
      <c r="G187" s="53" t="s">
        <v>156</v>
      </c>
      <c r="H187" s="63">
        <v>16.375</v>
      </c>
      <c r="I187" s="37">
        <f>ROUND(0,2)</f>
        <v>0</v>
      </c>
      <c r="J187" s="64">
        <f>ROUND(I187*H187,2)</f>
        <v>0</v>
      </c>
      <c r="K187" s="65">
        <v>0.20999999999999999</v>
      </c>
      <c r="L187" s="66">
        <f>IF(ISNUMBER(K187),ROUND(J187*(K187+1),2),0)</f>
        <v>0</v>
      </c>
      <c r="M187" s="12"/>
      <c r="N187" s="2"/>
      <c r="O187" s="2"/>
      <c r="P187" s="2"/>
      <c r="Q187" s="43">
        <f>IF(ISNUMBER(K187),IF(H187&gt;0,IF(I187&gt;0,J187,0),0),0)</f>
        <v>0</v>
      </c>
      <c r="R187" s="27">
        <f>IF(ISNUMBER(K187)=FALSE,J187,0)</f>
        <v>0</v>
      </c>
    </row>
    <row r="188">
      <c r="A188" s="9"/>
      <c r="B188" s="58" t="s">
        <v>68</v>
      </c>
      <c r="C188" s="1"/>
      <c r="D188" s="1"/>
      <c r="E188" s="59" t="s">
        <v>548</v>
      </c>
      <c r="F188" s="1"/>
      <c r="G188" s="1"/>
      <c r="H188" s="50"/>
      <c r="I188" s="1"/>
      <c r="J188" s="50"/>
      <c r="K188" s="1"/>
      <c r="L188" s="1"/>
      <c r="M188" s="12"/>
      <c r="N188" s="2"/>
      <c r="O188" s="2"/>
      <c r="P188" s="2"/>
      <c r="Q188" s="2"/>
    </row>
    <row r="189">
      <c r="A189" s="9"/>
      <c r="B189" s="58" t="s">
        <v>70</v>
      </c>
      <c r="C189" s="1"/>
      <c r="D189" s="1"/>
      <c r="E189" s="59" t="s">
        <v>555</v>
      </c>
      <c r="F189" s="1"/>
      <c r="G189" s="1"/>
      <c r="H189" s="50"/>
      <c r="I189" s="1"/>
      <c r="J189" s="50"/>
      <c r="K189" s="1"/>
      <c r="L189" s="1"/>
      <c r="M189" s="12"/>
      <c r="N189" s="2"/>
      <c r="O189" s="2"/>
      <c r="P189" s="2"/>
      <c r="Q189" s="2"/>
    </row>
    <row r="190">
      <c r="A190" s="9"/>
      <c r="B190" s="58" t="s">
        <v>72</v>
      </c>
      <c r="C190" s="1"/>
      <c r="D190" s="1"/>
      <c r="E190" s="59" t="s">
        <v>423</v>
      </c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 thickBot="1">
      <c r="A191" s="9"/>
      <c r="B191" s="60" t="s">
        <v>74</v>
      </c>
      <c r="C191" s="31"/>
      <c r="D191" s="31"/>
      <c r="E191" s="61" t="s">
        <v>75</v>
      </c>
      <c r="F191" s="31"/>
      <c r="G191" s="31"/>
      <c r="H191" s="62"/>
      <c r="I191" s="31"/>
      <c r="J191" s="62"/>
      <c r="K191" s="31"/>
      <c r="L191" s="31"/>
      <c r="M191" s="12"/>
      <c r="N191" s="2"/>
      <c r="O191" s="2"/>
      <c r="P191" s="2"/>
      <c r="Q191" s="2"/>
    </row>
    <row r="192" thickTop="1">
      <c r="A192" s="9"/>
      <c r="B192" s="51">
        <v>31</v>
      </c>
      <c r="C192" s="52" t="s">
        <v>446</v>
      </c>
      <c r="D192" s="52" t="s">
        <v>3</v>
      </c>
      <c r="E192" s="52" t="s">
        <v>447</v>
      </c>
      <c r="F192" s="52" t="s">
        <v>3</v>
      </c>
      <c r="G192" s="53" t="s">
        <v>173</v>
      </c>
      <c r="H192" s="63">
        <v>16</v>
      </c>
      <c r="I192" s="37">
        <f>ROUND(0,2)</f>
        <v>0</v>
      </c>
      <c r="J192" s="64">
        <f>ROUND(I192*H192,2)</f>
        <v>0</v>
      </c>
      <c r="K192" s="65">
        <v>0.20999999999999999</v>
      </c>
      <c r="L192" s="66">
        <f>IF(ISNUMBER(K192),ROUND(J192*(K192+1),2),0)</f>
        <v>0</v>
      </c>
      <c r="M192" s="12"/>
      <c r="N192" s="2"/>
      <c r="O192" s="2"/>
      <c r="P192" s="2"/>
      <c r="Q192" s="43">
        <f>IF(ISNUMBER(K192),IF(H192&gt;0,IF(I192&gt;0,J192,0),0),0)</f>
        <v>0</v>
      </c>
      <c r="R192" s="27">
        <f>IF(ISNUMBER(K192)=FALSE,J192,0)</f>
        <v>0</v>
      </c>
    </row>
    <row r="193">
      <c r="A193" s="9"/>
      <c r="B193" s="58" t="s">
        <v>68</v>
      </c>
      <c r="C193" s="1"/>
      <c r="D193" s="1"/>
      <c r="E193" s="59" t="s">
        <v>556</v>
      </c>
      <c r="F193" s="1"/>
      <c r="G193" s="1"/>
      <c r="H193" s="50"/>
      <c r="I193" s="1"/>
      <c r="J193" s="50"/>
      <c r="K193" s="1"/>
      <c r="L193" s="1"/>
      <c r="M193" s="12"/>
      <c r="N193" s="2"/>
      <c r="O193" s="2"/>
      <c r="P193" s="2"/>
      <c r="Q193" s="2"/>
    </row>
    <row r="194">
      <c r="A194" s="9"/>
      <c r="B194" s="58" t="s">
        <v>70</v>
      </c>
      <c r="C194" s="1"/>
      <c r="D194" s="1"/>
      <c r="E194" s="59" t="s">
        <v>520</v>
      </c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>
      <c r="A195" s="9"/>
      <c r="B195" s="58" t="s">
        <v>72</v>
      </c>
      <c r="C195" s="1"/>
      <c r="D195" s="1"/>
      <c r="E195" s="59" t="s">
        <v>449</v>
      </c>
      <c r="F195" s="1"/>
      <c r="G195" s="1"/>
      <c r="H195" s="50"/>
      <c r="I195" s="1"/>
      <c r="J195" s="50"/>
      <c r="K195" s="1"/>
      <c r="L195" s="1"/>
      <c r="M195" s="12"/>
      <c r="N195" s="2"/>
      <c r="O195" s="2"/>
      <c r="P195" s="2"/>
      <c r="Q195" s="2"/>
    </row>
    <row r="196" thickBot="1">
      <c r="A196" s="9"/>
      <c r="B196" s="60" t="s">
        <v>74</v>
      </c>
      <c r="C196" s="31"/>
      <c r="D196" s="31"/>
      <c r="E196" s="61" t="s">
        <v>75</v>
      </c>
      <c r="F196" s="31"/>
      <c r="G196" s="31"/>
      <c r="H196" s="62"/>
      <c r="I196" s="31"/>
      <c r="J196" s="62"/>
      <c r="K196" s="31"/>
      <c r="L196" s="31"/>
      <c r="M196" s="12"/>
      <c r="N196" s="2"/>
      <c r="O196" s="2"/>
      <c r="P196" s="2"/>
      <c r="Q196" s="2"/>
    </row>
    <row r="197" thickTop="1">
      <c r="A197" s="9"/>
      <c r="B197" s="51">
        <v>32</v>
      </c>
      <c r="C197" s="52" t="s">
        <v>450</v>
      </c>
      <c r="D197" s="52" t="s">
        <v>3</v>
      </c>
      <c r="E197" s="52" t="s">
        <v>451</v>
      </c>
      <c r="F197" s="52" t="s">
        <v>3</v>
      </c>
      <c r="G197" s="53" t="s">
        <v>173</v>
      </c>
      <c r="H197" s="63">
        <v>34</v>
      </c>
      <c r="I197" s="37">
        <f>ROUND(0,2)</f>
        <v>0</v>
      </c>
      <c r="J197" s="64">
        <f>ROUND(I197*H197,2)</f>
        <v>0</v>
      </c>
      <c r="K197" s="65">
        <v>0.20999999999999999</v>
      </c>
      <c r="L197" s="66">
        <f>IF(ISNUMBER(K197),ROUND(J197*(K197+1),2),0)</f>
        <v>0</v>
      </c>
      <c r="M197" s="12"/>
      <c r="N197" s="2"/>
      <c r="O197" s="2"/>
      <c r="P197" s="2"/>
      <c r="Q197" s="43">
        <f>IF(ISNUMBER(K197),IF(H197&gt;0,IF(I197&gt;0,J197,0),0),0)</f>
        <v>0</v>
      </c>
      <c r="R197" s="27">
        <f>IF(ISNUMBER(K197)=FALSE,J197,0)</f>
        <v>0</v>
      </c>
    </row>
    <row r="198">
      <c r="A198" s="9"/>
      <c r="B198" s="58" t="s">
        <v>68</v>
      </c>
      <c r="C198" s="1"/>
      <c r="D198" s="1"/>
      <c r="E198" s="59" t="s">
        <v>557</v>
      </c>
      <c r="F198" s="1"/>
      <c r="G198" s="1"/>
      <c r="H198" s="50"/>
      <c r="I198" s="1"/>
      <c r="J198" s="50"/>
      <c r="K198" s="1"/>
      <c r="L198" s="1"/>
      <c r="M198" s="12"/>
      <c r="N198" s="2"/>
      <c r="O198" s="2"/>
      <c r="P198" s="2"/>
      <c r="Q198" s="2"/>
    </row>
    <row r="199">
      <c r="A199" s="9"/>
      <c r="B199" s="58" t="s">
        <v>70</v>
      </c>
      <c r="C199" s="1"/>
      <c r="D199" s="1"/>
      <c r="E199" s="59" t="s">
        <v>558</v>
      </c>
      <c r="F199" s="1"/>
      <c r="G199" s="1"/>
      <c r="H199" s="50"/>
      <c r="I199" s="1"/>
      <c r="J199" s="50"/>
      <c r="K199" s="1"/>
      <c r="L199" s="1"/>
      <c r="M199" s="12"/>
      <c r="N199" s="2"/>
      <c r="O199" s="2"/>
      <c r="P199" s="2"/>
      <c r="Q199" s="2"/>
    </row>
    <row r="200">
      <c r="A200" s="9"/>
      <c r="B200" s="58" t="s">
        <v>72</v>
      </c>
      <c r="C200" s="1"/>
      <c r="D200" s="1"/>
      <c r="E200" s="59" t="s">
        <v>454</v>
      </c>
      <c r="F200" s="1"/>
      <c r="G200" s="1"/>
      <c r="H200" s="50"/>
      <c r="I200" s="1"/>
      <c r="J200" s="50"/>
      <c r="K200" s="1"/>
      <c r="L200" s="1"/>
      <c r="M200" s="12"/>
      <c r="N200" s="2"/>
      <c r="O200" s="2"/>
      <c r="P200" s="2"/>
      <c r="Q200" s="2"/>
    </row>
    <row r="201" thickBot="1">
      <c r="A201" s="9"/>
      <c r="B201" s="60" t="s">
        <v>74</v>
      </c>
      <c r="C201" s="31"/>
      <c r="D201" s="31"/>
      <c r="E201" s="61" t="s">
        <v>75</v>
      </c>
      <c r="F201" s="31"/>
      <c r="G201" s="31"/>
      <c r="H201" s="62"/>
      <c r="I201" s="31"/>
      <c r="J201" s="62"/>
      <c r="K201" s="31"/>
      <c r="L201" s="31"/>
      <c r="M201" s="12"/>
      <c r="N201" s="2"/>
      <c r="O201" s="2"/>
      <c r="P201" s="2"/>
      <c r="Q201" s="2"/>
    </row>
    <row r="202" thickTop="1" thickBot="1" ht="25" customHeight="1">
      <c r="A202" s="9"/>
      <c r="B202" s="1"/>
      <c r="C202" s="67">
        <v>9</v>
      </c>
      <c r="D202" s="1"/>
      <c r="E202" s="67" t="s">
        <v>125</v>
      </c>
      <c r="F202" s="1"/>
      <c r="G202" s="68" t="s">
        <v>115</v>
      </c>
      <c r="H202" s="69">
        <f>J157+J162+J167+J172+J177+J182+J187+J192+J197</f>
        <v>0</v>
      </c>
      <c r="I202" s="68" t="s">
        <v>116</v>
      </c>
      <c r="J202" s="70">
        <f>(L202-H202)</f>
        <v>0</v>
      </c>
      <c r="K202" s="68" t="s">
        <v>117</v>
      </c>
      <c r="L202" s="71">
        <f>L157+L162+L167+L172+L177+L182+L187+L192+L197</f>
        <v>0</v>
      </c>
      <c r="M202" s="12"/>
      <c r="N202" s="2"/>
      <c r="O202" s="2"/>
      <c r="P202" s="2"/>
      <c r="Q202" s="43">
        <f>0+Q157+Q162+Q167+Q172+Q177+Q182+Q187+Q192+Q197</f>
        <v>0</v>
      </c>
      <c r="R202" s="27">
        <f>0+R157+R162+R167+R172+R177+R182+R187+R192+R197</f>
        <v>0</v>
      </c>
      <c r="S202" s="72">
        <f>Q202*(1+J202)+R202</f>
        <v>0</v>
      </c>
    </row>
    <row r="203" thickTop="1" thickBot="1" ht="25" customHeight="1">
      <c r="A203" s="9"/>
      <c r="B203" s="73"/>
      <c r="C203" s="73"/>
      <c r="D203" s="73"/>
      <c r="E203" s="73"/>
      <c r="F203" s="73"/>
      <c r="G203" s="74" t="s">
        <v>118</v>
      </c>
      <c r="H203" s="75">
        <f>J157+J162+J167+J172+J177+J182+J187+J192+J197</f>
        <v>0</v>
      </c>
      <c r="I203" s="74" t="s">
        <v>119</v>
      </c>
      <c r="J203" s="76">
        <f>0+J202</f>
        <v>0</v>
      </c>
      <c r="K203" s="74" t="s">
        <v>120</v>
      </c>
      <c r="L203" s="77">
        <f>L157+L162+L167+L172+L177+L182+L187+L192+L197</f>
        <v>0</v>
      </c>
      <c r="M203" s="12"/>
      <c r="N203" s="2"/>
      <c r="O203" s="2"/>
      <c r="P203" s="2"/>
      <c r="Q203" s="2"/>
    </row>
    <row r="204">
      <c r="A204" s="13"/>
      <c r="B204" s="4"/>
      <c r="C204" s="4"/>
      <c r="D204" s="4"/>
      <c r="E204" s="4"/>
      <c r="F204" s="4"/>
      <c r="G204" s="4"/>
      <c r="H204" s="78"/>
      <c r="I204" s="4"/>
      <c r="J204" s="78"/>
      <c r="K204" s="4"/>
      <c r="L204" s="4"/>
      <c r="M204" s="14"/>
      <c r="N204" s="2"/>
      <c r="O204" s="2"/>
      <c r="P204" s="2"/>
      <c r="Q204" s="2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"/>
      <c r="O205" s="2"/>
      <c r="P205" s="2"/>
      <c r="Q205" s="2"/>
    </row>
  </sheetData>
  <mergeCells count="15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8:D198"/>
    <mergeCell ref="B199:D199"/>
    <mergeCell ref="B200:D200"/>
    <mergeCell ref="B201:D201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100:L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3:L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6:L156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H42+H75+H83+H91+H124+H132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559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L42+L75+L83+L91+L124+L132</f>
        <v>0</v>
      </c>
      <c r="K11" s="1"/>
      <c r="L11" s="1"/>
      <c r="M11" s="12"/>
      <c r="N11" s="2"/>
      <c r="O11" s="2"/>
      <c r="P11" s="2"/>
      <c r="Q11" s="43">
        <f>IF(SUM(K20:K25)&gt;0,ROUND(SUM(S20:S25)/SUM(K20:K25)-1,8),0)</f>
        <v>0</v>
      </c>
      <c r="R11" s="27">
        <f>AVERAGE(J41,J74,J82,J90,J123,J131)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H42</f>
        <v>0</v>
      </c>
      <c r="L20" s="48">
        <f>L42</f>
        <v>0</v>
      </c>
      <c r="M20" s="12"/>
      <c r="N20" s="2"/>
      <c r="O20" s="2"/>
      <c r="P20" s="2"/>
      <c r="Q20" s="2"/>
      <c r="S20" s="27">
        <f>S41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H75</f>
        <v>0</v>
      </c>
      <c r="L21" s="48">
        <f>L75</f>
        <v>0</v>
      </c>
      <c r="M21" s="12"/>
      <c r="N21" s="2"/>
      <c r="O21" s="2"/>
      <c r="P21" s="2"/>
      <c r="Q21" s="2"/>
      <c r="S21" s="27">
        <f>S74</f>
        <v>0</v>
      </c>
    </row>
    <row r="22">
      <c r="A22" s="9"/>
      <c r="B22" s="46">
        <v>2</v>
      </c>
      <c r="C22" s="1"/>
      <c r="D22" s="1"/>
      <c r="E22" s="47" t="s">
        <v>254</v>
      </c>
      <c r="F22" s="1"/>
      <c r="G22" s="1"/>
      <c r="H22" s="1"/>
      <c r="I22" s="1"/>
      <c r="J22" s="1"/>
      <c r="K22" s="48">
        <f>H83</f>
        <v>0</v>
      </c>
      <c r="L22" s="48">
        <f>L83</f>
        <v>0</v>
      </c>
      <c r="M22" s="12"/>
      <c r="N22" s="2"/>
      <c r="O22" s="2"/>
      <c r="P22" s="2"/>
      <c r="Q22" s="2"/>
      <c r="S22" s="27">
        <f>S82</f>
        <v>0</v>
      </c>
    </row>
    <row r="23">
      <c r="A23" s="9"/>
      <c r="B23" s="46">
        <v>4</v>
      </c>
      <c r="C23" s="1"/>
      <c r="D23" s="1"/>
      <c r="E23" s="47" t="s">
        <v>123</v>
      </c>
      <c r="F23" s="1"/>
      <c r="G23" s="1"/>
      <c r="H23" s="1"/>
      <c r="I23" s="1"/>
      <c r="J23" s="1"/>
      <c r="K23" s="48">
        <f>H91</f>
        <v>0</v>
      </c>
      <c r="L23" s="48">
        <f>L91</f>
        <v>0</v>
      </c>
      <c r="M23" s="12"/>
      <c r="N23" s="2"/>
      <c r="O23" s="2"/>
      <c r="P23" s="2"/>
      <c r="Q23" s="2"/>
      <c r="S23" s="27">
        <f>S90</f>
        <v>0</v>
      </c>
    </row>
    <row r="24">
      <c r="A24" s="9"/>
      <c r="B24" s="46">
        <v>5</v>
      </c>
      <c r="C24" s="1"/>
      <c r="D24" s="1"/>
      <c r="E24" s="47" t="s">
        <v>255</v>
      </c>
      <c r="F24" s="1"/>
      <c r="G24" s="1"/>
      <c r="H24" s="1"/>
      <c r="I24" s="1"/>
      <c r="J24" s="1"/>
      <c r="K24" s="48">
        <f>H124</f>
        <v>0</v>
      </c>
      <c r="L24" s="48">
        <f>L124</f>
        <v>0</v>
      </c>
      <c r="M24" s="12"/>
      <c r="N24" s="2"/>
      <c r="O24" s="2"/>
      <c r="P24" s="2"/>
      <c r="Q24" s="2"/>
      <c r="S24" s="27">
        <f>S123</f>
        <v>0</v>
      </c>
    </row>
    <row r="25">
      <c r="A25" s="9"/>
      <c r="B25" s="46">
        <v>9</v>
      </c>
      <c r="C25" s="1"/>
      <c r="D25" s="1"/>
      <c r="E25" s="47" t="s">
        <v>125</v>
      </c>
      <c r="F25" s="1"/>
      <c r="G25" s="1"/>
      <c r="H25" s="1"/>
      <c r="I25" s="1"/>
      <c r="J25" s="1"/>
      <c r="K25" s="48">
        <f>H132</f>
        <v>0</v>
      </c>
      <c r="L25" s="48">
        <f>L132</f>
        <v>0</v>
      </c>
      <c r="M25" s="81"/>
      <c r="N25" s="2"/>
      <c r="O25" s="2"/>
      <c r="P25" s="2"/>
      <c r="Q25" s="2"/>
      <c r="S25" s="27">
        <f>S131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9"/>
      <c r="N26" s="2"/>
      <c r="O26" s="2"/>
      <c r="P26" s="2"/>
      <c r="Q26" s="2"/>
    </row>
    <row r="27" ht="14" customHeight="1">
      <c r="A27" s="4"/>
      <c r="B27" s="38" t="s">
        <v>56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0"/>
      <c r="N28" s="2"/>
      <c r="O28" s="2"/>
      <c r="P28" s="2"/>
      <c r="Q28" s="2"/>
    </row>
    <row r="29" ht="18" customHeight="1">
      <c r="A29" s="9"/>
      <c r="B29" s="44" t="s">
        <v>57</v>
      </c>
      <c r="C29" s="44" t="s">
        <v>53</v>
      </c>
      <c r="D29" s="44" t="s">
        <v>58</v>
      </c>
      <c r="E29" s="44" t="s">
        <v>54</v>
      </c>
      <c r="F29" s="44" t="s">
        <v>59</v>
      </c>
      <c r="G29" s="45" t="s">
        <v>60</v>
      </c>
      <c r="H29" s="22" t="s">
        <v>61</v>
      </c>
      <c r="I29" s="22" t="s">
        <v>62</v>
      </c>
      <c r="J29" s="22" t="s">
        <v>16</v>
      </c>
      <c r="K29" s="45" t="s">
        <v>63</v>
      </c>
      <c r="L29" s="22" t="s">
        <v>17</v>
      </c>
      <c r="M29" s="81"/>
      <c r="N29" s="2"/>
      <c r="O29" s="2"/>
      <c r="P29" s="2"/>
      <c r="Q29" s="2"/>
    </row>
    <row r="30" ht="40" customHeight="1">
      <c r="A30" s="9"/>
      <c r="B30" s="49" t="s">
        <v>64</v>
      </c>
      <c r="C30" s="1"/>
      <c r="D30" s="1"/>
      <c r="E30" s="1"/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1">
        <v>1</v>
      </c>
      <c r="C31" s="52" t="s">
        <v>256</v>
      </c>
      <c r="D31" s="52" t="s">
        <v>3</v>
      </c>
      <c r="E31" s="52" t="s">
        <v>127</v>
      </c>
      <c r="F31" s="52" t="s">
        <v>3</v>
      </c>
      <c r="G31" s="53" t="s">
        <v>141</v>
      </c>
      <c r="H31" s="54">
        <v>57</v>
      </c>
      <c r="I31" s="25">
        <f>ROUND(0,2)</f>
        <v>0</v>
      </c>
      <c r="J31" s="55">
        <f>ROUND(I31*H31,2)</f>
        <v>0</v>
      </c>
      <c r="K31" s="56">
        <v>0.20999999999999999</v>
      </c>
      <c r="L31" s="57">
        <f>IF(ISNUMBER(K31),ROUND(J31*(K31+1),2),0)</f>
        <v>0</v>
      </c>
      <c r="M31" s="12"/>
      <c r="N31" s="2"/>
      <c r="O31" s="2"/>
      <c r="P31" s="2"/>
      <c r="Q31" s="43">
        <f>IF(ISNUMBER(K31),IF(H31&gt;0,IF(I31&gt;0,J31,0),0),0)</f>
        <v>0</v>
      </c>
      <c r="R31" s="27">
        <f>IF(ISNUMBER(K31)=FALSE,J31,0)</f>
        <v>0</v>
      </c>
    </row>
    <row r="32">
      <c r="A32" s="9"/>
      <c r="B32" s="58" t="s">
        <v>68</v>
      </c>
      <c r="C32" s="1"/>
      <c r="D32" s="1"/>
      <c r="E32" s="59" t="s">
        <v>257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70</v>
      </c>
      <c r="C33" s="1"/>
      <c r="D33" s="1"/>
      <c r="E33" s="59" t="s">
        <v>560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72</v>
      </c>
      <c r="C34" s="1"/>
      <c r="D34" s="1"/>
      <c r="E34" s="59" t="s">
        <v>131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>
      <c r="A35" s="9"/>
      <c r="B35" s="60" t="s">
        <v>74</v>
      </c>
      <c r="C35" s="31"/>
      <c r="D35" s="31"/>
      <c r="E35" s="61" t="s">
        <v>75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>
      <c r="A36" s="9"/>
      <c r="B36" s="51">
        <v>2</v>
      </c>
      <c r="C36" s="52" t="s">
        <v>126</v>
      </c>
      <c r="D36" s="52" t="s">
        <v>3</v>
      </c>
      <c r="E36" s="52" t="s">
        <v>127</v>
      </c>
      <c r="F36" s="52" t="s">
        <v>3</v>
      </c>
      <c r="G36" s="53" t="s">
        <v>128</v>
      </c>
      <c r="H36" s="63">
        <v>10</v>
      </c>
      <c r="I36" s="37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3">
        <f>IF(ISNUMBER(K36),IF(H36&gt;0,IF(I36&gt;0,J36,0),0),0)</f>
        <v>0</v>
      </c>
      <c r="R36" s="27">
        <f>IF(ISNUMBER(K36)=FALSE,J36,0)</f>
        <v>0</v>
      </c>
    </row>
    <row r="37">
      <c r="A37" s="9"/>
      <c r="B37" s="58" t="s">
        <v>68</v>
      </c>
      <c r="C37" s="1"/>
      <c r="D37" s="1"/>
      <c r="E37" s="59" t="s">
        <v>259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70</v>
      </c>
      <c r="C38" s="1"/>
      <c r="D38" s="1"/>
      <c r="E38" s="59" t="s">
        <v>561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72</v>
      </c>
      <c r="C39" s="1"/>
      <c r="D39" s="1"/>
      <c r="E39" s="59" t="s">
        <v>131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>
      <c r="A40" s="9"/>
      <c r="B40" s="60" t="s">
        <v>74</v>
      </c>
      <c r="C40" s="31"/>
      <c r="D40" s="31"/>
      <c r="E40" s="61" t="s">
        <v>75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7">
        <v>0</v>
      </c>
      <c r="D41" s="1"/>
      <c r="E41" s="67" t="s">
        <v>55</v>
      </c>
      <c r="F41" s="1"/>
      <c r="G41" s="68" t="s">
        <v>115</v>
      </c>
      <c r="H41" s="69">
        <f>J31+J36</f>
        <v>0</v>
      </c>
      <c r="I41" s="68" t="s">
        <v>116</v>
      </c>
      <c r="J41" s="70">
        <f>(L41-H41)</f>
        <v>0</v>
      </c>
      <c r="K41" s="68" t="s">
        <v>117</v>
      </c>
      <c r="L41" s="71">
        <f>L31+L36</f>
        <v>0</v>
      </c>
      <c r="M41" s="12"/>
      <c r="N41" s="2"/>
      <c r="O41" s="2"/>
      <c r="P41" s="2"/>
      <c r="Q41" s="43">
        <f>0+Q31+Q36</f>
        <v>0</v>
      </c>
      <c r="R41" s="27">
        <f>0+R31+R36</f>
        <v>0</v>
      </c>
      <c r="S41" s="72">
        <f>Q41*(1+J41)+R41</f>
        <v>0</v>
      </c>
    </row>
    <row r="42" thickTop="1" thickBot="1" ht="25" customHeight="1">
      <c r="A42" s="9"/>
      <c r="B42" s="73"/>
      <c r="C42" s="73"/>
      <c r="D42" s="73"/>
      <c r="E42" s="73"/>
      <c r="F42" s="73"/>
      <c r="G42" s="74" t="s">
        <v>118</v>
      </c>
      <c r="H42" s="75">
        <f>J31+J36</f>
        <v>0</v>
      </c>
      <c r="I42" s="74" t="s">
        <v>119</v>
      </c>
      <c r="J42" s="76">
        <f>0+J41</f>
        <v>0</v>
      </c>
      <c r="K42" s="74" t="s">
        <v>120</v>
      </c>
      <c r="L42" s="77">
        <f>L31+L36</f>
        <v>0</v>
      </c>
      <c r="M42" s="12"/>
      <c r="N42" s="2"/>
      <c r="O42" s="2"/>
      <c r="P42" s="2"/>
      <c r="Q42" s="2"/>
    </row>
    <row r="43" ht="40" customHeight="1">
      <c r="A43" s="9"/>
      <c r="B43" s="82" t="s">
        <v>138</v>
      </c>
      <c r="C43" s="1"/>
      <c r="D43" s="1"/>
      <c r="E43" s="1"/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1">
        <v>3</v>
      </c>
      <c r="C44" s="52" t="s">
        <v>261</v>
      </c>
      <c r="D44" s="52" t="s">
        <v>3</v>
      </c>
      <c r="E44" s="52" t="s">
        <v>262</v>
      </c>
      <c r="F44" s="52" t="s">
        <v>3</v>
      </c>
      <c r="G44" s="53" t="s">
        <v>156</v>
      </c>
      <c r="H44" s="54">
        <v>190</v>
      </c>
      <c r="I44" s="25">
        <f>ROUND(0,2)</f>
        <v>0</v>
      </c>
      <c r="J44" s="55">
        <f>ROUND(I44*H44,2)</f>
        <v>0</v>
      </c>
      <c r="K44" s="56">
        <v>0.20999999999999999</v>
      </c>
      <c r="L44" s="57">
        <f>IF(ISNUMBER(K44),ROUND(J44*(K44+1),2),0)</f>
        <v>0</v>
      </c>
      <c r="M44" s="12"/>
      <c r="N44" s="2"/>
      <c r="O44" s="2"/>
      <c r="P44" s="2"/>
      <c r="Q44" s="43">
        <f>IF(ISNUMBER(K44),IF(H44&gt;0,IF(I44&gt;0,J44,0),0),0)</f>
        <v>0</v>
      </c>
      <c r="R44" s="27">
        <f>IF(ISNUMBER(K44)=FALSE,J44,0)</f>
        <v>0</v>
      </c>
    </row>
    <row r="45">
      <c r="A45" s="9"/>
      <c r="B45" s="58" t="s">
        <v>68</v>
      </c>
      <c r="C45" s="1"/>
      <c r="D45" s="1"/>
      <c r="E45" s="59" t="s">
        <v>562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70</v>
      </c>
      <c r="C46" s="1"/>
      <c r="D46" s="1"/>
      <c r="E46" s="59" t="s">
        <v>563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72</v>
      </c>
      <c r="C47" s="1"/>
      <c r="D47" s="1"/>
      <c r="E47" s="59" t="s">
        <v>265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 thickBot="1">
      <c r="A48" s="9"/>
      <c r="B48" s="60" t="s">
        <v>74</v>
      </c>
      <c r="C48" s="31"/>
      <c r="D48" s="31"/>
      <c r="E48" s="61" t="s">
        <v>75</v>
      </c>
      <c r="F48" s="31"/>
      <c r="G48" s="31"/>
      <c r="H48" s="62"/>
      <c r="I48" s="31"/>
      <c r="J48" s="62"/>
      <c r="K48" s="31"/>
      <c r="L48" s="31"/>
      <c r="M48" s="12"/>
      <c r="N48" s="2"/>
      <c r="O48" s="2"/>
      <c r="P48" s="2"/>
      <c r="Q48" s="2"/>
    </row>
    <row r="49" thickTop="1">
      <c r="A49" s="9"/>
      <c r="B49" s="51">
        <v>4</v>
      </c>
      <c r="C49" s="52" t="s">
        <v>564</v>
      </c>
      <c r="D49" s="52" t="s">
        <v>3</v>
      </c>
      <c r="E49" s="52" t="s">
        <v>565</v>
      </c>
      <c r="F49" s="52" t="s">
        <v>3</v>
      </c>
      <c r="G49" s="53" t="s">
        <v>141</v>
      </c>
      <c r="H49" s="63">
        <v>40</v>
      </c>
      <c r="I49" s="37">
        <f>ROUND(0,2)</f>
        <v>0</v>
      </c>
      <c r="J49" s="64">
        <f>ROUND(I49*H49,2)</f>
        <v>0</v>
      </c>
      <c r="K49" s="65">
        <v>0.20999999999999999</v>
      </c>
      <c r="L49" s="66">
        <f>IF(ISNUMBER(K49),ROUND(J49*(K49+1),2),0)</f>
        <v>0</v>
      </c>
      <c r="M49" s="12"/>
      <c r="N49" s="2"/>
      <c r="O49" s="2"/>
      <c r="P49" s="2"/>
      <c r="Q49" s="43">
        <f>IF(ISNUMBER(K49),IF(H49&gt;0,IF(I49&gt;0,J49,0),0),0)</f>
        <v>0</v>
      </c>
      <c r="R49" s="27">
        <f>IF(ISNUMBER(K49)=FALSE,J49,0)</f>
        <v>0</v>
      </c>
    </row>
    <row r="50">
      <c r="A50" s="9"/>
      <c r="B50" s="58" t="s">
        <v>68</v>
      </c>
      <c r="C50" s="1"/>
      <c r="D50" s="1"/>
      <c r="E50" s="59" t="s">
        <v>566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70</v>
      </c>
      <c r="C51" s="1"/>
      <c r="D51" s="1"/>
      <c r="E51" s="59" t="s">
        <v>499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8" t="s">
        <v>72</v>
      </c>
      <c r="C52" s="1"/>
      <c r="D52" s="1"/>
      <c r="E52" s="59" t="s">
        <v>270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 thickBot="1">
      <c r="A53" s="9"/>
      <c r="B53" s="60" t="s">
        <v>74</v>
      </c>
      <c r="C53" s="31"/>
      <c r="D53" s="31"/>
      <c r="E53" s="61" t="s">
        <v>75</v>
      </c>
      <c r="F53" s="31"/>
      <c r="G53" s="31"/>
      <c r="H53" s="62"/>
      <c r="I53" s="31"/>
      <c r="J53" s="62"/>
      <c r="K53" s="31"/>
      <c r="L53" s="31"/>
      <c r="M53" s="12"/>
      <c r="N53" s="2"/>
      <c r="O53" s="2"/>
      <c r="P53" s="2"/>
      <c r="Q53" s="2"/>
    </row>
    <row r="54" thickTop="1">
      <c r="A54" s="9"/>
      <c r="B54" s="51">
        <v>5</v>
      </c>
      <c r="C54" s="52" t="s">
        <v>145</v>
      </c>
      <c r="D54" s="52" t="s">
        <v>3</v>
      </c>
      <c r="E54" s="52" t="s">
        <v>146</v>
      </c>
      <c r="F54" s="52" t="s">
        <v>3</v>
      </c>
      <c r="G54" s="53" t="s">
        <v>141</v>
      </c>
      <c r="H54" s="63">
        <v>935</v>
      </c>
      <c r="I54" s="37">
        <f>ROUND(0,2)</f>
        <v>0</v>
      </c>
      <c r="J54" s="64">
        <f>ROUND(I54*H54,2)</f>
        <v>0</v>
      </c>
      <c r="K54" s="65">
        <v>0.20999999999999999</v>
      </c>
      <c r="L54" s="66">
        <f>IF(ISNUMBER(K54),ROUND(J54*(K54+1),2),0)</f>
        <v>0</v>
      </c>
      <c r="M54" s="12"/>
      <c r="N54" s="2"/>
      <c r="O54" s="2"/>
      <c r="P54" s="2"/>
      <c r="Q54" s="43">
        <f>IF(ISNUMBER(K54),IF(H54&gt;0,IF(I54&gt;0,J54,0),0),0)</f>
        <v>0</v>
      </c>
      <c r="R54" s="27">
        <f>IF(ISNUMBER(K54)=FALSE,J54,0)</f>
        <v>0</v>
      </c>
    </row>
    <row r="55">
      <c r="A55" s="9"/>
      <c r="B55" s="58" t="s">
        <v>68</v>
      </c>
      <c r="C55" s="1"/>
      <c r="D55" s="1"/>
      <c r="E55" s="59" t="s">
        <v>567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70</v>
      </c>
      <c r="C56" s="1"/>
      <c r="D56" s="1"/>
      <c r="E56" s="59" t="s">
        <v>568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72</v>
      </c>
      <c r="C57" s="1"/>
      <c r="D57" s="1"/>
      <c r="E57" s="59" t="s">
        <v>149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thickBot="1">
      <c r="A58" s="9"/>
      <c r="B58" s="60" t="s">
        <v>74</v>
      </c>
      <c r="C58" s="31"/>
      <c r="D58" s="31"/>
      <c r="E58" s="61" t="s">
        <v>75</v>
      </c>
      <c r="F58" s="31"/>
      <c r="G58" s="31"/>
      <c r="H58" s="62"/>
      <c r="I58" s="31"/>
      <c r="J58" s="62"/>
      <c r="K58" s="31"/>
      <c r="L58" s="31"/>
      <c r="M58" s="12"/>
      <c r="N58" s="2"/>
      <c r="O58" s="2"/>
      <c r="P58" s="2"/>
      <c r="Q58" s="2"/>
    </row>
    <row r="59" thickTop="1">
      <c r="A59" s="9"/>
      <c r="B59" s="51">
        <v>6</v>
      </c>
      <c r="C59" s="52" t="s">
        <v>289</v>
      </c>
      <c r="D59" s="52" t="s">
        <v>3</v>
      </c>
      <c r="E59" s="52" t="s">
        <v>290</v>
      </c>
      <c r="F59" s="52" t="s">
        <v>3</v>
      </c>
      <c r="G59" s="53" t="s">
        <v>141</v>
      </c>
      <c r="H59" s="63">
        <v>575</v>
      </c>
      <c r="I59" s="37">
        <f>ROUND(0,2)</f>
        <v>0</v>
      </c>
      <c r="J59" s="64">
        <f>ROUND(I59*H59,2)</f>
        <v>0</v>
      </c>
      <c r="K59" s="65">
        <v>0.20999999999999999</v>
      </c>
      <c r="L59" s="66">
        <f>IF(ISNUMBER(K59),ROUND(J59*(K59+1),2),0)</f>
        <v>0</v>
      </c>
      <c r="M59" s="12"/>
      <c r="N59" s="2"/>
      <c r="O59" s="2"/>
      <c r="P59" s="2"/>
      <c r="Q59" s="43">
        <f>IF(ISNUMBER(K59),IF(H59&gt;0,IF(I59&gt;0,J59,0),0),0)</f>
        <v>0</v>
      </c>
      <c r="R59" s="27">
        <f>IF(ISNUMBER(K59)=FALSE,J59,0)</f>
        <v>0</v>
      </c>
    </row>
    <row r="60">
      <c r="A60" s="9"/>
      <c r="B60" s="58" t="s">
        <v>68</v>
      </c>
      <c r="C60" s="1"/>
      <c r="D60" s="1"/>
      <c r="E60" s="59" t="s">
        <v>569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70</v>
      </c>
      <c r="C61" s="1"/>
      <c r="D61" s="1"/>
      <c r="E61" s="59" t="s">
        <v>570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72</v>
      </c>
      <c r="C62" s="1"/>
      <c r="D62" s="1"/>
      <c r="E62" s="59" t="s">
        <v>293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thickBot="1">
      <c r="A63" s="9"/>
      <c r="B63" s="60" t="s">
        <v>74</v>
      </c>
      <c r="C63" s="31"/>
      <c r="D63" s="31"/>
      <c r="E63" s="61" t="s">
        <v>75</v>
      </c>
      <c r="F63" s="31"/>
      <c r="G63" s="31"/>
      <c r="H63" s="62"/>
      <c r="I63" s="31"/>
      <c r="J63" s="62"/>
      <c r="K63" s="31"/>
      <c r="L63" s="31"/>
      <c r="M63" s="12"/>
      <c r="N63" s="2"/>
      <c r="O63" s="2"/>
      <c r="P63" s="2"/>
      <c r="Q63" s="2"/>
    </row>
    <row r="64" thickTop="1">
      <c r="A64" s="9"/>
      <c r="B64" s="51">
        <v>7</v>
      </c>
      <c r="C64" s="52" t="s">
        <v>294</v>
      </c>
      <c r="D64" s="52" t="s">
        <v>3</v>
      </c>
      <c r="E64" s="52" t="s">
        <v>295</v>
      </c>
      <c r="F64" s="52" t="s">
        <v>3</v>
      </c>
      <c r="G64" s="53" t="s">
        <v>141</v>
      </c>
      <c r="H64" s="63">
        <v>360</v>
      </c>
      <c r="I64" s="37">
        <f>ROUND(0,2)</f>
        <v>0</v>
      </c>
      <c r="J64" s="64">
        <f>ROUND(I64*H64,2)</f>
        <v>0</v>
      </c>
      <c r="K64" s="65">
        <v>0.20999999999999999</v>
      </c>
      <c r="L64" s="66">
        <f>IF(ISNUMBER(K64),ROUND(J64*(K64+1),2),0)</f>
        <v>0</v>
      </c>
      <c r="M64" s="12"/>
      <c r="N64" s="2"/>
      <c r="O64" s="2"/>
      <c r="P64" s="2"/>
      <c r="Q64" s="43">
        <f>IF(ISNUMBER(K64),IF(H64&gt;0,IF(I64&gt;0,J64,0),0),0)</f>
        <v>0</v>
      </c>
      <c r="R64" s="27">
        <f>IF(ISNUMBER(K64)=FALSE,J64,0)</f>
        <v>0</v>
      </c>
    </row>
    <row r="65">
      <c r="A65" s="9"/>
      <c r="B65" s="58" t="s">
        <v>68</v>
      </c>
      <c r="C65" s="1"/>
      <c r="D65" s="1"/>
      <c r="E65" s="59" t="s">
        <v>571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70</v>
      </c>
      <c r="C66" s="1"/>
      <c r="D66" s="1"/>
      <c r="E66" s="59" t="s">
        <v>572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72</v>
      </c>
      <c r="C67" s="1"/>
      <c r="D67" s="1"/>
      <c r="E67" s="59" t="s">
        <v>293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 thickBot="1">
      <c r="A68" s="9"/>
      <c r="B68" s="60" t="s">
        <v>74</v>
      </c>
      <c r="C68" s="31"/>
      <c r="D68" s="31"/>
      <c r="E68" s="61" t="s">
        <v>75</v>
      </c>
      <c r="F68" s="31"/>
      <c r="G68" s="31"/>
      <c r="H68" s="62"/>
      <c r="I68" s="31"/>
      <c r="J68" s="62"/>
      <c r="K68" s="31"/>
      <c r="L68" s="31"/>
      <c r="M68" s="12"/>
      <c r="N68" s="2"/>
      <c r="O68" s="2"/>
      <c r="P68" s="2"/>
      <c r="Q68" s="2"/>
    </row>
    <row r="69" thickTop="1">
      <c r="A69" s="9"/>
      <c r="B69" s="51">
        <v>8</v>
      </c>
      <c r="C69" s="52" t="s">
        <v>573</v>
      </c>
      <c r="D69" s="52" t="s">
        <v>3</v>
      </c>
      <c r="E69" s="52" t="s">
        <v>574</v>
      </c>
      <c r="F69" s="52" t="s">
        <v>3</v>
      </c>
      <c r="G69" s="53" t="s">
        <v>156</v>
      </c>
      <c r="H69" s="63">
        <v>366</v>
      </c>
      <c r="I69" s="37">
        <f>ROUND(0,2)</f>
        <v>0</v>
      </c>
      <c r="J69" s="64">
        <f>ROUND(I69*H69,2)</f>
        <v>0</v>
      </c>
      <c r="K69" s="65">
        <v>0.20999999999999999</v>
      </c>
      <c r="L69" s="66">
        <f>IF(ISNUMBER(K69),ROUND(J69*(K69+1),2),0)</f>
        <v>0</v>
      </c>
      <c r="M69" s="12"/>
      <c r="N69" s="2"/>
      <c r="O69" s="2"/>
      <c r="P69" s="2"/>
      <c r="Q69" s="43">
        <f>IF(ISNUMBER(K69),IF(H69&gt;0,IF(I69&gt;0,J69,0),0),0)</f>
        <v>0</v>
      </c>
      <c r="R69" s="27">
        <f>IF(ISNUMBER(K69)=FALSE,J69,0)</f>
        <v>0</v>
      </c>
    </row>
    <row r="70">
      <c r="A70" s="9"/>
      <c r="B70" s="58" t="s">
        <v>68</v>
      </c>
      <c r="C70" s="1"/>
      <c r="D70" s="1"/>
      <c r="E70" s="59" t="s">
        <v>575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70</v>
      </c>
      <c r="C71" s="1"/>
      <c r="D71" s="1"/>
      <c r="E71" s="59" t="s">
        <v>576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72</v>
      </c>
      <c r="C72" s="1"/>
      <c r="D72" s="1"/>
      <c r="E72" s="59" t="s">
        <v>577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thickBot="1">
      <c r="A73" s="9"/>
      <c r="B73" s="60" t="s">
        <v>74</v>
      </c>
      <c r="C73" s="31"/>
      <c r="D73" s="31"/>
      <c r="E73" s="61" t="s">
        <v>75</v>
      </c>
      <c r="F73" s="31"/>
      <c r="G73" s="31"/>
      <c r="H73" s="62"/>
      <c r="I73" s="31"/>
      <c r="J73" s="62"/>
      <c r="K73" s="31"/>
      <c r="L73" s="31"/>
      <c r="M73" s="12"/>
      <c r="N73" s="2"/>
      <c r="O73" s="2"/>
      <c r="P73" s="2"/>
      <c r="Q73" s="2"/>
    </row>
    <row r="74" thickTop="1" thickBot="1" ht="25" customHeight="1">
      <c r="A74" s="9"/>
      <c r="B74" s="1"/>
      <c r="C74" s="67">
        <v>1</v>
      </c>
      <c r="D74" s="1"/>
      <c r="E74" s="67" t="s">
        <v>122</v>
      </c>
      <c r="F74" s="1"/>
      <c r="G74" s="68" t="s">
        <v>115</v>
      </c>
      <c r="H74" s="69">
        <f>J44+J49+J54+J59+J64+J69</f>
        <v>0</v>
      </c>
      <c r="I74" s="68" t="s">
        <v>116</v>
      </c>
      <c r="J74" s="70">
        <f>(L74-H74)</f>
        <v>0</v>
      </c>
      <c r="K74" s="68" t="s">
        <v>117</v>
      </c>
      <c r="L74" s="71">
        <f>L44+L49+L54+L59+L64+L69</f>
        <v>0</v>
      </c>
      <c r="M74" s="12"/>
      <c r="N74" s="2"/>
      <c r="O74" s="2"/>
      <c r="P74" s="2"/>
      <c r="Q74" s="43">
        <f>0+Q44+Q49+Q54+Q59+Q64+Q69</f>
        <v>0</v>
      </c>
      <c r="R74" s="27">
        <f>0+R44+R49+R54+R59+R64+R69</f>
        <v>0</v>
      </c>
      <c r="S74" s="72">
        <f>Q74*(1+J74)+R74</f>
        <v>0</v>
      </c>
    </row>
    <row r="75" thickTop="1" thickBot="1" ht="25" customHeight="1">
      <c r="A75" s="9"/>
      <c r="B75" s="73"/>
      <c r="C75" s="73"/>
      <c r="D75" s="73"/>
      <c r="E75" s="73"/>
      <c r="F75" s="73"/>
      <c r="G75" s="74" t="s">
        <v>118</v>
      </c>
      <c r="H75" s="75">
        <f>J44+J49+J54+J59+J64+J69</f>
        <v>0</v>
      </c>
      <c r="I75" s="74" t="s">
        <v>119</v>
      </c>
      <c r="J75" s="76">
        <f>0+J74</f>
        <v>0</v>
      </c>
      <c r="K75" s="74" t="s">
        <v>120</v>
      </c>
      <c r="L75" s="77">
        <f>L44+L49+L54+L59+L64+L69</f>
        <v>0</v>
      </c>
      <c r="M75" s="12"/>
      <c r="N75" s="2"/>
      <c r="O75" s="2"/>
      <c r="P75" s="2"/>
      <c r="Q75" s="2"/>
    </row>
    <row r="76" ht="40" customHeight="1">
      <c r="A76" s="9"/>
      <c r="B76" s="82" t="s">
        <v>305</v>
      </c>
      <c r="C76" s="1"/>
      <c r="D76" s="1"/>
      <c r="E76" s="1"/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1">
        <v>9</v>
      </c>
      <c r="C77" s="52" t="s">
        <v>311</v>
      </c>
      <c r="D77" s="52" t="s">
        <v>3</v>
      </c>
      <c r="E77" s="52" t="s">
        <v>312</v>
      </c>
      <c r="F77" s="52" t="s">
        <v>3</v>
      </c>
      <c r="G77" s="53" t="s">
        <v>156</v>
      </c>
      <c r="H77" s="54">
        <v>850</v>
      </c>
      <c r="I77" s="25">
        <f>ROUND(0,2)</f>
        <v>0</v>
      </c>
      <c r="J77" s="55">
        <f>ROUND(I77*H77,2)</f>
        <v>0</v>
      </c>
      <c r="K77" s="56">
        <v>0.20999999999999999</v>
      </c>
      <c r="L77" s="57">
        <f>IF(ISNUMBER(K77),ROUND(J77*(K77+1),2),0)</f>
        <v>0</v>
      </c>
      <c r="M77" s="12"/>
      <c r="N77" s="2"/>
      <c r="O77" s="2"/>
      <c r="P77" s="2"/>
      <c r="Q77" s="43">
        <f>IF(ISNUMBER(K77),IF(H77&gt;0,IF(I77&gt;0,J77,0),0),0)</f>
        <v>0</v>
      </c>
      <c r="R77" s="27">
        <f>IF(ISNUMBER(K77)=FALSE,J77,0)</f>
        <v>0</v>
      </c>
    </row>
    <row r="78">
      <c r="A78" s="9"/>
      <c r="B78" s="58" t="s">
        <v>68</v>
      </c>
      <c r="C78" s="1"/>
      <c r="D78" s="1"/>
      <c r="E78" s="59" t="s">
        <v>578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>
      <c r="A79" s="9"/>
      <c r="B79" s="58" t="s">
        <v>70</v>
      </c>
      <c r="C79" s="1"/>
      <c r="D79" s="1"/>
      <c r="E79" s="59" t="s">
        <v>579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>
      <c r="A80" s="9"/>
      <c r="B80" s="58" t="s">
        <v>72</v>
      </c>
      <c r="C80" s="1"/>
      <c r="D80" s="1"/>
      <c r="E80" s="59" t="s">
        <v>315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 thickBot="1">
      <c r="A81" s="9"/>
      <c r="B81" s="60" t="s">
        <v>74</v>
      </c>
      <c r="C81" s="31"/>
      <c r="D81" s="31"/>
      <c r="E81" s="61" t="s">
        <v>75</v>
      </c>
      <c r="F81" s="31"/>
      <c r="G81" s="31"/>
      <c r="H81" s="62"/>
      <c r="I81" s="31"/>
      <c r="J81" s="62"/>
      <c r="K81" s="31"/>
      <c r="L81" s="31"/>
      <c r="M81" s="12"/>
      <c r="N81" s="2"/>
      <c r="O81" s="2"/>
      <c r="P81" s="2"/>
      <c r="Q81" s="2"/>
    </row>
    <row r="82" thickTop="1" thickBot="1" ht="25" customHeight="1">
      <c r="A82" s="9"/>
      <c r="B82" s="1"/>
      <c r="C82" s="67">
        <v>2</v>
      </c>
      <c r="D82" s="1"/>
      <c r="E82" s="67" t="s">
        <v>254</v>
      </c>
      <c r="F82" s="1"/>
      <c r="G82" s="68" t="s">
        <v>115</v>
      </c>
      <c r="H82" s="69">
        <f>0+J77</f>
        <v>0</v>
      </c>
      <c r="I82" s="68" t="s">
        <v>116</v>
      </c>
      <c r="J82" s="70">
        <f>(L82-H82)</f>
        <v>0</v>
      </c>
      <c r="K82" s="68" t="s">
        <v>117</v>
      </c>
      <c r="L82" s="71">
        <f>0+L77</f>
        <v>0</v>
      </c>
      <c r="M82" s="12"/>
      <c r="N82" s="2"/>
      <c r="O82" s="2"/>
      <c r="P82" s="2"/>
      <c r="Q82" s="43">
        <f>0+Q77</f>
        <v>0</v>
      </c>
      <c r="R82" s="27">
        <f>0+R77</f>
        <v>0</v>
      </c>
      <c r="S82" s="72">
        <f>Q82*(1+J82)+R82</f>
        <v>0</v>
      </c>
    </row>
    <row r="83" thickTop="1" thickBot="1" ht="25" customHeight="1">
      <c r="A83" s="9"/>
      <c r="B83" s="73"/>
      <c r="C83" s="73"/>
      <c r="D83" s="73"/>
      <c r="E83" s="73"/>
      <c r="F83" s="73"/>
      <c r="G83" s="74" t="s">
        <v>118</v>
      </c>
      <c r="H83" s="75">
        <f>0+J77</f>
        <v>0</v>
      </c>
      <c r="I83" s="74" t="s">
        <v>119</v>
      </c>
      <c r="J83" s="76">
        <f>0+J82</f>
        <v>0</v>
      </c>
      <c r="K83" s="74" t="s">
        <v>120</v>
      </c>
      <c r="L83" s="77">
        <f>0+L77</f>
        <v>0</v>
      </c>
      <c r="M83" s="12"/>
      <c r="N83" s="2"/>
      <c r="O83" s="2"/>
      <c r="P83" s="2"/>
      <c r="Q83" s="2"/>
    </row>
    <row r="84" ht="40" customHeight="1">
      <c r="A84" s="9"/>
      <c r="B84" s="82" t="s">
        <v>164</v>
      </c>
      <c r="C84" s="1"/>
      <c r="D84" s="1"/>
      <c r="E84" s="1"/>
      <c r="F84" s="1"/>
      <c r="G84" s="1"/>
      <c r="H84" s="50"/>
      <c r="I84" s="1"/>
      <c r="J84" s="50"/>
      <c r="K84" s="1"/>
      <c r="L84" s="1"/>
      <c r="M84" s="12"/>
      <c r="N84" s="2"/>
      <c r="O84" s="2"/>
      <c r="P84" s="2"/>
      <c r="Q84" s="2"/>
    </row>
    <row r="85">
      <c r="A85" s="9"/>
      <c r="B85" s="51">
        <v>10</v>
      </c>
      <c r="C85" s="52" t="s">
        <v>580</v>
      </c>
      <c r="D85" s="52" t="s">
        <v>3</v>
      </c>
      <c r="E85" s="52" t="s">
        <v>581</v>
      </c>
      <c r="F85" s="52" t="s">
        <v>3</v>
      </c>
      <c r="G85" s="53" t="s">
        <v>141</v>
      </c>
      <c r="H85" s="54">
        <v>255</v>
      </c>
      <c r="I85" s="25">
        <f>ROUND(0,2)</f>
        <v>0</v>
      </c>
      <c r="J85" s="55">
        <f>ROUND(I85*H85,2)</f>
        <v>0</v>
      </c>
      <c r="K85" s="56">
        <v>0.20999999999999999</v>
      </c>
      <c r="L85" s="57">
        <f>IF(ISNUMBER(K85),ROUND(J85*(K85+1),2),0)</f>
        <v>0</v>
      </c>
      <c r="M85" s="12"/>
      <c r="N85" s="2"/>
      <c r="O85" s="2"/>
      <c r="P85" s="2"/>
      <c r="Q85" s="43">
        <f>IF(ISNUMBER(K85),IF(H85&gt;0,IF(I85&gt;0,J85,0),0),0)</f>
        <v>0</v>
      </c>
      <c r="R85" s="27">
        <f>IF(ISNUMBER(K85)=FALSE,J85,0)</f>
        <v>0</v>
      </c>
    </row>
    <row r="86">
      <c r="A86" s="9"/>
      <c r="B86" s="58" t="s">
        <v>68</v>
      </c>
      <c r="C86" s="1"/>
      <c r="D86" s="1"/>
      <c r="E86" s="59" t="s">
        <v>582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70</v>
      </c>
      <c r="C87" s="1"/>
      <c r="D87" s="1"/>
      <c r="E87" s="59" t="s">
        <v>515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>
      <c r="A88" s="9"/>
      <c r="B88" s="58" t="s">
        <v>72</v>
      </c>
      <c r="C88" s="1"/>
      <c r="D88" s="1"/>
      <c r="E88" s="59" t="s">
        <v>330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 thickBot="1">
      <c r="A89" s="9"/>
      <c r="B89" s="60" t="s">
        <v>74</v>
      </c>
      <c r="C89" s="31"/>
      <c r="D89" s="31"/>
      <c r="E89" s="61" t="s">
        <v>75</v>
      </c>
      <c r="F89" s="31"/>
      <c r="G89" s="31"/>
      <c r="H89" s="62"/>
      <c r="I89" s="31"/>
      <c r="J89" s="62"/>
      <c r="K89" s="31"/>
      <c r="L89" s="31"/>
      <c r="M89" s="12"/>
      <c r="N89" s="2"/>
      <c r="O89" s="2"/>
      <c r="P89" s="2"/>
      <c r="Q89" s="2"/>
    </row>
    <row r="90" thickTop="1" thickBot="1" ht="25" customHeight="1">
      <c r="A90" s="9"/>
      <c r="B90" s="1"/>
      <c r="C90" s="67">
        <v>4</v>
      </c>
      <c r="D90" s="1"/>
      <c r="E90" s="67" t="s">
        <v>123</v>
      </c>
      <c r="F90" s="1"/>
      <c r="G90" s="68" t="s">
        <v>115</v>
      </c>
      <c r="H90" s="69">
        <f>0+J85</f>
        <v>0</v>
      </c>
      <c r="I90" s="68" t="s">
        <v>116</v>
      </c>
      <c r="J90" s="70">
        <f>(L90-H90)</f>
        <v>0</v>
      </c>
      <c r="K90" s="68" t="s">
        <v>117</v>
      </c>
      <c r="L90" s="71">
        <f>0+L85</f>
        <v>0</v>
      </c>
      <c r="M90" s="12"/>
      <c r="N90" s="2"/>
      <c r="O90" s="2"/>
      <c r="P90" s="2"/>
      <c r="Q90" s="43">
        <f>0+Q85</f>
        <v>0</v>
      </c>
      <c r="R90" s="27">
        <f>0+R85</f>
        <v>0</v>
      </c>
      <c r="S90" s="72">
        <f>Q90*(1+J90)+R90</f>
        <v>0</v>
      </c>
    </row>
    <row r="91" thickTop="1" thickBot="1" ht="25" customHeight="1">
      <c r="A91" s="9"/>
      <c r="B91" s="73"/>
      <c r="C91" s="73"/>
      <c r="D91" s="73"/>
      <c r="E91" s="73"/>
      <c r="F91" s="73"/>
      <c r="G91" s="74" t="s">
        <v>118</v>
      </c>
      <c r="H91" s="75">
        <f>0+J85</f>
        <v>0</v>
      </c>
      <c r="I91" s="74" t="s">
        <v>119</v>
      </c>
      <c r="J91" s="76">
        <f>0+J90</f>
        <v>0</v>
      </c>
      <c r="K91" s="74" t="s">
        <v>120</v>
      </c>
      <c r="L91" s="77">
        <f>0+L85</f>
        <v>0</v>
      </c>
      <c r="M91" s="12"/>
      <c r="N91" s="2"/>
      <c r="O91" s="2"/>
      <c r="P91" s="2"/>
      <c r="Q91" s="2"/>
    </row>
    <row r="92" ht="40" customHeight="1">
      <c r="A92" s="9"/>
      <c r="B92" s="82" t="s">
        <v>331</v>
      </c>
      <c r="C92" s="1"/>
      <c r="D92" s="1"/>
      <c r="E92" s="1"/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>
      <c r="A93" s="9"/>
      <c r="B93" s="51">
        <v>11</v>
      </c>
      <c r="C93" s="52" t="s">
        <v>583</v>
      </c>
      <c r="D93" s="52" t="s">
        <v>3</v>
      </c>
      <c r="E93" s="52" t="s">
        <v>584</v>
      </c>
      <c r="F93" s="52" t="s">
        <v>3</v>
      </c>
      <c r="G93" s="53" t="s">
        <v>156</v>
      </c>
      <c r="H93" s="54">
        <v>663</v>
      </c>
      <c r="I93" s="25">
        <f>ROUND(0,2)</f>
        <v>0</v>
      </c>
      <c r="J93" s="55">
        <f>ROUND(I93*H93,2)</f>
        <v>0</v>
      </c>
      <c r="K93" s="56">
        <v>0.20999999999999999</v>
      </c>
      <c r="L93" s="57">
        <f>IF(ISNUMBER(K93),ROUND(J93*(K93+1),2),0)</f>
        <v>0</v>
      </c>
      <c r="M93" s="12"/>
      <c r="N93" s="2"/>
      <c r="O93" s="2"/>
      <c r="P93" s="2"/>
      <c r="Q93" s="43">
        <f>IF(ISNUMBER(K93),IF(H93&gt;0,IF(I93&gt;0,J93,0),0),0)</f>
        <v>0</v>
      </c>
      <c r="R93" s="27">
        <f>IF(ISNUMBER(K93)=FALSE,J93,0)</f>
        <v>0</v>
      </c>
    </row>
    <row r="94">
      <c r="A94" s="9"/>
      <c r="B94" s="58" t="s">
        <v>68</v>
      </c>
      <c r="C94" s="1"/>
      <c r="D94" s="1"/>
      <c r="E94" s="59" t="s">
        <v>585</v>
      </c>
      <c r="F94" s="1"/>
      <c r="G94" s="1"/>
      <c r="H94" s="50"/>
      <c r="I94" s="1"/>
      <c r="J94" s="50"/>
      <c r="K94" s="1"/>
      <c r="L94" s="1"/>
      <c r="M94" s="12"/>
      <c r="N94" s="2"/>
      <c r="O94" s="2"/>
      <c r="P94" s="2"/>
      <c r="Q94" s="2"/>
    </row>
    <row r="95">
      <c r="A95" s="9"/>
      <c r="B95" s="58" t="s">
        <v>70</v>
      </c>
      <c r="C95" s="1"/>
      <c r="D95" s="1"/>
      <c r="E95" s="59" t="s">
        <v>586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72</v>
      </c>
      <c r="C96" s="1"/>
      <c r="D96" s="1"/>
      <c r="E96" s="59" t="s">
        <v>336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 thickBot="1">
      <c r="A97" s="9"/>
      <c r="B97" s="60" t="s">
        <v>74</v>
      </c>
      <c r="C97" s="31"/>
      <c r="D97" s="31"/>
      <c r="E97" s="61" t="s">
        <v>75</v>
      </c>
      <c r="F97" s="31"/>
      <c r="G97" s="31"/>
      <c r="H97" s="62"/>
      <c r="I97" s="31"/>
      <c r="J97" s="62"/>
      <c r="K97" s="31"/>
      <c r="L97" s="31"/>
      <c r="M97" s="12"/>
      <c r="N97" s="2"/>
      <c r="O97" s="2"/>
      <c r="P97" s="2"/>
      <c r="Q97" s="2"/>
    </row>
    <row r="98" thickTop="1">
      <c r="A98" s="9"/>
      <c r="B98" s="51">
        <v>12</v>
      </c>
      <c r="C98" s="52" t="s">
        <v>337</v>
      </c>
      <c r="D98" s="52" t="s">
        <v>3</v>
      </c>
      <c r="E98" s="52" t="s">
        <v>338</v>
      </c>
      <c r="F98" s="52" t="s">
        <v>3</v>
      </c>
      <c r="G98" s="53" t="s">
        <v>141</v>
      </c>
      <c r="H98" s="63">
        <v>80.340000000000003</v>
      </c>
      <c r="I98" s="37">
        <f>ROUND(0,2)</f>
        <v>0</v>
      </c>
      <c r="J98" s="64">
        <f>ROUND(I98*H98,2)</f>
        <v>0</v>
      </c>
      <c r="K98" s="65">
        <v>0.20999999999999999</v>
      </c>
      <c r="L98" s="66">
        <f>IF(ISNUMBER(K98),ROUND(J98*(K98+1),2),0)</f>
        <v>0</v>
      </c>
      <c r="M98" s="12"/>
      <c r="N98" s="2"/>
      <c r="O98" s="2"/>
      <c r="P98" s="2"/>
      <c r="Q98" s="43">
        <f>IF(ISNUMBER(K98),IF(H98&gt;0,IF(I98&gt;0,J98,0),0),0)</f>
        <v>0</v>
      </c>
      <c r="R98" s="27">
        <f>IF(ISNUMBER(K98)=FALSE,J98,0)</f>
        <v>0</v>
      </c>
    </row>
    <row r="99">
      <c r="A99" s="9"/>
      <c r="B99" s="58" t="s">
        <v>68</v>
      </c>
      <c r="C99" s="1"/>
      <c r="D99" s="1"/>
      <c r="E99" s="59" t="s">
        <v>587</v>
      </c>
      <c r="F99" s="1"/>
      <c r="G99" s="1"/>
      <c r="H99" s="50"/>
      <c r="I99" s="1"/>
      <c r="J99" s="50"/>
      <c r="K99" s="1"/>
      <c r="L99" s="1"/>
      <c r="M99" s="12"/>
      <c r="N99" s="2"/>
      <c r="O99" s="2"/>
      <c r="P99" s="2"/>
      <c r="Q99" s="2"/>
    </row>
    <row r="100">
      <c r="A100" s="9"/>
      <c r="B100" s="58" t="s">
        <v>70</v>
      </c>
      <c r="C100" s="1"/>
      <c r="D100" s="1"/>
      <c r="E100" s="59" t="s">
        <v>588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>
      <c r="A101" s="9"/>
      <c r="B101" s="58" t="s">
        <v>72</v>
      </c>
      <c r="C101" s="1"/>
      <c r="D101" s="1"/>
      <c r="E101" s="59" t="s">
        <v>341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 thickBot="1">
      <c r="A102" s="9"/>
      <c r="B102" s="60" t="s">
        <v>74</v>
      </c>
      <c r="C102" s="31"/>
      <c r="D102" s="31"/>
      <c r="E102" s="61" t="s">
        <v>75</v>
      </c>
      <c r="F102" s="31"/>
      <c r="G102" s="31"/>
      <c r="H102" s="62"/>
      <c r="I102" s="31"/>
      <c r="J102" s="62"/>
      <c r="K102" s="31"/>
      <c r="L102" s="31"/>
      <c r="M102" s="12"/>
      <c r="N102" s="2"/>
      <c r="O102" s="2"/>
      <c r="P102" s="2"/>
      <c r="Q102" s="2"/>
    </row>
    <row r="103" thickTop="1">
      <c r="A103" s="9"/>
      <c r="B103" s="51">
        <v>13</v>
      </c>
      <c r="C103" s="52" t="s">
        <v>342</v>
      </c>
      <c r="D103" s="52" t="s">
        <v>3</v>
      </c>
      <c r="E103" s="52" t="s">
        <v>343</v>
      </c>
      <c r="F103" s="52" t="s">
        <v>3</v>
      </c>
      <c r="G103" s="53" t="s">
        <v>156</v>
      </c>
      <c r="H103" s="63">
        <v>66.667000000000002</v>
      </c>
      <c r="I103" s="37">
        <f>ROUND(0,2)</f>
        <v>0</v>
      </c>
      <c r="J103" s="64">
        <f>ROUND(I103*H103,2)</f>
        <v>0</v>
      </c>
      <c r="K103" s="65">
        <v>0.20999999999999999</v>
      </c>
      <c r="L103" s="66">
        <f>IF(ISNUMBER(K103),ROUND(J103*(K103+1),2),0)</f>
        <v>0</v>
      </c>
      <c r="M103" s="12"/>
      <c r="N103" s="2"/>
      <c r="O103" s="2"/>
      <c r="P103" s="2"/>
      <c r="Q103" s="4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58" t="s">
        <v>68</v>
      </c>
      <c r="C104" s="1"/>
      <c r="D104" s="1"/>
      <c r="E104" s="59" t="s">
        <v>589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>
      <c r="A105" s="9"/>
      <c r="B105" s="58" t="s">
        <v>70</v>
      </c>
      <c r="C105" s="1"/>
      <c r="D105" s="1"/>
      <c r="E105" s="59" t="s">
        <v>590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>
      <c r="A106" s="9"/>
      <c r="B106" s="58" t="s">
        <v>72</v>
      </c>
      <c r="C106" s="1"/>
      <c r="D106" s="1"/>
      <c r="E106" s="59" t="s">
        <v>346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 thickBot="1">
      <c r="A107" s="9"/>
      <c r="B107" s="60" t="s">
        <v>74</v>
      </c>
      <c r="C107" s="31"/>
      <c r="D107" s="31"/>
      <c r="E107" s="61" t="s">
        <v>75</v>
      </c>
      <c r="F107" s="31"/>
      <c r="G107" s="31"/>
      <c r="H107" s="62"/>
      <c r="I107" s="31"/>
      <c r="J107" s="62"/>
      <c r="K107" s="31"/>
      <c r="L107" s="31"/>
      <c r="M107" s="12"/>
      <c r="N107" s="2"/>
      <c r="O107" s="2"/>
      <c r="P107" s="2"/>
      <c r="Q107" s="2"/>
    </row>
    <row r="108" thickTop="1">
      <c r="A108" s="9"/>
      <c r="B108" s="51">
        <v>14</v>
      </c>
      <c r="C108" s="52" t="s">
        <v>347</v>
      </c>
      <c r="D108" s="52" t="s">
        <v>3</v>
      </c>
      <c r="E108" s="52" t="s">
        <v>348</v>
      </c>
      <c r="F108" s="52" t="s">
        <v>3</v>
      </c>
      <c r="G108" s="53" t="s">
        <v>156</v>
      </c>
      <c r="H108" s="63">
        <v>602</v>
      </c>
      <c r="I108" s="37">
        <f>ROUND(0,2)</f>
        <v>0</v>
      </c>
      <c r="J108" s="64">
        <f>ROUND(I108*H108,2)</f>
        <v>0</v>
      </c>
      <c r="K108" s="65">
        <v>0.20999999999999999</v>
      </c>
      <c r="L108" s="66">
        <f>IF(ISNUMBER(K108),ROUND(J108*(K108+1),2),0)</f>
        <v>0</v>
      </c>
      <c r="M108" s="12"/>
      <c r="N108" s="2"/>
      <c r="O108" s="2"/>
      <c r="P108" s="2"/>
      <c r="Q108" s="43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58" t="s">
        <v>68</v>
      </c>
      <c r="C109" s="1"/>
      <c r="D109" s="1"/>
      <c r="E109" s="59" t="s">
        <v>591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8" t="s">
        <v>70</v>
      </c>
      <c r="C110" s="1"/>
      <c r="D110" s="1"/>
      <c r="E110" s="59" t="s">
        <v>592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>
      <c r="A111" s="9"/>
      <c r="B111" s="58" t="s">
        <v>72</v>
      </c>
      <c r="C111" s="1"/>
      <c r="D111" s="1"/>
      <c r="E111" s="59" t="s">
        <v>351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 thickBot="1">
      <c r="A112" s="9"/>
      <c r="B112" s="60" t="s">
        <v>74</v>
      </c>
      <c r="C112" s="31"/>
      <c r="D112" s="31"/>
      <c r="E112" s="61" t="s">
        <v>75</v>
      </c>
      <c r="F112" s="31"/>
      <c r="G112" s="31"/>
      <c r="H112" s="62"/>
      <c r="I112" s="31"/>
      <c r="J112" s="62"/>
      <c r="K112" s="31"/>
      <c r="L112" s="31"/>
      <c r="M112" s="12"/>
      <c r="N112" s="2"/>
      <c r="O112" s="2"/>
      <c r="P112" s="2"/>
      <c r="Q112" s="2"/>
    </row>
    <row r="113" thickTop="1">
      <c r="A113" s="9"/>
      <c r="B113" s="51">
        <v>15</v>
      </c>
      <c r="C113" s="52" t="s">
        <v>593</v>
      </c>
      <c r="D113" s="52" t="s">
        <v>3</v>
      </c>
      <c r="E113" s="52" t="s">
        <v>594</v>
      </c>
      <c r="F113" s="52" t="s">
        <v>3</v>
      </c>
      <c r="G113" s="53" t="s">
        <v>156</v>
      </c>
      <c r="H113" s="63">
        <v>593</v>
      </c>
      <c r="I113" s="37">
        <f>ROUND(0,2)</f>
        <v>0</v>
      </c>
      <c r="J113" s="64">
        <f>ROUND(I113*H113,2)</f>
        <v>0</v>
      </c>
      <c r="K113" s="65">
        <v>0.20999999999999999</v>
      </c>
      <c r="L113" s="66">
        <f>IF(ISNUMBER(K113),ROUND(J113*(K113+1),2),0)</f>
        <v>0</v>
      </c>
      <c r="M113" s="12"/>
      <c r="N113" s="2"/>
      <c r="O113" s="2"/>
      <c r="P113" s="2"/>
      <c r="Q113" s="4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8" t="s">
        <v>68</v>
      </c>
      <c r="C114" s="1"/>
      <c r="D114" s="1"/>
      <c r="E114" s="59" t="s">
        <v>595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>
      <c r="A115" s="9"/>
      <c r="B115" s="58" t="s">
        <v>70</v>
      </c>
      <c r="C115" s="1"/>
      <c r="D115" s="1"/>
      <c r="E115" s="59" t="s">
        <v>596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8" t="s">
        <v>72</v>
      </c>
      <c r="C116" s="1"/>
      <c r="D116" s="1"/>
      <c r="E116" s="59" t="s">
        <v>356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 thickBot="1">
      <c r="A117" s="9"/>
      <c r="B117" s="60" t="s">
        <v>74</v>
      </c>
      <c r="C117" s="31"/>
      <c r="D117" s="31"/>
      <c r="E117" s="61" t="s">
        <v>75</v>
      </c>
      <c r="F117" s="31"/>
      <c r="G117" s="31"/>
      <c r="H117" s="62"/>
      <c r="I117" s="31"/>
      <c r="J117" s="62"/>
      <c r="K117" s="31"/>
      <c r="L117" s="31"/>
      <c r="M117" s="12"/>
      <c r="N117" s="2"/>
      <c r="O117" s="2"/>
      <c r="P117" s="2"/>
      <c r="Q117" s="2"/>
    </row>
    <row r="118" thickTop="1">
      <c r="A118" s="9"/>
      <c r="B118" s="51">
        <v>16</v>
      </c>
      <c r="C118" s="52" t="s">
        <v>597</v>
      </c>
      <c r="D118" s="52" t="s">
        <v>3</v>
      </c>
      <c r="E118" s="52" t="s">
        <v>598</v>
      </c>
      <c r="F118" s="52" t="s">
        <v>3</v>
      </c>
      <c r="G118" s="53" t="s">
        <v>156</v>
      </c>
      <c r="H118" s="63">
        <v>602</v>
      </c>
      <c r="I118" s="37">
        <f>ROUND(0,2)</f>
        <v>0</v>
      </c>
      <c r="J118" s="64">
        <f>ROUND(I118*H118,2)</f>
        <v>0</v>
      </c>
      <c r="K118" s="65">
        <v>0.20999999999999999</v>
      </c>
      <c r="L118" s="66">
        <f>IF(ISNUMBER(K118),ROUND(J118*(K118+1),2),0)</f>
        <v>0</v>
      </c>
      <c r="M118" s="12"/>
      <c r="N118" s="2"/>
      <c r="O118" s="2"/>
      <c r="P118" s="2"/>
      <c r="Q118" s="4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58" t="s">
        <v>68</v>
      </c>
      <c r="C119" s="1"/>
      <c r="D119" s="1"/>
      <c r="E119" s="59" t="s">
        <v>599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>
      <c r="A120" s="9"/>
      <c r="B120" s="58" t="s">
        <v>70</v>
      </c>
      <c r="C120" s="1"/>
      <c r="D120" s="1"/>
      <c r="E120" s="59" t="s">
        <v>592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>
      <c r="A121" s="9"/>
      <c r="B121" s="58" t="s">
        <v>72</v>
      </c>
      <c r="C121" s="1"/>
      <c r="D121" s="1"/>
      <c r="E121" s="59" t="s">
        <v>356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 thickBot="1">
      <c r="A122" s="9"/>
      <c r="B122" s="60" t="s">
        <v>74</v>
      </c>
      <c r="C122" s="31"/>
      <c r="D122" s="31"/>
      <c r="E122" s="61" t="s">
        <v>75</v>
      </c>
      <c r="F122" s="31"/>
      <c r="G122" s="31"/>
      <c r="H122" s="62"/>
      <c r="I122" s="31"/>
      <c r="J122" s="62"/>
      <c r="K122" s="31"/>
      <c r="L122" s="31"/>
      <c r="M122" s="12"/>
      <c r="N122" s="2"/>
      <c r="O122" s="2"/>
      <c r="P122" s="2"/>
      <c r="Q122" s="2"/>
    </row>
    <row r="123" thickTop="1" thickBot="1" ht="25" customHeight="1">
      <c r="A123" s="9"/>
      <c r="B123" s="1"/>
      <c r="C123" s="67">
        <v>5</v>
      </c>
      <c r="D123" s="1"/>
      <c r="E123" s="67" t="s">
        <v>255</v>
      </c>
      <c r="F123" s="1"/>
      <c r="G123" s="68" t="s">
        <v>115</v>
      </c>
      <c r="H123" s="69">
        <f>J93+J98+J103+J108+J113+J118</f>
        <v>0</v>
      </c>
      <c r="I123" s="68" t="s">
        <v>116</v>
      </c>
      <c r="J123" s="70">
        <f>(L123-H123)</f>
        <v>0</v>
      </c>
      <c r="K123" s="68" t="s">
        <v>117</v>
      </c>
      <c r="L123" s="71">
        <f>L93+L98+L103+L108+L113+L118</f>
        <v>0</v>
      </c>
      <c r="M123" s="12"/>
      <c r="N123" s="2"/>
      <c r="O123" s="2"/>
      <c r="P123" s="2"/>
      <c r="Q123" s="43">
        <f>0+Q93+Q98+Q103+Q108+Q113+Q118</f>
        <v>0</v>
      </c>
      <c r="R123" s="27">
        <f>0+R93+R98+R103+R108+R113+R118</f>
        <v>0</v>
      </c>
      <c r="S123" s="72">
        <f>Q123*(1+J123)+R123</f>
        <v>0</v>
      </c>
    </row>
    <row r="124" thickTop="1" thickBot="1" ht="25" customHeight="1">
      <c r="A124" s="9"/>
      <c r="B124" s="73"/>
      <c r="C124" s="73"/>
      <c r="D124" s="73"/>
      <c r="E124" s="73"/>
      <c r="F124" s="73"/>
      <c r="G124" s="74" t="s">
        <v>118</v>
      </c>
      <c r="H124" s="75">
        <f>J93+J98+J103+J108+J113+J118</f>
        <v>0</v>
      </c>
      <c r="I124" s="74" t="s">
        <v>119</v>
      </c>
      <c r="J124" s="76">
        <f>0+J123</f>
        <v>0</v>
      </c>
      <c r="K124" s="74" t="s">
        <v>120</v>
      </c>
      <c r="L124" s="77">
        <f>L93+L98+L103+L108+L113+L118</f>
        <v>0</v>
      </c>
      <c r="M124" s="12"/>
      <c r="N124" s="2"/>
      <c r="O124" s="2"/>
      <c r="P124" s="2"/>
      <c r="Q124" s="2"/>
    </row>
    <row r="125" ht="40" customHeight="1">
      <c r="A125" s="9"/>
      <c r="B125" s="82" t="s">
        <v>177</v>
      </c>
      <c r="C125" s="1"/>
      <c r="D125" s="1"/>
      <c r="E125" s="1"/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1">
        <v>17</v>
      </c>
      <c r="C126" s="52" t="s">
        <v>600</v>
      </c>
      <c r="D126" s="52" t="s">
        <v>3</v>
      </c>
      <c r="E126" s="52" t="s">
        <v>601</v>
      </c>
      <c r="F126" s="52" t="s">
        <v>3</v>
      </c>
      <c r="G126" s="53" t="s">
        <v>173</v>
      </c>
      <c r="H126" s="54">
        <v>40</v>
      </c>
      <c r="I126" s="25">
        <f>ROUND(0,2)</f>
        <v>0</v>
      </c>
      <c r="J126" s="55">
        <f>ROUND(I126*H126,2)</f>
        <v>0</v>
      </c>
      <c r="K126" s="56">
        <v>0.20999999999999999</v>
      </c>
      <c r="L126" s="57">
        <f>IF(ISNUMBER(K126),ROUND(J126*(K126+1),2),0)</f>
        <v>0</v>
      </c>
      <c r="M126" s="12"/>
      <c r="N126" s="2"/>
      <c r="O126" s="2"/>
      <c r="P126" s="2"/>
      <c r="Q126" s="43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58" t="s">
        <v>68</v>
      </c>
      <c r="C127" s="1"/>
      <c r="D127" s="1"/>
      <c r="E127" s="59" t="s">
        <v>602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>
      <c r="A128" s="9"/>
      <c r="B128" s="58" t="s">
        <v>70</v>
      </c>
      <c r="C128" s="1"/>
      <c r="D128" s="1"/>
      <c r="E128" s="59" t="s">
        <v>499</v>
      </c>
      <c r="F128" s="1"/>
      <c r="G128" s="1"/>
      <c r="H128" s="50"/>
      <c r="I128" s="1"/>
      <c r="J128" s="50"/>
      <c r="K128" s="1"/>
      <c r="L128" s="1"/>
      <c r="M128" s="12"/>
      <c r="N128" s="2"/>
      <c r="O128" s="2"/>
      <c r="P128" s="2"/>
      <c r="Q128" s="2"/>
    </row>
    <row r="129">
      <c r="A129" s="9"/>
      <c r="B129" s="58" t="s">
        <v>72</v>
      </c>
      <c r="C129" s="1"/>
      <c r="D129" s="1"/>
      <c r="E129" s="59" t="s">
        <v>603</v>
      </c>
      <c r="F129" s="1"/>
      <c r="G129" s="1"/>
      <c r="H129" s="50"/>
      <c r="I129" s="1"/>
      <c r="J129" s="50"/>
      <c r="K129" s="1"/>
      <c r="L129" s="1"/>
      <c r="M129" s="12"/>
      <c r="N129" s="2"/>
      <c r="O129" s="2"/>
      <c r="P129" s="2"/>
      <c r="Q129" s="2"/>
    </row>
    <row r="130" thickBot="1">
      <c r="A130" s="9"/>
      <c r="B130" s="60" t="s">
        <v>74</v>
      </c>
      <c r="C130" s="31"/>
      <c r="D130" s="31"/>
      <c r="E130" s="61" t="s">
        <v>75</v>
      </c>
      <c r="F130" s="31"/>
      <c r="G130" s="31"/>
      <c r="H130" s="62"/>
      <c r="I130" s="31"/>
      <c r="J130" s="62"/>
      <c r="K130" s="31"/>
      <c r="L130" s="31"/>
      <c r="M130" s="12"/>
      <c r="N130" s="2"/>
      <c r="O130" s="2"/>
      <c r="P130" s="2"/>
      <c r="Q130" s="2"/>
    </row>
    <row r="131" thickTop="1" thickBot="1" ht="25" customHeight="1">
      <c r="A131" s="9"/>
      <c r="B131" s="1"/>
      <c r="C131" s="67">
        <v>9</v>
      </c>
      <c r="D131" s="1"/>
      <c r="E131" s="67" t="s">
        <v>125</v>
      </c>
      <c r="F131" s="1"/>
      <c r="G131" s="68" t="s">
        <v>115</v>
      </c>
      <c r="H131" s="69">
        <f>0+J126</f>
        <v>0</v>
      </c>
      <c r="I131" s="68" t="s">
        <v>116</v>
      </c>
      <c r="J131" s="70">
        <f>(L131-H131)</f>
        <v>0</v>
      </c>
      <c r="K131" s="68" t="s">
        <v>117</v>
      </c>
      <c r="L131" s="71">
        <f>0+L126</f>
        <v>0</v>
      </c>
      <c r="M131" s="12"/>
      <c r="N131" s="2"/>
      <c r="O131" s="2"/>
      <c r="P131" s="2"/>
      <c r="Q131" s="43">
        <f>0+Q126</f>
        <v>0</v>
      </c>
      <c r="R131" s="27">
        <f>0+R126</f>
        <v>0</v>
      </c>
      <c r="S131" s="72">
        <f>Q131*(1+J131)+R131</f>
        <v>0</v>
      </c>
    </row>
    <row r="132" thickTop="1" thickBot="1" ht="25" customHeight="1">
      <c r="A132" s="9"/>
      <c r="B132" s="73"/>
      <c r="C132" s="73"/>
      <c r="D132" s="73"/>
      <c r="E132" s="73"/>
      <c r="F132" s="73"/>
      <c r="G132" s="74" t="s">
        <v>118</v>
      </c>
      <c r="H132" s="75">
        <f>0+J126</f>
        <v>0</v>
      </c>
      <c r="I132" s="74" t="s">
        <v>119</v>
      </c>
      <c r="J132" s="76">
        <f>0+J131</f>
        <v>0</v>
      </c>
      <c r="K132" s="74" t="s">
        <v>120</v>
      </c>
      <c r="L132" s="77">
        <f>0+L126</f>
        <v>0</v>
      </c>
      <c r="M132" s="12"/>
      <c r="N132" s="2"/>
      <c r="O132" s="2"/>
      <c r="P132" s="2"/>
      <c r="Q132" s="2"/>
    </row>
    <row r="133">
      <c r="A133" s="13"/>
      <c r="B133" s="4"/>
      <c r="C133" s="4"/>
      <c r="D133" s="4"/>
      <c r="E133" s="4"/>
      <c r="F133" s="4"/>
      <c r="G133" s="4"/>
      <c r="H133" s="78"/>
      <c r="I133" s="4"/>
      <c r="J133" s="78"/>
      <c r="K133" s="4"/>
      <c r="L133" s="4"/>
      <c r="M133" s="14"/>
      <c r="N133" s="2"/>
      <c r="O133" s="2"/>
      <c r="P133" s="2"/>
      <c r="Q133" s="2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"/>
      <c r="O134" s="2"/>
      <c r="P134" s="2"/>
      <c r="Q134" s="2"/>
    </row>
  </sheetData>
  <mergeCells count="93"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70:D70"/>
    <mergeCell ref="B71:D71"/>
    <mergeCell ref="B72:D72"/>
    <mergeCell ref="B73:D7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43:L43"/>
    <mergeCell ref="B22:D22"/>
    <mergeCell ref="B23:D23"/>
    <mergeCell ref="B24:D24"/>
    <mergeCell ref="B25:D25"/>
    <mergeCell ref="B76:L76"/>
    <mergeCell ref="B78:D78"/>
    <mergeCell ref="B79:D79"/>
    <mergeCell ref="B80:D80"/>
    <mergeCell ref="B81:D81"/>
    <mergeCell ref="B84:L84"/>
    <mergeCell ref="B86:D86"/>
    <mergeCell ref="B87:D87"/>
    <mergeCell ref="B88:D88"/>
    <mergeCell ref="B89:D89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92:L92"/>
    <mergeCell ref="B127:D127"/>
    <mergeCell ref="B128:D128"/>
    <mergeCell ref="B129:D129"/>
    <mergeCell ref="B130:D130"/>
    <mergeCell ref="B125:L125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48</v>
      </c>
      <c r="B10" s="1"/>
      <c r="C10" s="16"/>
      <c r="D10" s="1"/>
      <c r="E10" s="1"/>
      <c r="F10" s="1"/>
      <c r="G10" s="17"/>
      <c r="H10" s="1"/>
      <c r="I10" s="41" t="s">
        <v>49</v>
      </c>
      <c r="J10" s="42">
        <f>H43+H106+H119+H127+H145+H153+H166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604</v>
      </c>
      <c r="B11" s="1"/>
      <c r="C11" s="1"/>
      <c r="D11" s="1"/>
      <c r="E11" s="1"/>
      <c r="F11" s="1"/>
      <c r="G11" s="41"/>
      <c r="H11" s="1"/>
      <c r="I11" s="41" t="s">
        <v>51</v>
      </c>
      <c r="J11" s="42">
        <f>L43+L106+L119+L127+L145+L153+L166</f>
        <v>0</v>
      </c>
      <c r="K11" s="1"/>
      <c r="L11" s="1"/>
      <c r="M11" s="12"/>
      <c r="N11" s="2"/>
      <c r="O11" s="2"/>
      <c r="P11" s="2"/>
      <c r="Q11" s="43">
        <f>IF(SUM(K20:K26)&gt;0,ROUND(SUM(S20:S26)/SUM(K20:K26)-1,8),0)</f>
        <v>0</v>
      </c>
      <c r="R11" s="27">
        <f>AVERAGE(J42,J105,J118,J126,J144,J152,J165)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52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53</v>
      </c>
      <c r="C19" s="44"/>
      <c r="D19" s="44"/>
      <c r="E19" s="44" t="s">
        <v>54</v>
      </c>
      <c r="F19" s="44"/>
      <c r="G19" s="4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6">
        <v>0</v>
      </c>
      <c r="C20" s="1"/>
      <c r="D20" s="1"/>
      <c r="E20" s="47" t="s">
        <v>55</v>
      </c>
      <c r="F20" s="1"/>
      <c r="G20" s="1"/>
      <c r="H20" s="1"/>
      <c r="I20" s="1"/>
      <c r="J20" s="1"/>
      <c r="K20" s="48">
        <f>H43</f>
        <v>0</v>
      </c>
      <c r="L20" s="48">
        <f>L43</f>
        <v>0</v>
      </c>
      <c r="M20" s="12"/>
      <c r="N20" s="2"/>
      <c r="O20" s="2"/>
      <c r="P20" s="2"/>
      <c r="Q20" s="2"/>
      <c r="S20" s="27">
        <f>S42</f>
        <v>0</v>
      </c>
    </row>
    <row r="21">
      <c r="A21" s="9"/>
      <c r="B21" s="46">
        <v>1</v>
      </c>
      <c r="C21" s="1"/>
      <c r="D21" s="1"/>
      <c r="E21" s="47" t="s">
        <v>122</v>
      </c>
      <c r="F21" s="1"/>
      <c r="G21" s="1"/>
      <c r="H21" s="1"/>
      <c r="I21" s="1"/>
      <c r="J21" s="1"/>
      <c r="K21" s="48">
        <f>H106</f>
        <v>0</v>
      </c>
      <c r="L21" s="48">
        <f>L106</f>
        <v>0</v>
      </c>
      <c r="M21" s="12"/>
      <c r="N21" s="2"/>
      <c r="O21" s="2"/>
      <c r="P21" s="2"/>
      <c r="Q21" s="2"/>
      <c r="S21" s="27">
        <f>S105</f>
        <v>0</v>
      </c>
    </row>
    <row r="22">
      <c r="A22" s="9"/>
      <c r="B22" s="46">
        <v>3</v>
      </c>
      <c r="C22" s="1"/>
      <c r="D22" s="1"/>
      <c r="E22" s="47" t="s">
        <v>605</v>
      </c>
      <c r="F22" s="1"/>
      <c r="G22" s="1"/>
      <c r="H22" s="1"/>
      <c r="I22" s="1"/>
      <c r="J22" s="1"/>
      <c r="K22" s="48">
        <f>H119</f>
        <v>0</v>
      </c>
      <c r="L22" s="48">
        <f>L119</f>
        <v>0</v>
      </c>
      <c r="M22" s="12"/>
      <c r="N22" s="2"/>
      <c r="O22" s="2"/>
      <c r="P22" s="2"/>
      <c r="Q22" s="2"/>
      <c r="S22" s="27">
        <f>S118</f>
        <v>0</v>
      </c>
    </row>
    <row r="23">
      <c r="A23" s="9"/>
      <c r="B23" s="46">
        <v>4</v>
      </c>
      <c r="C23" s="1"/>
      <c r="D23" s="1"/>
      <c r="E23" s="47" t="s">
        <v>123</v>
      </c>
      <c r="F23" s="1"/>
      <c r="G23" s="1"/>
      <c r="H23" s="1"/>
      <c r="I23" s="1"/>
      <c r="J23" s="1"/>
      <c r="K23" s="48">
        <f>H127</f>
        <v>0</v>
      </c>
      <c r="L23" s="48">
        <f>L127</f>
        <v>0</v>
      </c>
      <c r="M23" s="12"/>
      <c r="N23" s="2"/>
      <c r="O23" s="2"/>
      <c r="P23" s="2"/>
      <c r="Q23" s="2"/>
      <c r="S23" s="27">
        <f>S126</f>
        <v>0</v>
      </c>
    </row>
    <row r="24">
      <c r="A24" s="9"/>
      <c r="B24" s="46">
        <v>5</v>
      </c>
      <c r="C24" s="1"/>
      <c r="D24" s="1"/>
      <c r="E24" s="47" t="s">
        <v>255</v>
      </c>
      <c r="F24" s="1"/>
      <c r="G24" s="1"/>
      <c r="H24" s="1"/>
      <c r="I24" s="1"/>
      <c r="J24" s="1"/>
      <c r="K24" s="48">
        <f>H145</f>
        <v>0</v>
      </c>
      <c r="L24" s="48">
        <f>L145</f>
        <v>0</v>
      </c>
      <c r="M24" s="12"/>
      <c r="N24" s="2"/>
      <c r="O24" s="2"/>
      <c r="P24" s="2"/>
      <c r="Q24" s="2"/>
      <c r="S24" s="27">
        <f>S144</f>
        <v>0</v>
      </c>
    </row>
    <row r="25">
      <c r="A25" s="9"/>
      <c r="B25" s="46">
        <v>7</v>
      </c>
      <c r="C25" s="1"/>
      <c r="D25" s="1"/>
      <c r="E25" s="47" t="s">
        <v>606</v>
      </c>
      <c r="F25" s="1"/>
      <c r="G25" s="1"/>
      <c r="H25" s="1"/>
      <c r="I25" s="1"/>
      <c r="J25" s="1"/>
      <c r="K25" s="48">
        <f>H153</f>
        <v>0</v>
      </c>
      <c r="L25" s="48">
        <f>L153</f>
        <v>0</v>
      </c>
      <c r="M25" s="81"/>
      <c r="N25" s="2"/>
      <c r="O25" s="2"/>
      <c r="P25" s="2"/>
      <c r="Q25" s="2"/>
      <c r="S25" s="27">
        <f>S152</f>
        <v>0</v>
      </c>
    </row>
    <row r="26">
      <c r="A26" s="9"/>
      <c r="B26" s="46">
        <v>9</v>
      </c>
      <c r="C26" s="1"/>
      <c r="D26" s="1"/>
      <c r="E26" s="47" t="s">
        <v>125</v>
      </c>
      <c r="F26" s="1"/>
      <c r="G26" s="1"/>
      <c r="H26" s="1"/>
      <c r="I26" s="1"/>
      <c r="J26" s="1"/>
      <c r="K26" s="48">
        <f>H166</f>
        <v>0</v>
      </c>
      <c r="L26" s="48">
        <f>L166</f>
        <v>0</v>
      </c>
      <c r="M26" s="81"/>
      <c r="N26" s="2"/>
      <c r="O26" s="2"/>
      <c r="P26" s="2"/>
      <c r="Q26" s="2"/>
      <c r="S26" s="27">
        <f>S165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9"/>
      <c r="N27" s="2"/>
      <c r="O27" s="2"/>
      <c r="P27" s="2"/>
      <c r="Q27" s="2"/>
    </row>
    <row r="28" ht="14" customHeight="1">
      <c r="A28" s="4"/>
      <c r="B28" s="38" t="s">
        <v>56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0"/>
      <c r="N29" s="2"/>
      <c r="O29" s="2"/>
      <c r="P29" s="2"/>
      <c r="Q29" s="2"/>
    </row>
    <row r="30" ht="18" customHeight="1">
      <c r="A30" s="9"/>
      <c r="B30" s="44" t="s">
        <v>57</v>
      </c>
      <c r="C30" s="44" t="s">
        <v>53</v>
      </c>
      <c r="D30" s="44" t="s">
        <v>58</v>
      </c>
      <c r="E30" s="44" t="s">
        <v>54</v>
      </c>
      <c r="F30" s="44" t="s">
        <v>59</v>
      </c>
      <c r="G30" s="45" t="s">
        <v>60</v>
      </c>
      <c r="H30" s="22" t="s">
        <v>61</v>
      </c>
      <c r="I30" s="22" t="s">
        <v>62</v>
      </c>
      <c r="J30" s="22" t="s">
        <v>16</v>
      </c>
      <c r="K30" s="45" t="s">
        <v>63</v>
      </c>
      <c r="L30" s="22" t="s">
        <v>17</v>
      </c>
      <c r="M30" s="81"/>
      <c r="N30" s="2"/>
      <c r="O30" s="2"/>
      <c r="P30" s="2"/>
      <c r="Q30" s="2"/>
    </row>
    <row r="31" ht="40" customHeight="1">
      <c r="A31" s="9"/>
      <c r="B31" s="49" t="s">
        <v>64</v>
      </c>
      <c r="C31" s="1"/>
      <c r="D31" s="1"/>
      <c r="E31" s="1"/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1">
        <v>1</v>
      </c>
      <c r="C32" s="52" t="s">
        <v>256</v>
      </c>
      <c r="D32" s="52" t="s">
        <v>3</v>
      </c>
      <c r="E32" s="52" t="s">
        <v>127</v>
      </c>
      <c r="F32" s="52" t="s">
        <v>3</v>
      </c>
      <c r="G32" s="53" t="s">
        <v>141</v>
      </c>
      <c r="H32" s="54">
        <v>116</v>
      </c>
      <c r="I32" s="25">
        <f>ROUND(0,2)</f>
        <v>0</v>
      </c>
      <c r="J32" s="55">
        <f>ROUND(I32*H32,2)</f>
        <v>0</v>
      </c>
      <c r="K32" s="56">
        <v>0.20999999999999999</v>
      </c>
      <c r="L32" s="57">
        <f>IF(ISNUMBER(K32),ROUND(J32*(K32+1),2),0)</f>
        <v>0</v>
      </c>
      <c r="M32" s="12"/>
      <c r="N32" s="2"/>
      <c r="O32" s="2"/>
      <c r="P32" s="2"/>
      <c r="Q32" s="43">
        <f>IF(ISNUMBER(K32),IF(H32&gt;0,IF(I32&gt;0,J32,0),0),0)</f>
        <v>0</v>
      </c>
      <c r="R32" s="27">
        <f>IF(ISNUMBER(K32)=FALSE,J32,0)</f>
        <v>0</v>
      </c>
    </row>
    <row r="33">
      <c r="A33" s="9"/>
      <c r="B33" s="58" t="s">
        <v>68</v>
      </c>
      <c r="C33" s="1"/>
      <c r="D33" s="1"/>
      <c r="E33" s="59" t="s">
        <v>257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70</v>
      </c>
      <c r="C34" s="1"/>
      <c r="D34" s="1"/>
      <c r="E34" s="59" t="s">
        <v>607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>
      <c r="A35" s="9"/>
      <c r="B35" s="58" t="s">
        <v>72</v>
      </c>
      <c r="C35" s="1"/>
      <c r="D35" s="1"/>
      <c r="E35" s="59" t="s">
        <v>131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 thickBot="1">
      <c r="A36" s="9"/>
      <c r="B36" s="60" t="s">
        <v>74</v>
      </c>
      <c r="C36" s="31"/>
      <c r="D36" s="31"/>
      <c r="E36" s="61" t="s">
        <v>75</v>
      </c>
      <c r="F36" s="31"/>
      <c r="G36" s="31"/>
      <c r="H36" s="62"/>
      <c r="I36" s="31"/>
      <c r="J36" s="62"/>
      <c r="K36" s="31"/>
      <c r="L36" s="31"/>
      <c r="M36" s="12"/>
      <c r="N36" s="2"/>
      <c r="O36" s="2"/>
      <c r="P36" s="2"/>
      <c r="Q36" s="2"/>
    </row>
    <row r="37" thickTop="1">
      <c r="A37" s="9"/>
      <c r="B37" s="51">
        <v>2</v>
      </c>
      <c r="C37" s="52" t="s">
        <v>126</v>
      </c>
      <c r="D37" s="52" t="s">
        <v>3</v>
      </c>
      <c r="E37" s="52" t="s">
        <v>127</v>
      </c>
      <c r="F37" s="52" t="s">
        <v>3</v>
      </c>
      <c r="G37" s="53" t="s">
        <v>128</v>
      </c>
      <c r="H37" s="63">
        <v>166.81999999999999</v>
      </c>
      <c r="I37" s="37">
        <f>ROUND(0,2)</f>
        <v>0</v>
      </c>
      <c r="J37" s="64">
        <f>ROUND(I37*H37,2)</f>
        <v>0</v>
      </c>
      <c r="K37" s="65">
        <v>0.20999999999999999</v>
      </c>
      <c r="L37" s="66">
        <f>IF(ISNUMBER(K37),ROUND(J37*(K37+1),2),0)</f>
        <v>0</v>
      </c>
      <c r="M37" s="12"/>
      <c r="N37" s="2"/>
      <c r="O37" s="2"/>
      <c r="P37" s="2"/>
      <c r="Q37" s="43">
        <f>IF(ISNUMBER(K37),IF(H37&gt;0,IF(I37&gt;0,J37,0),0),0)</f>
        <v>0</v>
      </c>
      <c r="R37" s="27">
        <f>IF(ISNUMBER(K37)=FALSE,J37,0)</f>
        <v>0</v>
      </c>
    </row>
    <row r="38">
      <c r="A38" s="9"/>
      <c r="B38" s="58" t="s">
        <v>68</v>
      </c>
      <c r="C38" s="1"/>
      <c r="D38" s="1"/>
      <c r="E38" s="59" t="s">
        <v>259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70</v>
      </c>
      <c r="C39" s="1"/>
      <c r="D39" s="1"/>
      <c r="E39" s="59" t="s">
        <v>608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>
      <c r="A40" s="9"/>
      <c r="B40" s="58" t="s">
        <v>72</v>
      </c>
      <c r="C40" s="1"/>
      <c r="D40" s="1"/>
      <c r="E40" s="59" t="s">
        <v>131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 thickBot="1">
      <c r="A41" s="9"/>
      <c r="B41" s="60" t="s">
        <v>74</v>
      </c>
      <c r="C41" s="31"/>
      <c r="D41" s="31"/>
      <c r="E41" s="61" t="s">
        <v>75</v>
      </c>
      <c r="F41" s="31"/>
      <c r="G41" s="31"/>
      <c r="H41" s="62"/>
      <c r="I41" s="31"/>
      <c r="J41" s="62"/>
      <c r="K41" s="31"/>
      <c r="L41" s="31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7">
        <v>0</v>
      </c>
      <c r="D42" s="1"/>
      <c r="E42" s="67" t="s">
        <v>55</v>
      </c>
      <c r="F42" s="1"/>
      <c r="G42" s="68" t="s">
        <v>115</v>
      </c>
      <c r="H42" s="69">
        <f>J32+J37</f>
        <v>0</v>
      </c>
      <c r="I42" s="68" t="s">
        <v>116</v>
      </c>
      <c r="J42" s="70">
        <f>(L42-H42)</f>
        <v>0</v>
      </c>
      <c r="K42" s="68" t="s">
        <v>117</v>
      </c>
      <c r="L42" s="71">
        <f>L32+L37</f>
        <v>0</v>
      </c>
      <c r="M42" s="12"/>
      <c r="N42" s="2"/>
      <c r="O42" s="2"/>
      <c r="P42" s="2"/>
      <c r="Q42" s="43">
        <f>0+Q32+Q37</f>
        <v>0</v>
      </c>
      <c r="R42" s="27">
        <f>0+R32+R37</f>
        <v>0</v>
      </c>
      <c r="S42" s="72">
        <f>Q42*(1+J42)+R42</f>
        <v>0</v>
      </c>
    </row>
    <row r="43" thickTop="1" thickBot="1" ht="25" customHeight="1">
      <c r="A43" s="9"/>
      <c r="B43" s="73"/>
      <c r="C43" s="73"/>
      <c r="D43" s="73"/>
      <c r="E43" s="73"/>
      <c r="F43" s="73"/>
      <c r="G43" s="74" t="s">
        <v>118</v>
      </c>
      <c r="H43" s="75">
        <f>J32+J37</f>
        <v>0</v>
      </c>
      <c r="I43" s="74" t="s">
        <v>119</v>
      </c>
      <c r="J43" s="76">
        <f>0+J42</f>
        <v>0</v>
      </c>
      <c r="K43" s="74" t="s">
        <v>120</v>
      </c>
      <c r="L43" s="77">
        <f>L32+L37</f>
        <v>0</v>
      </c>
      <c r="M43" s="12"/>
      <c r="N43" s="2"/>
      <c r="O43" s="2"/>
      <c r="P43" s="2"/>
      <c r="Q43" s="2"/>
    </row>
    <row r="44" ht="40" customHeight="1">
      <c r="A44" s="9"/>
      <c r="B44" s="82" t="s">
        <v>138</v>
      </c>
      <c r="C44" s="1"/>
      <c r="D44" s="1"/>
      <c r="E44" s="1"/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1">
        <v>3</v>
      </c>
      <c r="C45" s="52" t="s">
        <v>609</v>
      </c>
      <c r="D45" s="52" t="s">
        <v>3</v>
      </c>
      <c r="E45" s="52" t="s">
        <v>610</v>
      </c>
      <c r="F45" s="52" t="s">
        <v>3</v>
      </c>
      <c r="G45" s="53" t="s">
        <v>156</v>
      </c>
      <c r="H45" s="54">
        <v>35</v>
      </c>
      <c r="I45" s="25">
        <f>ROUND(0,2)</f>
        <v>0</v>
      </c>
      <c r="J45" s="55">
        <f>ROUND(I45*H45,2)</f>
        <v>0</v>
      </c>
      <c r="K45" s="56">
        <v>0.20999999999999999</v>
      </c>
      <c r="L45" s="57">
        <f>IF(ISNUMBER(K45),ROUND(J45*(K45+1),2),0)</f>
        <v>0</v>
      </c>
      <c r="M45" s="12"/>
      <c r="N45" s="2"/>
      <c r="O45" s="2"/>
      <c r="P45" s="2"/>
      <c r="Q45" s="43">
        <f>IF(ISNUMBER(K45),IF(H45&gt;0,IF(I45&gt;0,J45,0),0),0)</f>
        <v>0</v>
      </c>
      <c r="R45" s="27">
        <f>IF(ISNUMBER(K45)=FALSE,J45,0)</f>
        <v>0</v>
      </c>
    </row>
    <row r="46">
      <c r="A46" s="9"/>
      <c r="B46" s="58" t="s">
        <v>68</v>
      </c>
      <c r="C46" s="1"/>
      <c r="D46" s="1"/>
      <c r="E46" s="59" t="s">
        <v>611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70</v>
      </c>
      <c r="C47" s="1"/>
      <c r="D47" s="1"/>
      <c r="E47" s="59" t="s">
        <v>391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8" t="s">
        <v>72</v>
      </c>
      <c r="C48" s="1"/>
      <c r="D48" s="1"/>
      <c r="E48" s="59" t="s">
        <v>612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 thickBot="1">
      <c r="A49" s="9"/>
      <c r="B49" s="60" t="s">
        <v>74</v>
      </c>
      <c r="C49" s="31"/>
      <c r="D49" s="31"/>
      <c r="E49" s="61" t="s">
        <v>75</v>
      </c>
      <c r="F49" s="31"/>
      <c r="G49" s="31"/>
      <c r="H49" s="62"/>
      <c r="I49" s="31"/>
      <c r="J49" s="62"/>
      <c r="K49" s="31"/>
      <c r="L49" s="31"/>
      <c r="M49" s="12"/>
      <c r="N49" s="2"/>
      <c r="O49" s="2"/>
      <c r="P49" s="2"/>
      <c r="Q49" s="2"/>
    </row>
    <row r="50" thickTop="1">
      <c r="A50" s="9"/>
      <c r="B50" s="51">
        <v>4</v>
      </c>
      <c r="C50" s="52" t="s">
        <v>261</v>
      </c>
      <c r="D50" s="52" t="s">
        <v>3</v>
      </c>
      <c r="E50" s="52" t="s">
        <v>262</v>
      </c>
      <c r="F50" s="52" t="s">
        <v>3</v>
      </c>
      <c r="G50" s="53" t="s">
        <v>156</v>
      </c>
      <c r="H50" s="63">
        <v>386.66699999999997</v>
      </c>
      <c r="I50" s="37">
        <f>ROUND(0,2)</f>
        <v>0</v>
      </c>
      <c r="J50" s="64">
        <f>ROUND(I50*H50,2)</f>
        <v>0</v>
      </c>
      <c r="K50" s="65">
        <v>0.20999999999999999</v>
      </c>
      <c r="L50" s="66">
        <f>IF(ISNUMBER(K50),ROUND(J50*(K50+1),2),0)</f>
        <v>0</v>
      </c>
      <c r="M50" s="12"/>
      <c r="N50" s="2"/>
      <c r="O50" s="2"/>
      <c r="P50" s="2"/>
      <c r="Q50" s="43">
        <f>IF(ISNUMBER(K50),IF(H50&gt;0,IF(I50&gt;0,J50,0),0),0)</f>
        <v>0</v>
      </c>
      <c r="R50" s="27">
        <f>IF(ISNUMBER(K50)=FALSE,J50,0)</f>
        <v>0</v>
      </c>
    </row>
    <row r="51">
      <c r="A51" s="9"/>
      <c r="B51" s="58" t="s">
        <v>68</v>
      </c>
      <c r="C51" s="1"/>
      <c r="D51" s="1"/>
      <c r="E51" s="59" t="s">
        <v>613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8" t="s">
        <v>70</v>
      </c>
      <c r="C52" s="1"/>
      <c r="D52" s="1"/>
      <c r="E52" s="59" t="s">
        <v>614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>
      <c r="A53" s="9"/>
      <c r="B53" s="58" t="s">
        <v>72</v>
      </c>
      <c r="C53" s="1"/>
      <c r="D53" s="1"/>
      <c r="E53" s="59" t="s">
        <v>265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 thickBot="1">
      <c r="A54" s="9"/>
      <c r="B54" s="60" t="s">
        <v>74</v>
      </c>
      <c r="C54" s="31"/>
      <c r="D54" s="31"/>
      <c r="E54" s="61" t="s">
        <v>75</v>
      </c>
      <c r="F54" s="31"/>
      <c r="G54" s="31"/>
      <c r="H54" s="62"/>
      <c r="I54" s="31"/>
      <c r="J54" s="62"/>
      <c r="K54" s="31"/>
      <c r="L54" s="31"/>
      <c r="M54" s="12"/>
      <c r="N54" s="2"/>
      <c r="O54" s="2"/>
      <c r="P54" s="2"/>
      <c r="Q54" s="2"/>
    </row>
    <row r="55" thickTop="1">
      <c r="A55" s="9"/>
      <c r="B55" s="51">
        <v>5</v>
      </c>
      <c r="C55" s="52" t="s">
        <v>615</v>
      </c>
      <c r="D55" s="52" t="s">
        <v>3</v>
      </c>
      <c r="E55" s="52" t="s">
        <v>616</v>
      </c>
      <c r="F55" s="52" t="s">
        <v>3</v>
      </c>
      <c r="G55" s="53" t="s">
        <v>110</v>
      </c>
      <c r="H55" s="63">
        <v>1</v>
      </c>
      <c r="I55" s="37">
        <f>ROUND(0,2)</f>
        <v>0</v>
      </c>
      <c r="J55" s="64">
        <f>ROUND(I55*H55,2)</f>
        <v>0</v>
      </c>
      <c r="K55" s="65">
        <v>0.20999999999999999</v>
      </c>
      <c r="L55" s="66">
        <f>IF(ISNUMBER(K55),ROUND(J55*(K55+1),2),0)</f>
        <v>0</v>
      </c>
      <c r="M55" s="12"/>
      <c r="N55" s="2"/>
      <c r="O55" s="2"/>
      <c r="P55" s="2"/>
      <c r="Q55" s="43">
        <f>IF(ISNUMBER(K55),IF(H55&gt;0,IF(I55&gt;0,J55,0),0),0)</f>
        <v>0</v>
      </c>
      <c r="R55" s="27">
        <f>IF(ISNUMBER(K55)=FALSE,J55,0)</f>
        <v>0</v>
      </c>
    </row>
    <row r="56">
      <c r="A56" s="9"/>
      <c r="B56" s="58" t="s">
        <v>68</v>
      </c>
      <c r="C56" s="1"/>
      <c r="D56" s="1"/>
      <c r="E56" s="59" t="s">
        <v>617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70</v>
      </c>
      <c r="C57" s="1"/>
      <c r="D57" s="1"/>
      <c r="E57" s="59" t="s">
        <v>71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>
      <c r="A58" s="9"/>
      <c r="B58" s="58" t="s">
        <v>72</v>
      </c>
      <c r="C58" s="1"/>
      <c r="D58" s="1"/>
      <c r="E58" s="59" t="s">
        <v>618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 thickBot="1">
      <c r="A59" s="9"/>
      <c r="B59" s="60" t="s">
        <v>74</v>
      </c>
      <c r="C59" s="31"/>
      <c r="D59" s="31"/>
      <c r="E59" s="61" t="s">
        <v>75</v>
      </c>
      <c r="F59" s="31"/>
      <c r="G59" s="31"/>
      <c r="H59" s="62"/>
      <c r="I59" s="31"/>
      <c r="J59" s="62"/>
      <c r="K59" s="31"/>
      <c r="L59" s="31"/>
      <c r="M59" s="12"/>
      <c r="N59" s="2"/>
      <c r="O59" s="2"/>
      <c r="P59" s="2"/>
      <c r="Q59" s="2"/>
    </row>
    <row r="60" thickTop="1">
      <c r="A60" s="9"/>
      <c r="B60" s="51">
        <v>6</v>
      </c>
      <c r="C60" s="52" t="s">
        <v>619</v>
      </c>
      <c r="D60" s="52" t="s">
        <v>3</v>
      </c>
      <c r="E60" s="52" t="s">
        <v>620</v>
      </c>
      <c r="F60" s="52" t="s">
        <v>3</v>
      </c>
      <c r="G60" s="53" t="s">
        <v>110</v>
      </c>
      <c r="H60" s="63">
        <v>1</v>
      </c>
      <c r="I60" s="37">
        <f>ROUND(0,2)</f>
        <v>0</v>
      </c>
      <c r="J60" s="64">
        <f>ROUND(I60*H60,2)</f>
        <v>0</v>
      </c>
      <c r="K60" s="65">
        <v>0.20999999999999999</v>
      </c>
      <c r="L60" s="66">
        <f>IF(ISNUMBER(K60),ROUND(J60*(K60+1),2),0)</f>
        <v>0</v>
      </c>
      <c r="M60" s="12"/>
      <c r="N60" s="2"/>
      <c r="O60" s="2"/>
      <c r="P60" s="2"/>
      <c r="Q60" s="43">
        <f>IF(ISNUMBER(K60),IF(H60&gt;0,IF(I60&gt;0,J60,0),0),0)</f>
        <v>0</v>
      </c>
      <c r="R60" s="27">
        <f>IF(ISNUMBER(K60)=FALSE,J60,0)</f>
        <v>0</v>
      </c>
    </row>
    <row r="61">
      <c r="A61" s="9"/>
      <c r="B61" s="58" t="s">
        <v>68</v>
      </c>
      <c r="C61" s="1"/>
      <c r="D61" s="1"/>
      <c r="E61" s="59" t="s">
        <v>578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70</v>
      </c>
      <c r="C62" s="1"/>
      <c r="D62" s="1"/>
      <c r="E62" s="59" t="s">
        <v>71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>
      <c r="A63" s="9"/>
      <c r="B63" s="58" t="s">
        <v>72</v>
      </c>
      <c r="C63" s="1"/>
      <c r="D63" s="1"/>
      <c r="E63" s="59" t="s">
        <v>621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 thickBot="1">
      <c r="A64" s="9"/>
      <c r="B64" s="60" t="s">
        <v>74</v>
      </c>
      <c r="C64" s="31"/>
      <c r="D64" s="31"/>
      <c r="E64" s="61" t="s">
        <v>75</v>
      </c>
      <c r="F64" s="31"/>
      <c r="G64" s="31"/>
      <c r="H64" s="62"/>
      <c r="I64" s="31"/>
      <c r="J64" s="62"/>
      <c r="K64" s="31"/>
      <c r="L64" s="31"/>
      <c r="M64" s="12"/>
      <c r="N64" s="2"/>
      <c r="O64" s="2"/>
      <c r="P64" s="2"/>
      <c r="Q64" s="2"/>
    </row>
    <row r="65" thickTop="1">
      <c r="A65" s="9"/>
      <c r="B65" s="51">
        <v>7</v>
      </c>
      <c r="C65" s="52" t="s">
        <v>564</v>
      </c>
      <c r="D65" s="52" t="s">
        <v>3</v>
      </c>
      <c r="E65" s="52" t="s">
        <v>565</v>
      </c>
      <c r="F65" s="52" t="s">
        <v>3</v>
      </c>
      <c r="G65" s="53" t="s">
        <v>141</v>
      </c>
      <c r="H65" s="63">
        <v>165</v>
      </c>
      <c r="I65" s="37">
        <f>ROUND(0,2)</f>
        <v>0</v>
      </c>
      <c r="J65" s="64">
        <f>ROUND(I65*H65,2)</f>
        <v>0</v>
      </c>
      <c r="K65" s="65">
        <v>0.20999999999999999</v>
      </c>
      <c r="L65" s="66">
        <f>IF(ISNUMBER(K65),ROUND(J65*(K65+1),2),0)</f>
        <v>0</v>
      </c>
      <c r="M65" s="12"/>
      <c r="N65" s="2"/>
      <c r="O65" s="2"/>
      <c r="P65" s="2"/>
      <c r="Q65" s="43">
        <f>IF(ISNUMBER(K65),IF(H65&gt;0,IF(I65&gt;0,J65,0),0),0)</f>
        <v>0</v>
      </c>
      <c r="R65" s="27">
        <f>IF(ISNUMBER(K65)=FALSE,J65,0)</f>
        <v>0</v>
      </c>
    </row>
    <row r="66">
      <c r="A66" s="9"/>
      <c r="B66" s="58" t="s">
        <v>68</v>
      </c>
      <c r="C66" s="1"/>
      <c r="D66" s="1"/>
      <c r="E66" s="59" t="s">
        <v>566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70</v>
      </c>
      <c r="C67" s="1"/>
      <c r="D67" s="1"/>
      <c r="E67" s="59" t="s">
        <v>622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>
      <c r="A68" s="9"/>
      <c r="B68" s="58" t="s">
        <v>72</v>
      </c>
      <c r="C68" s="1"/>
      <c r="D68" s="1"/>
      <c r="E68" s="59" t="s">
        <v>270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 thickBot="1">
      <c r="A69" s="9"/>
      <c r="B69" s="60" t="s">
        <v>74</v>
      </c>
      <c r="C69" s="31"/>
      <c r="D69" s="31"/>
      <c r="E69" s="61" t="s">
        <v>75</v>
      </c>
      <c r="F69" s="31"/>
      <c r="G69" s="31"/>
      <c r="H69" s="62"/>
      <c r="I69" s="31"/>
      <c r="J69" s="62"/>
      <c r="K69" s="31"/>
      <c r="L69" s="31"/>
      <c r="M69" s="12"/>
      <c r="N69" s="2"/>
      <c r="O69" s="2"/>
      <c r="P69" s="2"/>
      <c r="Q69" s="2"/>
    </row>
    <row r="70" thickTop="1">
      <c r="A70" s="9"/>
      <c r="B70" s="51">
        <v>8</v>
      </c>
      <c r="C70" s="52" t="s">
        <v>623</v>
      </c>
      <c r="D70" s="52" t="s">
        <v>3</v>
      </c>
      <c r="E70" s="52" t="s">
        <v>624</v>
      </c>
      <c r="F70" s="52" t="s">
        <v>3</v>
      </c>
      <c r="G70" s="53" t="s">
        <v>141</v>
      </c>
      <c r="H70" s="63">
        <v>440</v>
      </c>
      <c r="I70" s="37">
        <f>ROUND(0,2)</f>
        <v>0</v>
      </c>
      <c r="J70" s="64">
        <f>ROUND(I70*H70,2)</f>
        <v>0</v>
      </c>
      <c r="K70" s="65">
        <v>0.20999999999999999</v>
      </c>
      <c r="L70" s="66">
        <f>IF(ISNUMBER(K70),ROUND(J70*(K70+1),2),0)</f>
        <v>0</v>
      </c>
      <c r="M70" s="12"/>
      <c r="N70" s="2"/>
      <c r="O70" s="2"/>
      <c r="P70" s="2"/>
      <c r="Q70" s="43">
        <f>IF(ISNUMBER(K70),IF(H70&gt;0,IF(I70&gt;0,J70,0),0),0)</f>
        <v>0</v>
      </c>
      <c r="R70" s="27">
        <f>IF(ISNUMBER(K70)=FALSE,J70,0)</f>
        <v>0</v>
      </c>
    </row>
    <row r="71">
      <c r="A71" s="9"/>
      <c r="B71" s="58" t="s">
        <v>68</v>
      </c>
      <c r="C71" s="1"/>
      <c r="D71" s="1"/>
      <c r="E71" s="59" t="s">
        <v>625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70</v>
      </c>
      <c r="C72" s="1"/>
      <c r="D72" s="1"/>
      <c r="E72" s="59" t="s">
        <v>626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>
      <c r="A73" s="9"/>
      <c r="B73" s="58" t="s">
        <v>72</v>
      </c>
      <c r="C73" s="1"/>
      <c r="D73" s="1"/>
      <c r="E73" s="59" t="s">
        <v>270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 thickBot="1">
      <c r="A74" s="9"/>
      <c r="B74" s="60" t="s">
        <v>74</v>
      </c>
      <c r="C74" s="31"/>
      <c r="D74" s="31"/>
      <c r="E74" s="61" t="s">
        <v>75</v>
      </c>
      <c r="F74" s="31"/>
      <c r="G74" s="31"/>
      <c r="H74" s="62"/>
      <c r="I74" s="31"/>
      <c r="J74" s="62"/>
      <c r="K74" s="31"/>
      <c r="L74" s="31"/>
      <c r="M74" s="12"/>
      <c r="N74" s="2"/>
      <c r="O74" s="2"/>
      <c r="P74" s="2"/>
      <c r="Q74" s="2"/>
    </row>
    <row r="75" thickTop="1">
      <c r="A75" s="9"/>
      <c r="B75" s="51">
        <v>9</v>
      </c>
      <c r="C75" s="52" t="s">
        <v>627</v>
      </c>
      <c r="D75" s="52" t="s">
        <v>3</v>
      </c>
      <c r="E75" s="52" t="s">
        <v>628</v>
      </c>
      <c r="F75" s="52" t="s">
        <v>3</v>
      </c>
      <c r="G75" s="53" t="s">
        <v>141</v>
      </c>
      <c r="H75" s="63">
        <v>87.799999999999997</v>
      </c>
      <c r="I75" s="37">
        <f>ROUND(0,2)</f>
        <v>0</v>
      </c>
      <c r="J75" s="64">
        <f>ROUND(I75*H75,2)</f>
        <v>0</v>
      </c>
      <c r="K75" s="65">
        <v>0.20999999999999999</v>
      </c>
      <c r="L75" s="66">
        <f>IF(ISNUMBER(K75),ROUND(J75*(K75+1),2),0)</f>
        <v>0</v>
      </c>
      <c r="M75" s="12"/>
      <c r="N75" s="2"/>
      <c r="O75" s="2"/>
      <c r="P75" s="2"/>
      <c r="Q75" s="43">
        <f>IF(ISNUMBER(K75),IF(H75&gt;0,IF(I75&gt;0,J75,0),0),0)</f>
        <v>0</v>
      </c>
      <c r="R75" s="27">
        <f>IF(ISNUMBER(K75)=FALSE,J75,0)</f>
        <v>0</v>
      </c>
    </row>
    <row r="76">
      <c r="A76" s="9"/>
      <c r="B76" s="58" t="s">
        <v>68</v>
      </c>
      <c r="C76" s="1"/>
      <c r="D76" s="1"/>
      <c r="E76" s="59" t="s">
        <v>629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70</v>
      </c>
      <c r="C77" s="1"/>
      <c r="D77" s="1"/>
      <c r="E77" s="59" t="s">
        <v>630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8" t="s">
        <v>72</v>
      </c>
      <c r="C78" s="1"/>
      <c r="D78" s="1"/>
      <c r="E78" s="59" t="s">
        <v>270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 thickBot="1">
      <c r="A79" s="9"/>
      <c r="B79" s="60" t="s">
        <v>74</v>
      </c>
      <c r="C79" s="31"/>
      <c r="D79" s="31"/>
      <c r="E79" s="61" t="s">
        <v>75</v>
      </c>
      <c r="F79" s="31"/>
      <c r="G79" s="31"/>
      <c r="H79" s="62"/>
      <c r="I79" s="31"/>
      <c r="J79" s="62"/>
      <c r="K79" s="31"/>
      <c r="L79" s="31"/>
      <c r="M79" s="12"/>
      <c r="N79" s="2"/>
      <c r="O79" s="2"/>
      <c r="P79" s="2"/>
      <c r="Q79" s="2"/>
    </row>
    <row r="80" thickTop="1">
      <c r="A80" s="9"/>
      <c r="B80" s="51">
        <v>10</v>
      </c>
      <c r="C80" s="52" t="s">
        <v>139</v>
      </c>
      <c r="D80" s="52" t="s">
        <v>3</v>
      </c>
      <c r="E80" s="52" t="s">
        <v>140</v>
      </c>
      <c r="F80" s="52" t="s">
        <v>3</v>
      </c>
      <c r="G80" s="53" t="s">
        <v>141</v>
      </c>
      <c r="H80" s="63">
        <v>116</v>
      </c>
      <c r="I80" s="37">
        <f>ROUND(0,2)</f>
        <v>0</v>
      </c>
      <c r="J80" s="64">
        <f>ROUND(I80*H80,2)</f>
        <v>0</v>
      </c>
      <c r="K80" s="65">
        <v>0.20999999999999999</v>
      </c>
      <c r="L80" s="66">
        <f>IF(ISNUMBER(K80),ROUND(J80*(K80+1),2),0)</f>
        <v>0</v>
      </c>
      <c r="M80" s="12"/>
      <c r="N80" s="2"/>
      <c r="O80" s="2"/>
      <c r="P80" s="2"/>
      <c r="Q80" s="43">
        <f>IF(ISNUMBER(K80),IF(H80&gt;0,IF(I80&gt;0,J80,0),0),0)</f>
        <v>0</v>
      </c>
      <c r="R80" s="27">
        <f>IF(ISNUMBER(K80)=FALSE,J80,0)</f>
        <v>0</v>
      </c>
    </row>
    <row r="81">
      <c r="A81" s="9"/>
      <c r="B81" s="58" t="s">
        <v>68</v>
      </c>
      <c r="C81" s="1"/>
      <c r="D81" s="1"/>
      <c r="E81" s="59" t="s">
        <v>631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70</v>
      </c>
      <c r="C82" s="1"/>
      <c r="D82" s="1"/>
      <c r="E82" s="59" t="s">
        <v>632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>
      <c r="A83" s="9"/>
      <c r="B83" s="58" t="s">
        <v>72</v>
      </c>
      <c r="C83" s="1"/>
      <c r="D83" s="1"/>
      <c r="E83" s="59" t="s">
        <v>144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 thickBot="1">
      <c r="A84" s="9"/>
      <c r="B84" s="60" t="s">
        <v>74</v>
      </c>
      <c r="C84" s="31"/>
      <c r="D84" s="31"/>
      <c r="E84" s="61" t="s">
        <v>75</v>
      </c>
      <c r="F84" s="31"/>
      <c r="G84" s="31"/>
      <c r="H84" s="62"/>
      <c r="I84" s="31"/>
      <c r="J84" s="62"/>
      <c r="K84" s="31"/>
      <c r="L84" s="31"/>
      <c r="M84" s="12"/>
      <c r="N84" s="2"/>
      <c r="O84" s="2"/>
      <c r="P84" s="2"/>
      <c r="Q84" s="2"/>
    </row>
    <row r="85" thickTop="1">
      <c r="A85" s="9"/>
      <c r="B85" s="51">
        <v>11</v>
      </c>
      <c r="C85" s="52" t="s">
        <v>145</v>
      </c>
      <c r="D85" s="52" t="s">
        <v>3</v>
      </c>
      <c r="E85" s="52" t="s">
        <v>146</v>
      </c>
      <c r="F85" s="52" t="s">
        <v>3</v>
      </c>
      <c r="G85" s="53" t="s">
        <v>141</v>
      </c>
      <c r="H85" s="63">
        <v>16</v>
      </c>
      <c r="I85" s="37">
        <f>ROUND(0,2)</f>
        <v>0</v>
      </c>
      <c r="J85" s="64">
        <f>ROUND(I85*H85,2)</f>
        <v>0</v>
      </c>
      <c r="K85" s="65">
        <v>0.20999999999999999</v>
      </c>
      <c r="L85" s="66">
        <f>IF(ISNUMBER(K85),ROUND(J85*(K85+1),2),0)</f>
        <v>0</v>
      </c>
      <c r="M85" s="12"/>
      <c r="N85" s="2"/>
      <c r="O85" s="2"/>
      <c r="P85" s="2"/>
      <c r="Q85" s="43">
        <f>IF(ISNUMBER(K85),IF(H85&gt;0,IF(I85&gt;0,J85,0),0),0)</f>
        <v>0</v>
      </c>
      <c r="R85" s="27">
        <f>IF(ISNUMBER(K85)=FALSE,J85,0)</f>
        <v>0</v>
      </c>
    </row>
    <row r="86">
      <c r="A86" s="9"/>
      <c r="B86" s="58" t="s">
        <v>68</v>
      </c>
      <c r="C86" s="1"/>
      <c r="D86" s="1"/>
      <c r="E86" s="59" t="s">
        <v>633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70</v>
      </c>
      <c r="C87" s="1"/>
      <c r="D87" s="1"/>
      <c r="E87" s="59" t="s">
        <v>520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>
      <c r="A88" s="9"/>
      <c r="B88" s="58" t="s">
        <v>72</v>
      </c>
      <c r="C88" s="1"/>
      <c r="D88" s="1"/>
      <c r="E88" s="59" t="s">
        <v>149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 thickBot="1">
      <c r="A89" s="9"/>
      <c r="B89" s="60" t="s">
        <v>74</v>
      </c>
      <c r="C89" s="31"/>
      <c r="D89" s="31"/>
      <c r="E89" s="61" t="s">
        <v>75</v>
      </c>
      <c r="F89" s="31"/>
      <c r="G89" s="31"/>
      <c r="H89" s="62"/>
      <c r="I89" s="31"/>
      <c r="J89" s="62"/>
      <c r="K89" s="31"/>
      <c r="L89" s="31"/>
      <c r="M89" s="12"/>
      <c r="N89" s="2"/>
      <c r="O89" s="2"/>
      <c r="P89" s="2"/>
      <c r="Q89" s="2"/>
    </row>
    <row r="90" thickTop="1">
      <c r="A90" s="9"/>
      <c r="B90" s="51">
        <v>12</v>
      </c>
      <c r="C90" s="52" t="s">
        <v>289</v>
      </c>
      <c r="D90" s="52" t="s">
        <v>3</v>
      </c>
      <c r="E90" s="52" t="s">
        <v>290</v>
      </c>
      <c r="F90" s="52" t="s">
        <v>3</v>
      </c>
      <c r="G90" s="53" t="s">
        <v>141</v>
      </c>
      <c r="H90" s="63">
        <v>16</v>
      </c>
      <c r="I90" s="37">
        <f>ROUND(0,2)</f>
        <v>0</v>
      </c>
      <c r="J90" s="64">
        <f>ROUND(I90*H90,2)</f>
        <v>0</v>
      </c>
      <c r="K90" s="65">
        <v>0.20999999999999999</v>
      </c>
      <c r="L90" s="66">
        <f>IF(ISNUMBER(K90),ROUND(J90*(K90+1),2),0)</f>
        <v>0</v>
      </c>
      <c r="M90" s="12"/>
      <c r="N90" s="2"/>
      <c r="O90" s="2"/>
      <c r="P90" s="2"/>
      <c r="Q90" s="43">
        <f>IF(ISNUMBER(K90),IF(H90&gt;0,IF(I90&gt;0,J90,0),0),0)</f>
        <v>0</v>
      </c>
      <c r="R90" s="27">
        <f>IF(ISNUMBER(K90)=FALSE,J90,0)</f>
        <v>0</v>
      </c>
    </row>
    <row r="91">
      <c r="A91" s="9"/>
      <c r="B91" s="58" t="s">
        <v>68</v>
      </c>
      <c r="C91" s="1"/>
      <c r="D91" s="1"/>
      <c r="E91" s="59" t="s">
        <v>634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70</v>
      </c>
      <c r="C92" s="1"/>
      <c r="D92" s="1"/>
      <c r="E92" s="59" t="s">
        <v>520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>
      <c r="A93" s="9"/>
      <c r="B93" s="58" t="s">
        <v>72</v>
      </c>
      <c r="C93" s="1"/>
      <c r="D93" s="1"/>
      <c r="E93" s="59" t="s">
        <v>293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 thickBot="1">
      <c r="A94" s="9"/>
      <c r="B94" s="60" t="s">
        <v>74</v>
      </c>
      <c r="C94" s="31"/>
      <c r="D94" s="31"/>
      <c r="E94" s="61" t="s">
        <v>75</v>
      </c>
      <c r="F94" s="31"/>
      <c r="G94" s="31"/>
      <c r="H94" s="62"/>
      <c r="I94" s="31"/>
      <c r="J94" s="62"/>
      <c r="K94" s="31"/>
      <c r="L94" s="31"/>
      <c r="M94" s="12"/>
      <c r="N94" s="2"/>
      <c r="O94" s="2"/>
      <c r="P94" s="2"/>
      <c r="Q94" s="2"/>
    </row>
    <row r="95" thickTop="1">
      <c r="A95" s="9"/>
      <c r="B95" s="51">
        <v>13</v>
      </c>
      <c r="C95" s="52" t="s">
        <v>635</v>
      </c>
      <c r="D95" s="52" t="s">
        <v>3</v>
      </c>
      <c r="E95" s="52" t="s">
        <v>636</v>
      </c>
      <c r="F95" s="52" t="s">
        <v>3</v>
      </c>
      <c r="G95" s="53" t="s">
        <v>156</v>
      </c>
      <c r="H95" s="63">
        <v>580</v>
      </c>
      <c r="I95" s="37">
        <f>ROUND(0,2)</f>
        <v>0</v>
      </c>
      <c r="J95" s="64">
        <f>ROUND(I95*H95,2)</f>
        <v>0</v>
      </c>
      <c r="K95" s="65">
        <v>0.20999999999999999</v>
      </c>
      <c r="L95" s="66">
        <f>IF(ISNUMBER(K95),ROUND(J95*(K95+1),2),0)</f>
        <v>0</v>
      </c>
      <c r="M95" s="12"/>
      <c r="N95" s="2"/>
      <c r="O95" s="2"/>
      <c r="P95" s="2"/>
      <c r="Q95" s="43">
        <f>IF(ISNUMBER(K95),IF(H95&gt;0,IF(I95&gt;0,J95,0),0),0)</f>
        <v>0</v>
      </c>
      <c r="R95" s="27">
        <f>IF(ISNUMBER(K95)=FALSE,J95,0)</f>
        <v>0</v>
      </c>
    </row>
    <row r="96">
      <c r="A96" s="9"/>
      <c r="B96" s="58" t="s">
        <v>68</v>
      </c>
      <c r="C96" s="1"/>
      <c r="D96" s="1"/>
      <c r="E96" s="59" t="s">
        <v>637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70</v>
      </c>
      <c r="C97" s="1"/>
      <c r="D97" s="1"/>
      <c r="E97" s="59" t="s">
        <v>638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>
      <c r="A98" s="9"/>
      <c r="B98" s="58" t="s">
        <v>72</v>
      </c>
      <c r="C98" s="1"/>
      <c r="D98" s="1"/>
      <c r="E98" s="59" t="s">
        <v>302</v>
      </c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 thickBot="1">
      <c r="A99" s="9"/>
      <c r="B99" s="60" t="s">
        <v>74</v>
      </c>
      <c r="C99" s="31"/>
      <c r="D99" s="31"/>
      <c r="E99" s="61" t="s">
        <v>75</v>
      </c>
      <c r="F99" s="31"/>
      <c r="G99" s="31"/>
      <c r="H99" s="62"/>
      <c r="I99" s="31"/>
      <c r="J99" s="62"/>
      <c r="K99" s="31"/>
      <c r="L99" s="31"/>
      <c r="M99" s="12"/>
      <c r="N99" s="2"/>
      <c r="O99" s="2"/>
      <c r="P99" s="2"/>
      <c r="Q99" s="2"/>
    </row>
    <row r="100" thickTop="1">
      <c r="A100" s="9"/>
      <c r="B100" s="51">
        <v>14</v>
      </c>
      <c r="C100" s="52" t="s">
        <v>639</v>
      </c>
      <c r="D100" s="52" t="s">
        <v>3</v>
      </c>
      <c r="E100" s="52" t="s">
        <v>640</v>
      </c>
      <c r="F100" s="52" t="s">
        <v>3</v>
      </c>
      <c r="G100" s="53" t="s">
        <v>110</v>
      </c>
      <c r="H100" s="63">
        <v>1</v>
      </c>
      <c r="I100" s="37">
        <f>ROUND(0,2)</f>
        <v>0</v>
      </c>
      <c r="J100" s="64">
        <f>ROUND(I100*H100,2)</f>
        <v>0</v>
      </c>
      <c r="K100" s="65">
        <v>0.20999999999999999</v>
      </c>
      <c r="L100" s="66">
        <f>IF(ISNUMBER(K100),ROUND(J100*(K100+1),2),0)</f>
        <v>0</v>
      </c>
      <c r="M100" s="12"/>
      <c r="N100" s="2"/>
      <c r="O100" s="2"/>
      <c r="P100" s="2"/>
      <c r="Q100" s="43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58" t="s">
        <v>68</v>
      </c>
      <c r="C101" s="1"/>
      <c r="D101" s="1"/>
      <c r="E101" s="59" t="s">
        <v>641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8" t="s">
        <v>70</v>
      </c>
      <c r="C102" s="1"/>
      <c r="D102" s="1"/>
      <c r="E102" s="59" t="s">
        <v>3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>
      <c r="A103" s="9"/>
      <c r="B103" s="58" t="s">
        <v>72</v>
      </c>
      <c r="C103" s="1"/>
      <c r="D103" s="1"/>
      <c r="E103" s="59" t="s">
        <v>642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 thickBot="1">
      <c r="A104" s="9"/>
      <c r="B104" s="60" t="s">
        <v>74</v>
      </c>
      <c r="C104" s="31"/>
      <c r="D104" s="31"/>
      <c r="E104" s="61" t="s">
        <v>75</v>
      </c>
      <c r="F104" s="31"/>
      <c r="G104" s="31"/>
      <c r="H104" s="62"/>
      <c r="I104" s="31"/>
      <c r="J104" s="62"/>
      <c r="K104" s="31"/>
      <c r="L104" s="31"/>
      <c r="M104" s="12"/>
      <c r="N104" s="2"/>
      <c r="O104" s="2"/>
      <c r="P104" s="2"/>
      <c r="Q104" s="2"/>
    </row>
    <row r="105" thickTop="1" thickBot="1" ht="25" customHeight="1">
      <c r="A105" s="9"/>
      <c r="B105" s="1"/>
      <c r="C105" s="67">
        <v>1</v>
      </c>
      <c r="D105" s="1"/>
      <c r="E105" s="67" t="s">
        <v>122</v>
      </c>
      <c r="F105" s="1"/>
      <c r="G105" s="68" t="s">
        <v>115</v>
      </c>
      <c r="H105" s="69">
        <f>J45+J50+J55+J60+J65+J70+J75+J80+J85+J90+J95+J100</f>
        <v>0</v>
      </c>
      <c r="I105" s="68" t="s">
        <v>116</v>
      </c>
      <c r="J105" s="70">
        <f>(L105-H105)</f>
        <v>0</v>
      </c>
      <c r="K105" s="68" t="s">
        <v>117</v>
      </c>
      <c r="L105" s="71">
        <f>L45+L50+L55+L60+L65+L70+L75+L80+L85+L90+L95+L100</f>
        <v>0</v>
      </c>
      <c r="M105" s="12"/>
      <c r="N105" s="2"/>
      <c r="O105" s="2"/>
      <c r="P105" s="2"/>
      <c r="Q105" s="43">
        <f>0+Q45+Q50+Q55+Q60+Q65+Q70+Q75+Q80+Q85+Q90+Q95+Q100</f>
        <v>0</v>
      </c>
      <c r="R105" s="27">
        <f>0+R45+R50+R55+R60+R65+R70+R75+R80+R85+R90+R95+R100</f>
        <v>0</v>
      </c>
      <c r="S105" s="72">
        <f>Q105*(1+J105)+R105</f>
        <v>0</v>
      </c>
    </row>
    <row r="106" thickTop="1" thickBot="1" ht="25" customHeight="1">
      <c r="A106" s="9"/>
      <c r="B106" s="73"/>
      <c r="C106" s="73"/>
      <c r="D106" s="73"/>
      <c r="E106" s="73"/>
      <c r="F106" s="73"/>
      <c r="G106" s="74" t="s">
        <v>118</v>
      </c>
      <c r="H106" s="75">
        <f>J45+J50+J55+J60+J65+J70+J75+J80+J85+J90+J95+J100</f>
        <v>0</v>
      </c>
      <c r="I106" s="74" t="s">
        <v>119</v>
      </c>
      <c r="J106" s="76">
        <f>0+J105</f>
        <v>0</v>
      </c>
      <c r="K106" s="74" t="s">
        <v>120</v>
      </c>
      <c r="L106" s="77">
        <f>L45+L50+L55+L60+L65+L70+L75+L80+L85+L90+L95+L100</f>
        <v>0</v>
      </c>
      <c r="M106" s="12"/>
      <c r="N106" s="2"/>
      <c r="O106" s="2"/>
      <c r="P106" s="2"/>
      <c r="Q106" s="2"/>
    </row>
    <row r="107" ht="40" customHeight="1">
      <c r="A107" s="9"/>
      <c r="B107" s="82" t="s">
        <v>643</v>
      </c>
      <c r="C107" s="1"/>
      <c r="D107" s="1"/>
      <c r="E107" s="1"/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>
      <c r="A108" s="9"/>
      <c r="B108" s="51">
        <v>15</v>
      </c>
      <c r="C108" s="52" t="s">
        <v>644</v>
      </c>
      <c r="D108" s="52" t="s">
        <v>3</v>
      </c>
      <c r="E108" s="52" t="s">
        <v>645</v>
      </c>
      <c r="F108" s="52" t="s">
        <v>3</v>
      </c>
      <c r="G108" s="53" t="s">
        <v>141</v>
      </c>
      <c r="H108" s="54">
        <v>2.7000000000000002</v>
      </c>
      <c r="I108" s="25">
        <f>ROUND(0,2)</f>
        <v>0</v>
      </c>
      <c r="J108" s="55">
        <f>ROUND(I108*H108,2)</f>
        <v>0</v>
      </c>
      <c r="K108" s="56">
        <v>0.20999999999999999</v>
      </c>
      <c r="L108" s="57">
        <f>IF(ISNUMBER(K108),ROUND(J108*(K108+1),2),0)</f>
        <v>0</v>
      </c>
      <c r="M108" s="12"/>
      <c r="N108" s="2"/>
      <c r="O108" s="2"/>
      <c r="P108" s="2"/>
      <c r="Q108" s="43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58" t="s">
        <v>68</v>
      </c>
      <c r="C109" s="1"/>
      <c r="D109" s="1"/>
      <c r="E109" s="59" t="s">
        <v>646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8" t="s">
        <v>70</v>
      </c>
      <c r="C110" s="1"/>
      <c r="D110" s="1"/>
      <c r="E110" s="59" t="s">
        <v>647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>
      <c r="A111" s="9"/>
      <c r="B111" s="58" t="s">
        <v>72</v>
      </c>
      <c r="C111" s="1"/>
      <c r="D111" s="1"/>
      <c r="E111" s="59" t="s">
        <v>648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 thickBot="1">
      <c r="A112" s="9"/>
      <c r="B112" s="60" t="s">
        <v>74</v>
      </c>
      <c r="C112" s="31"/>
      <c r="D112" s="31"/>
      <c r="E112" s="61" t="s">
        <v>75</v>
      </c>
      <c r="F112" s="31"/>
      <c r="G112" s="31"/>
      <c r="H112" s="62"/>
      <c r="I112" s="31"/>
      <c r="J112" s="62"/>
      <c r="K112" s="31"/>
      <c r="L112" s="31"/>
      <c r="M112" s="12"/>
      <c r="N112" s="2"/>
      <c r="O112" s="2"/>
      <c r="P112" s="2"/>
      <c r="Q112" s="2"/>
    </row>
    <row r="113" thickTop="1">
      <c r="A113" s="9"/>
      <c r="B113" s="51">
        <v>16</v>
      </c>
      <c r="C113" s="52" t="s">
        <v>649</v>
      </c>
      <c r="D113" s="52" t="s">
        <v>3</v>
      </c>
      <c r="E113" s="52" t="s">
        <v>650</v>
      </c>
      <c r="F113" s="52" t="s">
        <v>3</v>
      </c>
      <c r="G113" s="53" t="s">
        <v>651</v>
      </c>
      <c r="H113" s="63">
        <v>2</v>
      </c>
      <c r="I113" s="37">
        <f>ROUND(0,2)</f>
        <v>0</v>
      </c>
      <c r="J113" s="64">
        <f>ROUND(I113*H113,2)</f>
        <v>0</v>
      </c>
      <c r="K113" s="65">
        <v>0.20999999999999999</v>
      </c>
      <c r="L113" s="66">
        <f>IF(ISNUMBER(K113),ROUND(J113*(K113+1),2),0)</f>
        <v>0</v>
      </c>
      <c r="M113" s="12"/>
      <c r="N113" s="2"/>
      <c r="O113" s="2"/>
      <c r="P113" s="2"/>
      <c r="Q113" s="4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8" t="s">
        <v>68</v>
      </c>
      <c r="C114" s="1"/>
      <c r="D114" s="1"/>
      <c r="E114" s="59" t="s">
        <v>652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>
      <c r="A115" s="9"/>
      <c r="B115" s="58" t="s">
        <v>70</v>
      </c>
      <c r="C115" s="1"/>
      <c r="D115" s="1"/>
      <c r="E115" s="59" t="s">
        <v>198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8" t="s">
        <v>72</v>
      </c>
      <c r="C116" s="1"/>
      <c r="D116" s="1"/>
      <c r="E116" s="59" t="s">
        <v>653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 thickBot="1">
      <c r="A117" s="9"/>
      <c r="B117" s="60" t="s">
        <v>74</v>
      </c>
      <c r="C117" s="31"/>
      <c r="D117" s="31"/>
      <c r="E117" s="61" t="s">
        <v>75</v>
      </c>
      <c r="F117" s="31"/>
      <c r="G117" s="31"/>
      <c r="H117" s="62"/>
      <c r="I117" s="31"/>
      <c r="J117" s="62"/>
      <c r="K117" s="31"/>
      <c r="L117" s="31"/>
      <c r="M117" s="12"/>
      <c r="N117" s="2"/>
      <c r="O117" s="2"/>
      <c r="P117" s="2"/>
      <c r="Q117" s="2"/>
    </row>
    <row r="118" thickTop="1" thickBot="1" ht="25" customHeight="1">
      <c r="A118" s="9"/>
      <c r="B118" s="1"/>
      <c r="C118" s="67">
        <v>3</v>
      </c>
      <c r="D118" s="1"/>
      <c r="E118" s="67" t="s">
        <v>605</v>
      </c>
      <c r="F118" s="1"/>
      <c r="G118" s="68" t="s">
        <v>115</v>
      </c>
      <c r="H118" s="69">
        <f>J108+J113</f>
        <v>0</v>
      </c>
      <c r="I118" s="68" t="s">
        <v>116</v>
      </c>
      <c r="J118" s="70">
        <f>(L118-H118)</f>
        <v>0</v>
      </c>
      <c r="K118" s="68" t="s">
        <v>117</v>
      </c>
      <c r="L118" s="71">
        <f>L108+L113</f>
        <v>0</v>
      </c>
      <c r="M118" s="12"/>
      <c r="N118" s="2"/>
      <c r="O118" s="2"/>
      <c r="P118" s="2"/>
      <c r="Q118" s="43">
        <f>0+Q108+Q113</f>
        <v>0</v>
      </c>
      <c r="R118" s="27">
        <f>0+R108+R113</f>
        <v>0</v>
      </c>
      <c r="S118" s="72">
        <f>Q118*(1+J118)+R118</f>
        <v>0</v>
      </c>
    </row>
    <row r="119" thickTop="1" thickBot="1" ht="25" customHeight="1">
      <c r="A119" s="9"/>
      <c r="B119" s="73"/>
      <c r="C119" s="73"/>
      <c r="D119" s="73"/>
      <c r="E119" s="73"/>
      <c r="F119" s="73"/>
      <c r="G119" s="74" t="s">
        <v>118</v>
      </c>
      <c r="H119" s="75">
        <f>J108+J113</f>
        <v>0</v>
      </c>
      <c r="I119" s="74" t="s">
        <v>119</v>
      </c>
      <c r="J119" s="76">
        <f>0+J118</f>
        <v>0</v>
      </c>
      <c r="K119" s="74" t="s">
        <v>120</v>
      </c>
      <c r="L119" s="77">
        <f>L108+L113</f>
        <v>0</v>
      </c>
      <c r="M119" s="12"/>
      <c r="N119" s="2"/>
      <c r="O119" s="2"/>
      <c r="P119" s="2"/>
      <c r="Q119" s="2"/>
    </row>
    <row r="120" ht="40" customHeight="1">
      <c r="A120" s="9"/>
      <c r="B120" s="82" t="s">
        <v>164</v>
      </c>
      <c r="C120" s="1"/>
      <c r="D120" s="1"/>
      <c r="E120" s="1"/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>
      <c r="A121" s="9"/>
      <c r="B121" s="51">
        <v>17</v>
      </c>
      <c r="C121" s="52" t="s">
        <v>580</v>
      </c>
      <c r="D121" s="52" t="s">
        <v>3</v>
      </c>
      <c r="E121" s="52" t="s">
        <v>581</v>
      </c>
      <c r="F121" s="52" t="s">
        <v>3</v>
      </c>
      <c r="G121" s="53" t="s">
        <v>141</v>
      </c>
      <c r="H121" s="54">
        <v>150</v>
      </c>
      <c r="I121" s="25">
        <f>ROUND(0,2)</f>
        <v>0</v>
      </c>
      <c r="J121" s="55">
        <f>ROUND(I121*H121,2)</f>
        <v>0</v>
      </c>
      <c r="K121" s="56">
        <v>0.20999999999999999</v>
      </c>
      <c r="L121" s="57">
        <f>IF(ISNUMBER(K121),ROUND(J121*(K121+1),2),0)</f>
        <v>0</v>
      </c>
      <c r="M121" s="12"/>
      <c r="N121" s="2"/>
      <c r="O121" s="2"/>
      <c r="P121" s="2"/>
      <c r="Q121" s="43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8" t="s">
        <v>68</v>
      </c>
      <c r="C122" s="1"/>
      <c r="D122" s="1"/>
      <c r="E122" s="59" t="s">
        <v>654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>
      <c r="A123" s="9"/>
      <c r="B123" s="58" t="s">
        <v>70</v>
      </c>
      <c r="C123" s="1"/>
      <c r="D123" s="1"/>
      <c r="E123" s="59" t="s">
        <v>162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>
      <c r="A124" s="9"/>
      <c r="B124" s="58" t="s">
        <v>72</v>
      </c>
      <c r="C124" s="1"/>
      <c r="D124" s="1"/>
      <c r="E124" s="59" t="s">
        <v>330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 thickBot="1">
      <c r="A125" s="9"/>
      <c r="B125" s="60" t="s">
        <v>74</v>
      </c>
      <c r="C125" s="31"/>
      <c r="D125" s="31"/>
      <c r="E125" s="61" t="s">
        <v>75</v>
      </c>
      <c r="F125" s="31"/>
      <c r="G125" s="31"/>
      <c r="H125" s="62"/>
      <c r="I125" s="31"/>
      <c r="J125" s="62"/>
      <c r="K125" s="31"/>
      <c r="L125" s="31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67">
        <v>4</v>
      </c>
      <c r="D126" s="1"/>
      <c r="E126" s="67" t="s">
        <v>123</v>
      </c>
      <c r="F126" s="1"/>
      <c r="G126" s="68" t="s">
        <v>115</v>
      </c>
      <c r="H126" s="69">
        <f>0+J121</f>
        <v>0</v>
      </c>
      <c r="I126" s="68" t="s">
        <v>116</v>
      </c>
      <c r="J126" s="70">
        <f>(L126-H126)</f>
        <v>0</v>
      </c>
      <c r="K126" s="68" t="s">
        <v>117</v>
      </c>
      <c r="L126" s="71">
        <f>0+L121</f>
        <v>0</v>
      </c>
      <c r="M126" s="12"/>
      <c r="N126" s="2"/>
      <c r="O126" s="2"/>
      <c r="P126" s="2"/>
      <c r="Q126" s="43">
        <f>0+Q121</f>
        <v>0</v>
      </c>
      <c r="R126" s="27">
        <f>0+R121</f>
        <v>0</v>
      </c>
      <c r="S126" s="72">
        <f>Q126*(1+J126)+R126</f>
        <v>0</v>
      </c>
    </row>
    <row r="127" thickTop="1" thickBot="1" ht="25" customHeight="1">
      <c r="A127" s="9"/>
      <c r="B127" s="73"/>
      <c r="C127" s="73"/>
      <c r="D127" s="73"/>
      <c r="E127" s="73"/>
      <c r="F127" s="73"/>
      <c r="G127" s="74" t="s">
        <v>118</v>
      </c>
      <c r="H127" s="75">
        <f>0+J121</f>
        <v>0</v>
      </c>
      <c r="I127" s="74" t="s">
        <v>119</v>
      </c>
      <c r="J127" s="76">
        <f>0+J126</f>
        <v>0</v>
      </c>
      <c r="K127" s="74" t="s">
        <v>120</v>
      </c>
      <c r="L127" s="77">
        <f>0+L121</f>
        <v>0</v>
      </c>
      <c r="M127" s="12"/>
      <c r="N127" s="2"/>
      <c r="O127" s="2"/>
      <c r="P127" s="2"/>
      <c r="Q127" s="2"/>
    </row>
    <row r="128" ht="40" customHeight="1">
      <c r="A128" s="9"/>
      <c r="B128" s="82" t="s">
        <v>331</v>
      </c>
      <c r="C128" s="1"/>
      <c r="D128" s="1"/>
      <c r="E128" s="1"/>
      <c r="F128" s="1"/>
      <c r="G128" s="1"/>
      <c r="H128" s="50"/>
      <c r="I128" s="1"/>
      <c r="J128" s="50"/>
      <c r="K128" s="1"/>
      <c r="L128" s="1"/>
      <c r="M128" s="12"/>
      <c r="N128" s="2"/>
      <c r="O128" s="2"/>
      <c r="P128" s="2"/>
      <c r="Q128" s="2"/>
    </row>
    <row r="129">
      <c r="A129" s="9"/>
      <c r="B129" s="51">
        <v>18</v>
      </c>
      <c r="C129" s="52" t="s">
        <v>583</v>
      </c>
      <c r="D129" s="52" t="s">
        <v>3</v>
      </c>
      <c r="E129" s="52" t="s">
        <v>584</v>
      </c>
      <c r="F129" s="52" t="s">
        <v>3</v>
      </c>
      <c r="G129" s="53" t="s">
        <v>156</v>
      </c>
      <c r="H129" s="54">
        <v>439</v>
      </c>
      <c r="I129" s="25">
        <f>ROUND(0,2)</f>
        <v>0</v>
      </c>
      <c r="J129" s="55">
        <f>ROUND(I129*H129,2)</f>
        <v>0</v>
      </c>
      <c r="K129" s="56">
        <v>0.20999999999999999</v>
      </c>
      <c r="L129" s="57">
        <f>IF(ISNUMBER(K129),ROUND(J129*(K129+1),2),0)</f>
        <v>0</v>
      </c>
      <c r="M129" s="12"/>
      <c r="N129" s="2"/>
      <c r="O129" s="2"/>
      <c r="P129" s="2"/>
      <c r="Q129" s="43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58" t="s">
        <v>68</v>
      </c>
      <c r="C130" s="1"/>
      <c r="D130" s="1"/>
      <c r="E130" s="59" t="s">
        <v>655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>
      <c r="A131" s="9"/>
      <c r="B131" s="58" t="s">
        <v>70</v>
      </c>
      <c r="C131" s="1"/>
      <c r="D131" s="1"/>
      <c r="E131" s="59" t="s">
        <v>656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8" t="s">
        <v>72</v>
      </c>
      <c r="C132" s="1"/>
      <c r="D132" s="1"/>
      <c r="E132" s="59" t="s">
        <v>336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 thickBot="1">
      <c r="A133" s="9"/>
      <c r="B133" s="60" t="s">
        <v>74</v>
      </c>
      <c r="C133" s="31"/>
      <c r="D133" s="31"/>
      <c r="E133" s="61" t="s">
        <v>75</v>
      </c>
      <c r="F133" s="31"/>
      <c r="G133" s="31"/>
      <c r="H133" s="62"/>
      <c r="I133" s="31"/>
      <c r="J133" s="62"/>
      <c r="K133" s="31"/>
      <c r="L133" s="31"/>
      <c r="M133" s="12"/>
      <c r="N133" s="2"/>
      <c r="O133" s="2"/>
      <c r="P133" s="2"/>
      <c r="Q133" s="2"/>
    </row>
    <row r="134" thickTop="1">
      <c r="A134" s="9"/>
      <c r="B134" s="51">
        <v>19</v>
      </c>
      <c r="C134" s="52" t="s">
        <v>657</v>
      </c>
      <c r="D134" s="52" t="s">
        <v>3</v>
      </c>
      <c r="E134" s="52" t="s">
        <v>658</v>
      </c>
      <c r="F134" s="52" t="s">
        <v>3</v>
      </c>
      <c r="G134" s="53" t="s">
        <v>141</v>
      </c>
      <c r="H134" s="63">
        <v>11</v>
      </c>
      <c r="I134" s="37">
        <f>ROUND(0,2)</f>
        <v>0</v>
      </c>
      <c r="J134" s="64">
        <f>ROUND(I134*H134,2)</f>
        <v>0</v>
      </c>
      <c r="K134" s="65">
        <v>0.20999999999999999</v>
      </c>
      <c r="L134" s="66">
        <f>IF(ISNUMBER(K134),ROUND(J134*(K134+1),2),0)</f>
        <v>0</v>
      </c>
      <c r="M134" s="12"/>
      <c r="N134" s="2"/>
      <c r="O134" s="2"/>
      <c r="P134" s="2"/>
      <c r="Q134" s="43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58" t="s">
        <v>68</v>
      </c>
      <c r="C135" s="1"/>
      <c r="D135" s="1"/>
      <c r="E135" s="59" t="s">
        <v>659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>
      <c r="A136" s="9"/>
      <c r="B136" s="58" t="s">
        <v>70</v>
      </c>
      <c r="C136" s="1"/>
      <c r="D136" s="1"/>
      <c r="E136" s="59" t="s">
        <v>660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>
      <c r="A137" s="9"/>
      <c r="B137" s="58" t="s">
        <v>72</v>
      </c>
      <c r="C137" s="1"/>
      <c r="D137" s="1"/>
      <c r="E137" s="59" t="s">
        <v>661</v>
      </c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 thickBot="1">
      <c r="A138" s="9"/>
      <c r="B138" s="60" t="s">
        <v>74</v>
      </c>
      <c r="C138" s="31"/>
      <c r="D138" s="31"/>
      <c r="E138" s="61" t="s">
        <v>75</v>
      </c>
      <c r="F138" s="31"/>
      <c r="G138" s="31"/>
      <c r="H138" s="62"/>
      <c r="I138" s="31"/>
      <c r="J138" s="62"/>
      <c r="K138" s="31"/>
      <c r="L138" s="31"/>
      <c r="M138" s="12"/>
      <c r="N138" s="2"/>
      <c r="O138" s="2"/>
      <c r="P138" s="2"/>
      <c r="Q138" s="2"/>
    </row>
    <row r="139" thickTop="1">
      <c r="A139" s="9"/>
      <c r="B139" s="51">
        <v>20</v>
      </c>
      <c r="C139" s="52" t="s">
        <v>662</v>
      </c>
      <c r="D139" s="52" t="s">
        <v>3</v>
      </c>
      <c r="E139" s="52" t="s">
        <v>663</v>
      </c>
      <c r="F139" s="52" t="s">
        <v>3</v>
      </c>
      <c r="G139" s="53" t="s">
        <v>141</v>
      </c>
      <c r="H139" s="63">
        <v>165</v>
      </c>
      <c r="I139" s="37">
        <f>ROUND(0,2)</f>
        <v>0</v>
      </c>
      <c r="J139" s="64">
        <f>ROUND(I139*H139,2)</f>
        <v>0</v>
      </c>
      <c r="K139" s="65">
        <v>0.20999999999999999</v>
      </c>
      <c r="L139" s="66">
        <f>IF(ISNUMBER(K139),ROUND(J139*(K139+1),2),0)</f>
        <v>0</v>
      </c>
      <c r="M139" s="12"/>
      <c r="N139" s="2"/>
      <c r="O139" s="2"/>
      <c r="P139" s="2"/>
      <c r="Q139" s="43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58" t="s">
        <v>68</v>
      </c>
      <c r="C140" s="1"/>
      <c r="D140" s="1"/>
      <c r="E140" s="59" t="s">
        <v>664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>
      <c r="A141" s="9"/>
      <c r="B141" s="58" t="s">
        <v>70</v>
      </c>
      <c r="C141" s="1"/>
      <c r="D141" s="1"/>
      <c r="E141" s="59" t="s">
        <v>665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>
      <c r="A142" s="9"/>
      <c r="B142" s="58" t="s">
        <v>72</v>
      </c>
      <c r="C142" s="1"/>
      <c r="D142" s="1"/>
      <c r="E142" s="59" t="s">
        <v>666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 thickBot="1">
      <c r="A143" s="9"/>
      <c r="B143" s="60" t="s">
        <v>74</v>
      </c>
      <c r="C143" s="31"/>
      <c r="D143" s="31"/>
      <c r="E143" s="61" t="s">
        <v>75</v>
      </c>
      <c r="F143" s="31"/>
      <c r="G143" s="31"/>
      <c r="H143" s="62"/>
      <c r="I143" s="31"/>
      <c r="J143" s="62"/>
      <c r="K143" s="31"/>
      <c r="L143" s="31"/>
      <c r="M143" s="12"/>
      <c r="N143" s="2"/>
      <c r="O143" s="2"/>
      <c r="P143" s="2"/>
      <c r="Q143" s="2"/>
    </row>
    <row r="144" thickTop="1" thickBot="1" ht="25" customHeight="1">
      <c r="A144" s="9"/>
      <c r="B144" s="1"/>
      <c r="C144" s="67">
        <v>5</v>
      </c>
      <c r="D144" s="1"/>
      <c r="E144" s="67" t="s">
        <v>255</v>
      </c>
      <c r="F144" s="1"/>
      <c r="G144" s="68" t="s">
        <v>115</v>
      </c>
      <c r="H144" s="69">
        <f>J129+J134+J139</f>
        <v>0</v>
      </c>
      <c r="I144" s="68" t="s">
        <v>116</v>
      </c>
      <c r="J144" s="70">
        <f>(L144-H144)</f>
        <v>0</v>
      </c>
      <c r="K144" s="68" t="s">
        <v>117</v>
      </c>
      <c r="L144" s="71">
        <f>L129+L134+L139</f>
        <v>0</v>
      </c>
      <c r="M144" s="12"/>
      <c r="N144" s="2"/>
      <c r="O144" s="2"/>
      <c r="P144" s="2"/>
      <c r="Q144" s="43">
        <f>0+Q129+Q134+Q139</f>
        <v>0</v>
      </c>
      <c r="R144" s="27">
        <f>0+R129+R134+R139</f>
        <v>0</v>
      </c>
      <c r="S144" s="72">
        <f>Q144*(1+J144)+R144</f>
        <v>0</v>
      </c>
    </row>
    <row r="145" thickTop="1" thickBot="1" ht="25" customHeight="1">
      <c r="A145" s="9"/>
      <c r="B145" s="73"/>
      <c r="C145" s="73"/>
      <c r="D145" s="73"/>
      <c r="E145" s="73"/>
      <c r="F145" s="73"/>
      <c r="G145" s="74" t="s">
        <v>118</v>
      </c>
      <c r="H145" s="75">
        <f>J129+J134+J139</f>
        <v>0</v>
      </c>
      <c r="I145" s="74" t="s">
        <v>119</v>
      </c>
      <c r="J145" s="76">
        <f>0+J144</f>
        <v>0</v>
      </c>
      <c r="K145" s="74" t="s">
        <v>120</v>
      </c>
      <c r="L145" s="77">
        <f>L129+L134+L139</f>
        <v>0</v>
      </c>
      <c r="M145" s="12"/>
      <c r="N145" s="2"/>
      <c r="O145" s="2"/>
      <c r="P145" s="2"/>
      <c r="Q145" s="2"/>
    </row>
    <row r="146" ht="40" customHeight="1">
      <c r="A146" s="9"/>
      <c r="B146" s="82" t="s">
        <v>667</v>
      </c>
      <c r="C146" s="1"/>
      <c r="D146" s="1"/>
      <c r="E146" s="1"/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>
      <c r="A147" s="9"/>
      <c r="B147" s="51">
        <v>21</v>
      </c>
      <c r="C147" s="52" t="s">
        <v>668</v>
      </c>
      <c r="D147" s="52" t="s">
        <v>3</v>
      </c>
      <c r="E147" s="52" t="s">
        <v>669</v>
      </c>
      <c r="F147" s="52" t="s">
        <v>3</v>
      </c>
      <c r="G147" s="53" t="s">
        <v>156</v>
      </c>
      <c r="H147" s="54">
        <v>24</v>
      </c>
      <c r="I147" s="25">
        <f>ROUND(0,2)</f>
        <v>0</v>
      </c>
      <c r="J147" s="55">
        <f>ROUND(I147*H147,2)</f>
        <v>0</v>
      </c>
      <c r="K147" s="56">
        <v>0.20999999999999999</v>
      </c>
      <c r="L147" s="57">
        <f>IF(ISNUMBER(K147),ROUND(J147*(K147+1),2),0)</f>
        <v>0</v>
      </c>
      <c r="M147" s="12"/>
      <c r="N147" s="2"/>
      <c r="O147" s="2"/>
      <c r="P147" s="2"/>
      <c r="Q147" s="43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8" t="s">
        <v>68</v>
      </c>
      <c r="C148" s="1"/>
      <c r="D148" s="1"/>
      <c r="E148" s="59" t="s">
        <v>670</v>
      </c>
      <c r="F148" s="1"/>
      <c r="G148" s="1"/>
      <c r="H148" s="50"/>
      <c r="I148" s="1"/>
      <c r="J148" s="50"/>
      <c r="K148" s="1"/>
      <c r="L148" s="1"/>
      <c r="M148" s="12"/>
      <c r="N148" s="2"/>
      <c r="O148" s="2"/>
      <c r="P148" s="2"/>
      <c r="Q148" s="2"/>
    </row>
    <row r="149">
      <c r="A149" s="9"/>
      <c r="B149" s="58" t="s">
        <v>70</v>
      </c>
      <c r="C149" s="1"/>
      <c r="D149" s="1"/>
      <c r="E149" s="59" t="s">
        <v>671</v>
      </c>
      <c r="F149" s="1"/>
      <c r="G149" s="1"/>
      <c r="H149" s="50"/>
      <c r="I149" s="1"/>
      <c r="J149" s="50"/>
      <c r="K149" s="1"/>
      <c r="L149" s="1"/>
      <c r="M149" s="12"/>
      <c r="N149" s="2"/>
      <c r="O149" s="2"/>
      <c r="P149" s="2"/>
      <c r="Q149" s="2"/>
    </row>
    <row r="150">
      <c r="A150" s="9"/>
      <c r="B150" s="58" t="s">
        <v>72</v>
      </c>
      <c r="C150" s="1"/>
      <c r="D150" s="1"/>
      <c r="E150" s="59" t="s">
        <v>672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 thickBot="1">
      <c r="A151" s="9"/>
      <c r="B151" s="60" t="s">
        <v>74</v>
      </c>
      <c r="C151" s="31"/>
      <c r="D151" s="31"/>
      <c r="E151" s="61" t="s">
        <v>83</v>
      </c>
      <c r="F151" s="31"/>
      <c r="G151" s="31"/>
      <c r="H151" s="62"/>
      <c r="I151" s="31"/>
      <c r="J151" s="62"/>
      <c r="K151" s="31"/>
      <c r="L151" s="31"/>
      <c r="M151" s="12"/>
      <c r="N151" s="2"/>
      <c r="O151" s="2"/>
      <c r="P151" s="2"/>
      <c r="Q151" s="2"/>
    </row>
    <row r="152" thickTop="1" thickBot="1" ht="25" customHeight="1">
      <c r="A152" s="9"/>
      <c r="B152" s="1"/>
      <c r="C152" s="67">
        <v>7</v>
      </c>
      <c r="D152" s="1"/>
      <c r="E152" s="67" t="s">
        <v>606</v>
      </c>
      <c r="F152" s="1"/>
      <c r="G152" s="68" t="s">
        <v>115</v>
      </c>
      <c r="H152" s="69">
        <f>0+J147</f>
        <v>0</v>
      </c>
      <c r="I152" s="68" t="s">
        <v>116</v>
      </c>
      <c r="J152" s="70">
        <f>(L152-H152)</f>
        <v>0</v>
      </c>
      <c r="K152" s="68" t="s">
        <v>117</v>
      </c>
      <c r="L152" s="71">
        <f>0+L147</f>
        <v>0</v>
      </c>
      <c r="M152" s="12"/>
      <c r="N152" s="2"/>
      <c r="O152" s="2"/>
      <c r="P152" s="2"/>
      <c r="Q152" s="43">
        <f>0+Q147</f>
        <v>0</v>
      </c>
      <c r="R152" s="27">
        <f>0+R147</f>
        <v>0</v>
      </c>
      <c r="S152" s="72">
        <f>Q152*(1+J152)+R152</f>
        <v>0</v>
      </c>
    </row>
    <row r="153" thickTop="1" thickBot="1" ht="25" customHeight="1">
      <c r="A153" s="9"/>
      <c r="B153" s="73"/>
      <c r="C153" s="73"/>
      <c r="D153" s="73"/>
      <c r="E153" s="73"/>
      <c r="F153" s="73"/>
      <c r="G153" s="74" t="s">
        <v>118</v>
      </c>
      <c r="H153" s="75">
        <f>0+J147</f>
        <v>0</v>
      </c>
      <c r="I153" s="74" t="s">
        <v>119</v>
      </c>
      <c r="J153" s="76">
        <f>0+J152</f>
        <v>0</v>
      </c>
      <c r="K153" s="74" t="s">
        <v>120</v>
      </c>
      <c r="L153" s="77">
        <f>0+L147</f>
        <v>0</v>
      </c>
      <c r="M153" s="12"/>
      <c r="N153" s="2"/>
      <c r="O153" s="2"/>
      <c r="P153" s="2"/>
      <c r="Q153" s="2"/>
    </row>
    <row r="154" ht="40" customHeight="1">
      <c r="A154" s="9"/>
      <c r="B154" s="82" t="s">
        <v>177</v>
      </c>
      <c r="C154" s="1"/>
      <c r="D154" s="1"/>
      <c r="E154" s="1"/>
      <c r="F154" s="1"/>
      <c r="G154" s="1"/>
      <c r="H154" s="50"/>
      <c r="I154" s="1"/>
      <c r="J154" s="50"/>
      <c r="K154" s="1"/>
      <c r="L154" s="1"/>
      <c r="M154" s="12"/>
      <c r="N154" s="2"/>
      <c r="O154" s="2"/>
      <c r="P154" s="2"/>
      <c r="Q154" s="2"/>
    </row>
    <row r="155">
      <c r="A155" s="9"/>
      <c r="B155" s="51">
        <v>22</v>
      </c>
      <c r="C155" s="52" t="s">
        <v>416</v>
      </c>
      <c r="D155" s="52" t="s">
        <v>3</v>
      </c>
      <c r="E155" s="52" t="s">
        <v>417</v>
      </c>
      <c r="F155" s="52" t="s">
        <v>3</v>
      </c>
      <c r="G155" s="53" t="s">
        <v>110</v>
      </c>
      <c r="H155" s="54">
        <v>2</v>
      </c>
      <c r="I155" s="25">
        <f>ROUND(0,2)</f>
        <v>0</v>
      </c>
      <c r="J155" s="55">
        <f>ROUND(I155*H155,2)</f>
        <v>0</v>
      </c>
      <c r="K155" s="56">
        <v>0.20999999999999999</v>
      </c>
      <c r="L155" s="57">
        <f>IF(ISNUMBER(K155),ROUND(J155*(K155+1),2),0)</f>
        <v>0</v>
      </c>
      <c r="M155" s="12"/>
      <c r="N155" s="2"/>
      <c r="O155" s="2"/>
      <c r="P155" s="2"/>
      <c r="Q155" s="43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58" t="s">
        <v>68</v>
      </c>
      <c r="C156" s="1"/>
      <c r="D156" s="1"/>
      <c r="E156" s="59" t="s">
        <v>673</v>
      </c>
      <c r="F156" s="1"/>
      <c r="G156" s="1"/>
      <c r="H156" s="50"/>
      <c r="I156" s="1"/>
      <c r="J156" s="50"/>
      <c r="K156" s="1"/>
      <c r="L156" s="1"/>
      <c r="M156" s="12"/>
      <c r="N156" s="2"/>
      <c r="O156" s="2"/>
      <c r="P156" s="2"/>
      <c r="Q156" s="2"/>
    </row>
    <row r="157">
      <c r="A157" s="9"/>
      <c r="B157" s="58" t="s">
        <v>70</v>
      </c>
      <c r="C157" s="1"/>
      <c r="D157" s="1"/>
      <c r="E157" s="59" t="s">
        <v>198</v>
      </c>
      <c r="F157" s="1"/>
      <c r="G157" s="1"/>
      <c r="H157" s="50"/>
      <c r="I157" s="1"/>
      <c r="J157" s="50"/>
      <c r="K157" s="1"/>
      <c r="L157" s="1"/>
      <c r="M157" s="12"/>
      <c r="N157" s="2"/>
      <c r="O157" s="2"/>
      <c r="P157" s="2"/>
      <c r="Q157" s="2"/>
    </row>
    <row r="158">
      <c r="A158" s="9"/>
      <c r="B158" s="58" t="s">
        <v>72</v>
      </c>
      <c r="C158" s="1"/>
      <c r="D158" s="1"/>
      <c r="E158" s="59" t="s">
        <v>405</v>
      </c>
      <c r="F158" s="1"/>
      <c r="G158" s="1"/>
      <c r="H158" s="50"/>
      <c r="I158" s="1"/>
      <c r="J158" s="50"/>
      <c r="K158" s="1"/>
      <c r="L158" s="1"/>
      <c r="M158" s="12"/>
      <c r="N158" s="2"/>
      <c r="O158" s="2"/>
      <c r="P158" s="2"/>
      <c r="Q158" s="2"/>
    </row>
    <row r="159" thickBot="1">
      <c r="A159" s="9"/>
      <c r="B159" s="60" t="s">
        <v>74</v>
      </c>
      <c r="C159" s="31"/>
      <c r="D159" s="31"/>
      <c r="E159" s="61" t="s">
        <v>75</v>
      </c>
      <c r="F159" s="31"/>
      <c r="G159" s="31"/>
      <c r="H159" s="62"/>
      <c r="I159" s="31"/>
      <c r="J159" s="62"/>
      <c r="K159" s="31"/>
      <c r="L159" s="31"/>
      <c r="M159" s="12"/>
      <c r="N159" s="2"/>
      <c r="O159" s="2"/>
      <c r="P159" s="2"/>
      <c r="Q159" s="2"/>
    </row>
    <row r="160" thickTop="1">
      <c r="A160" s="9"/>
      <c r="B160" s="51">
        <v>23</v>
      </c>
      <c r="C160" s="52" t="s">
        <v>674</v>
      </c>
      <c r="D160" s="52" t="s">
        <v>3</v>
      </c>
      <c r="E160" s="52" t="s">
        <v>675</v>
      </c>
      <c r="F160" s="52" t="s">
        <v>3</v>
      </c>
      <c r="G160" s="53" t="s">
        <v>173</v>
      </c>
      <c r="H160" s="63">
        <v>10.800000000000001</v>
      </c>
      <c r="I160" s="37">
        <f>ROUND(0,2)</f>
        <v>0</v>
      </c>
      <c r="J160" s="64">
        <f>ROUND(I160*H160,2)</f>
        <v>0</v>
      </c>
      <c r="K160" s="65">
        <v>0.20999999999999999</v>
      </c>
      <c r="L160" s="66">
        <f>IF(ISNUMBER(K160),ROUND(J160*(K160+1),2),0)</f>
        <v>0</v>
      </c>
      <c r="M160" s="12"/>
      <c r="N160" s="2"/>
      <c r="O160" s="2"/>
      <c r="P160" s="2"/>
      <c r="Q160" s="43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58" t="s">
        <v>68</v>
      </c>
      <c r="C161" s="1"/>
      <c r="D161" s="1"/>
      <c r="E161" s="59" t="s">
        <v>676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>
      <c r="A162" s="9"/>
      <c r="B162" s="58" t="s">
        <v>70</v>
      </c>
      <c r="C162" s="1"/>
      <c r="D162" s="1"/>
      <c r="E162" s="59" t="s">
        <v>677</v>
      </c>
      <c r="F162" s="1"/>
      <c r="G162" s="1"/>
      <c r="H162" s="50"/>
      <c r="I162" s="1"/>
      <c r="J162" s="50"/>
      <c r="K162" s="1"/>
      <c r="L162" s="1"/>
      <c r="M162" s="12"/>
      <c r="N162" s="2"/>
      <c r="O162" s="2"/>
      <c r="P162" s="2"/>
      <c r="Q162" s="2"/>
    </row>
    <row r="163">
      <c r="A163" s="9"/>
      <c r="B163" s="58" t="s">
        <v>72</v>
      </c>
      <c r="C163" s="1"/>
      <c r="D163" s="1"/>
      <c r="E163" s="59" t="s">
        <v>678</v>
      </c>
      <c r="F163" s="1"/>
      <c r="G163" s="1"/>
      <c r="H163" s="50"/>
      <c r="I163" s="1"/>
      <c r="J163" s="50"/>
      <c r="K163" s="1"/>
      <c r="L163" s="1"/>
      <c r="M163" s="12"/>
      <c r="N163" s="2"/>
      <c r="O163" s="2"/>
      <c r="P163" s="2"/>
      <c r="Q163" s="2"/>
    </row>
    <row r="164" thickBot="1">
      <c r="A164" s="9"/>
      <c r="B164" s="60" t="s">
        <v>74</v>
      </c>
      <c r="C164" s="31"/>
      <c r="D164" s="31"/>
      <c r="E164" s="61" t="s">
        <v>75</v>
      </c>
      <c r="F164" s="31"/>
      <c r="G164" s="31"/>
      <c r="H164" s="62"/>
      <c r="I164" s="31"/>
      <c r="J164" s="62"/>
      <c r="K164" s="31"/>
      <c r="L164" s="31"/>
      <c r="M164" s="12"/>
      <c r="N164" s="2"/>
      <c r="O164" s="2"/>
      <c r="P164" s="2"/>
      <c r="Q164" s="2"/>
    </row>
    <row r="165" thickTop="1" thickBot="1" ht="25" customHeight="1">
      <c r="A165" s="9"/>
      <c r="B165" s="1"/>
      <c r="C165" s="67">
        <v>9</v>
      </c>
      <c r="D165" s="1"/>
      <c r="E165" s="67" t="s">
        <v>125</v>
      </c>
      <c r="F165" s="1"/>
      <c r="G165" s="68" t="s">
        <v>115</v>
      </c>
      <c r="H165" s="69">
        <f>J155+J160</f>
        <v>0</v>
      </c>
      <c r="I165" s="68" t="s">
        <v>116</v>
      </c>
      <c r="J165" s="70">
        <f>(L165-H165)</f>
        <v>0</v>
      </c>
      <c r="K165" s="68" t="s">
        <v>117</v>
      </c>
      <c r="L165" s="71">
        <f>L155+L160</f>
        <v>0</v>
      </c>
      <c r="M165" s="12"/>
      <c r="N165" s="2"/>
      <c r="O165" s="2"/>
      <c r="P165" s="2"/>
      <c r="Q165" s="43">
        <f>0+Q155+Q160</f>
        <v>0</v>
      </c>
      <c r="R165" s="27">
        <f>0+R155+R160</f>
        <v>0</v>
      </c>
      <c r="S165" s="72">
        <f>Q165*(1+J165)+R165</f>
        <v>0</v>
      </c>
    </row>
    <row r="166" thickTop="1" thickBot="1" ht="25" customHeight="1">
      <c r="A166" s="9"/>
      <c r="B166" s="73"/>
      <c r="C166" s="73"/>
      <c r="D166" s="73"/>
      <c r="E166" s="73"/>
      <c r="F166" s="73"/>
      <c r="G166" s="74" t="s">
        <v>118</v>
      </c>
      <c r="H166" s="75">
        <f>J155+J160</f>
        <v>0</v>
      </c>
      <c r="I166" s="74" t="s">
        <v>119</v>
      </c>
      <c r="J166" s="76">
        <f>0+J165</f>
        <v>0</v>
      </c>
      <c r="K166" s="74" t="s">
        <v>120</v>
      </c>
      <c r="L166" s="77">
        <f>L155+L160</f>
        <v>0</v>
      </c>
      <c r="M166" s="12"/>
      <c r="N166" s="2"/>
      <c r="O166" s="2"/>
      <c r="P166" s="2"/>
      <c r="Q166" s="2"/>
    </row>
    <row r="167">
      <c r="A167" s="13"/>
      <c r="B167" s="4"/>
      <c r="C167" s="4"/>
      <c r="D167" s="4"/>
      <c r="E167" s="4"/>
      <c r="F167" s="4"/>
      <c r="G167" s="4"/>
      <c r="H167" s="78"/>
      <c r="I167" s="4"/>
      <c r="J167" s="78"/>
      <c r="K167" s="4"/>
      <c r="L167" s="4"/>
      <c r="M167" s="14"/>
      <c r="N167" s="2"/>
      <c r="O167" s="2"/>
      <c r="P167" s="2"/>
      <c r="Q167" s="2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"/>
      <c r="O168" s="2"/>
      <c r="P168" s="2"/>
      <c r="Q168" s="2"/>
    </row>
  </sheetData>
  <mergeCells count="119">
    <mergeCell ref="B44:L44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7:L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20:L120"/>
    <mergeCell ref="B122:D122"/>
    <mergeCell ref="B123:D123"/>
    <mergeCell ref="B124:D124"/>
    <mergeCell ref="B125:D125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28:L128"/>
    <mergeCell ref="B148:D148"/>
    <mergeCell ref="B149:D149"/>
    <mergeCell ref="B150:D150"/>
    <mergeCell ref="B151:D151"/>
    <mergeCell ref="B146:L146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54:L154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2023-03-13T09:53:40Z</dcterms:modified>
</cp:coreProperties>
</file>