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úpravy" sheetId="2" r:id="rId2"/>
    <sheet name="02 - Zařízení silnoproudé..." sheetId="3" r:id="rId3"/>
    <sheet name="03 - Zařízení slaboproudé..." sheetId="4" r:id="rId4"/>
    <sheet name="04 - Zdravotně techniké i..." sheetId="5" r:id="rId5"/>
    <sheet name="05 - Ostatní a vedlejší n..." sheetId="6" r:id="rId6"/>
    <sheet name="Pokyny pro vyplnění" sheetId="7" r:id="rId7"/>
  </sheets>
  <definedNames>
    <definedName name="_xlnm.Print_Area" localSheetId="0">'Rekapitulace stavby'!$D$4:$AO$36,'Rekapitulace stavby'!$C$42:$AQ$60</definedName>
    <definedName name="_xlnm._FilterDatabase" localSheetId="1" hidden="1">'01 - Stavební úpravy'!$C$92:$K$527</definedName>
    <definedName name="_xlnm.Print_Area" localSheetId="1">'01 - Stavební úpravy'!$C$4:$J$39,'01 - Stavební úpravy'!$C$45:$J$74,'01 - Stavební úpravy'!$C$80:$K$527</definedName>
    <definedName name="_xlnm._FilterDatabase" localSheetId="2" hidden="1">'02 - Zařízení silnoproudé...'!$C$81:$K$239</definedName>
    <definedName name="_xlnm.Print_Area" localSheetId="2">'02 - Zařízení silnoproudé...'!$C$4:$J$39,'02 - Zařízení silnoproudé...'!$C$45:$J$63,'02 - Zařízení silnoproudé...'!$C$69:$K$239</definedName>
    <definedName name="_xlnm._FilterDatabase" localSheetId="3" hidden="1">'03 - Zařízení slaboproudé...'!$C$86:$K$326</definedName>
    <definedName name="_xlnm.Print_Area" localSheetId="3">'03 - Zařízení slaboproudé...'!$C$4:$J$39,'03 - Zařízení slaboproudé...'!$C$45:$J$68,'03 - Zařízení slaboproudé...'!$C$74:$K$326</definedName>
    <definedName name="_xlnm._FilterDatabase" localSheetId="4" hidden="1">'04 - Zdravotně techniké i...'!$C$88:$K$238</definedName>
    <definedName name="_xlnm.Print_Area" localSheetId="4">'04 - Zdravotně techniké i...'!$C$4:$J$39,'04 - Zdravotně techniké i...'!$C$45:$J$70,'04 - Zdravotně techniké i...'!$C$76:$K$238</definedName>
    <definedName name="_xlnm._FilterDatabase" localSheetId="5" hidden="1">'05 - Ostatní a vedlejší n...'!$C$79:$K$93</definedName>
    <definedName name="_xlnm.Print_Area" localSheetId="5">'05 - Ostatní a vedlejší n...'!$C$4:$J$39,'05 - Ostatní a vedlejší n...'!$C$45:$J$61,'05 - Ostatní a vedlejší n...'!$C$67:$K$93</definedName>
    <definedName name="_xlnm.Print_Area" localSheetId="6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Stavební úpravy'!$92:$92</definedName>
    <definedName name="_xlnm.Print_Titles" localSheetId="2">'02 - Zařízení silnoproudé...'!$81:$81</definedName>
    <definedName name="_xlnm.Print_Titles" localSheetId="3">'03 - Zařízení slaboproudé...'!$86:$86</definedName>
    <definedName name="_xlnm.Print_Titles" localSheetId="4">'04 - Zdravotně techniké i...'!$88:$88</definedName>
    <definedName name="_xlnm.Print_Titles" localSheetId="5">'05 - Ostatní a vedlejší n...'!$79:$79</definedName>
  </definedNames>
  <calcPr fullCalcOnLoad="1"/>
</workbook>
</file>

<file path=xl/sharedStrings.xml><?xml version="1.0" encoding="utf-8"?>
<sst xmlns="http://schemas.openxmlformats.org/spreadsheetml/2006/main" count="9438" uniqueCount="1782">
  <si>
    <t>Export Komplet</t>
  </si>
  <si>
    <t>VZ</t>
  </si>
  <si>
    <t>2.0</t>
  </si>
  <si>
    <t>ZAMOK</t>
  </si>
  <si>
    <t>False</t>
  </si>
  <si>
    <t>{197e6aef-1cfa-4a38-b62f-6a2d8c7cf30b}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</si>
  <si>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</si>
  <si>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</si>
  <si>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</si>
  <si>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</si>
  <si>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</si>
  <si>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</si>
  <si>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</si>
  <si>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</si>
  <si>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230111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</si>
  <si>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</si>
  <si>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</si>
  <si>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KKN a.s.pavilon B URL-oprava inspekčních pokojů a chodby v 5.np</t>
  </si>
  <si>
    <t>KSO:</t>
  </si>
  <si>
    <t/>
  </si>
  <si>
    <t>CC-CZ:</t>
  </si>
  <si>
    <t>Místo:</t>
  </si>
  <si>
    <t>Karlovy Vary</t>
  </si>
  <si>
    <t>Datum:</t>
  </si>
  <si>
    <t>19. 1. 2023</t>
  </si>
  <si>
    <t>Zadavatel:</t>
  </si>
  <si>
    <t>IČ:</t>
  </si>
  <si>
    <t>26365804</t>
  </si>
  <si>
    <t>KKN a.s.,Bezručova 19.36066 Karlovy Vary</t>
  </si>
  <si>
    <t>DIČ:</t>
  </si>
  <si>
    <t>Uchazeč:</t>
  </si>
  <si>
    <t>Vyplň údaj</t>
  </si>
  <si>
    <t>Projektant:</t>
  </si>
  <si>
    <t>43332803</t>
  </si>
  <si>
    <t>Jan Sobotka,Palackého 108,Kynšperk n.O.</t>
  </si>
  <si>
    <t>True</t>
  </si>
  <si>
    <t>Zpracovatel:</t>
  </si>
  <si>
    <t>15707431</t>
  </si>
  <si>
    <t>Ing.Jana Handšuhová Smutná</t>
  </si>
  <si>
    <t>CZ5857250003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</si>
  <si>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</si>
  <si>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</si>
  <si>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</si>
  <si>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</si>
  <si>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</si>
  <si>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</si>
  <si>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</si>
  <si>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</si>
  <si>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</si>
  <si>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</si>
  <si>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</si>
  <si>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</si>
  <si>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</si>
  <si>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</si>
  <si>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</si>
  <si>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</si>
  <si>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</si>
  <si>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</si>
  <si>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</si>
  <si>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</si>
  <si>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</si>
  <si>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</si>
  <si>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</si>
  <si>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</si>
  <si>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</si>
  <si>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</si>
  <si>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</si>
  <si>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</si>
  <si>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</si>
  <si>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</si>
  <si>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</si>
  <si>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</si>
  <si>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</si>
  <si>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</si>
  <si>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</si>
  <si>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</si>
  <si>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</si>
  <si>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</si>
  <si>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</si>
  <si>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</si>
  <si>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</si>
  <si>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</si>
  <si>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úpravy</t>
  </si>
  <si>
    <t>STA</t>
  </si>
  <si>
    <t>1</t>
  </si>
  <si>
    <t>{3d379db9-3149-4ad6-a366-7564aed59e47}</t>
  </si>
  <si>
    <t>2</t>
  </si>
  <si>
    <t>02</t>
  </si>
  <si>
    <t>Zařízení silnoproudé elektrotechniky</t>
  </si>
  <si>
    <t>{0edcc15a-dcdd-446f-a47f-50b3829a2b70}</t>
  </si>
  <si>
    <t>03</t>
  </si>
  <si>
    <t>Zařízení slaboproudé elektrotechniky</t>
  </si>
  <si>
    <t>{025237f6-e570-4f88-a7e3-a0bc17642e58}</t>
  </si>
  <si>
    <t>04</t>
  </si>
  <si>
    <t>Zdravotně techniké instalace</t>
  </si>
  <si>
    <t>{bd0f0b2d-9647-4259-baed-2bafb0dcd1ea}</t>
  </si>
  <si>
    <t>05</t>
  </si>
  <si>
    <t>Ostatní a vedlejší náklady</t>
  </si>
  <si>
    <t>VON</t>
  </si>
  <si>
    <t>{dc206baf-babb-42df-b385-4bd0839600bf}</t>
  </si>
  <si>
    <t>KRYCÍ LIST SOUPISU PRACÍ</t>
  </si>
  <si>
    <t>Objekt:</t>
  </si>
  <si>
    <t>01 - Stavební úpravy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</si>
  <si>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</si>
  <si>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</si>
  <si>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</si>
  <si>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</si>
  <si>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</si>
  <si>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</si>
  <si>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</si>
  <si>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</si>
  <si>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</si>
  <si>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</si>
  <si>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</si>
  <si>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</si>
  <si>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</si>
  <si>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</si>
  <si>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</si>
  <si>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</si>
  <si>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</si>
  <si>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</si>
  <si>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</si>
  <si>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</si>
  <si>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</si>
  <si>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</si>
  <si>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</si>
  <si>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</si>
  <si>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</si>
  <si>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</si>
  <si>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</si>
  <si>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</si>
  <si>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</si>
  <si>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</si>
  <si>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</si>
  <si>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</si>
  <si>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</si>
  <si>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</si>
  <si>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</si>
  <si>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</si>
  <si>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</si>
  <si>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612131121</t>
  </si>
  <si>
    <t>Penetrační disperzní nátěr vnitřních stěn nanášený ručně</t>
  </si>
  <si>
    <t>m2</t>
  </si>
  <si>
    <t>CS ÚRS 2023 01</t>
  </si>
  <si>
    <t>4</t>
  </si>
  <si>
    <t>-1479079220</t>
  </si>
  <si>
    <t>PP</t>
  </si>
  <si>
    <t>Podkladní a spojovací vrstva vnitřních omítaných ploch penetrace disperzní nanášená ručně stěn</t>
  </si>
  <si>
    <t>Online PSC</t>
  </si>
  <si>
    <t>https://podminky.urs.cz/item/CS_URS_2023_01/612131121</t>
  </si>
  <si>
    <t>VV</t>
  </si>
  <si>
    <t>"5.01"</t>
  </si>
  <si>
    <t>3,0*(4,5*2+5,45*2+0,6*2+0,15)</t>
  </si>
  <si>
    <t>-1,5*1,6-0,8*2,0+0,45*(1,5*2+1,6*2)</t>
  </si>
  <si>
    <t>"5.02"</t>
  </si>
  <si>
    <t>3,0*(4,5*2+4,55*2+0,6*6+0,15*3)</t>
  </si>
  <si>
    <t>"5.03"</t>
  </si>
  <si>
    <t>3,0*(3,0*2+5,3*2+0,45*2)</t>
  </si>
  <si>
    <t>"5.04"</t>
  </si>
  <si>
    <t>3,0*(2,95*2+5,3*2+0,6*2+0,15)</t>
  </si>
  <si>
    <t>-1,5*1,6-0,8*2,0+0,45*(1,5*2+1,6*2+0,8+2,0*2)</t>
  </si>
  <si>
    <t>Mezisoučet</t>
  </si>
  <si>
    <t>3</t>
  </si>
  <si>
    <t>"5.05-10%plochy"</t>
  </si>
  <si>
    <t>3,0*(19,16*2+1,5*2+0,5*7*2+0,15*7+0,45*4)</t>
  </si>
  <si>
    <t>-1,2*1,6-0,8*2,0*6</t>
  </si>
  <si>
    <t>Součet</t>
  </si>
  <si>
    <t>612321131</t>
  </si>
  <si>
    <t>Potažení vnitřních stěn vápenocementovým štukem tloušťky do 3 mm</t>
  </si>
  <si>
    <t>1746411490</t>
  </si>
  <si>
    <t>Potažení vnitřních ploch vápenocementovým štukem tloušťky do 3 mm svislých konstrukcí stěn</t>
  </si>
  <si>
    <t>https://podminky.urs.cz/item/CS_URS_2023_01/612321131</t>
  </si>
  <si>
    <t>-141,99*0,9</t>
  </si>
  <si>
    <t>9</t>
  </si>
  <si>
    <t>Ostatní konstrukce a práce, bourání</t>
  </si>
  <si>
    <t>949101111</t>
  </si>
  <si>
    <t>Lešení pomocné pro objekty pozemních staveb s lešeňovou podlahou v do 1,9 m zatížení do 150 kg/m2</t>
  </si>
  <si>
    <t>171066602</t>
  </si>
  <si>
    <t>Lešení pomocné pracovní pro objekty pozemních staveb pro zatížení do 150 kg/m2, o výšce lešeňové podlahy do 1,9 m</t>
  </si>
  <si>
    <t>https://podminky.urs.cz/item/CS_URS_2023_01/949101111</t>
  </si>
  <si>
    <t>952901111</t>
  </si>
  <si>
    <t>Vyčištění budov bytové a občanské výstavby při výšce podlaží do 4 m</t>
  </si>
  <si>
    <t>515401475</t>
  </si>
  <si>
    <t>Vyčištění budov nebo objektů před předáním do užívání budov bytové nebo občanské výstavby, světlé výšky podlaží do 4 m</t>
  </si>
  <si>
    <t>https://podminky.urs.cz/item/CS_URS_2023_01/952901111</t>
  </si>
  <si>
    <t>5</t>
  </si>
  <si>
    <t>96000001R</t>
  </si>
  <si>
    <t>Zajištění ochrany stávající vnitřní jednotky klimatizace před vlivem stavby - pozn.08</t>
  </si>
  <si>
    <t>kpl</t>
  </si>
  <si>
    <t>2108790862</t>
  </si>
  <si>
    <t>96000002R</t>
  </si>
  <si>
    <t>Dočasná demontáž stávajícího žebříku pro výlez na střech a jeho osazení zpět po ukončení stavebních úprav - pozn.16</t>
  </si>
  <si>
    <t>343478752</t>
  </si>
  <si>
    <t>997</t>
  </si>
  <si>
    <t>Přesun sutě</t>
  </si>
  <si>
    <t>7</t>
  </si>
  <si>
    <t>997013215</t>
  </si>
  <si>
    <t>Vnitrostaveništní doprava suti a vybouraných hmot pro budovy v přes 15 do 18 m ručně</t>
  </si>
  <si>
    <t>t</t>
  </si>
  <si>
    <t>-1891659468</t>
  </si>
  <si>
    <t>Vnitrostaveništní doprava suti a vybouraných hmot vodorovně do 50 m svisle ručně pro budovy a haly výšky přes 15 do 18 m</t>
  </si>
  <si>
    <t>https://podminky.urs.cz/item/CS_URS_2023_01/997013215</t>
  </si>
  <si>
    <t>8</t>
  </si>
  <si>
    <t>997013501</t>
  </si>
  <si>
    <t>Odvoz suti a vybouraných hmot na skládku nebo meziskládku do 1 km se složením</t>
  </si>
  <si>
    <t>2121042478</t>
  </si>
  <si>
    <t>Odvoz suti a vybouraných hmot na skládku nebo meziskládku se složením, na vzdálenost do 1 km</t>
  </si>
  <si>
    <t>https://podminky.urs.cz/item/CS_URS_2023_01/997013501</t>
  </si>
  <si>
    <t>997013509</t>
  </si>
  <si>
    <t>Příplatek k odvozu suti a vybouraných hmot na skládku ZKD 1 km přes 1 km</t>
  </si>
  <si>
    <t>-841113377</t>
  </si>
  <si>
    <t>Odvoz suti a vybouraných hmot na skládku nebo meziskládku se složením, na vzdálenost Příplatek k ceně za každý další i započatý 1 km přes 1 km</t>
  </si>
  <si>
    <t>https://podminky.urs.cz/item/CS_URS_2023_01/997013509</t>
  </si>
  <si>
    <t>3,343*19 'Přepočtené koeficientem množství</t>
  </si>
  <si>
    <t>10</t>
  </si>
  <si>
    <t>997013631</t>
  </si>
  <si>
    <t>Poplatek za uložení na skládce (skládkovné) stavebního odpadu směsného kód odpadu 17 09 04</t>
  </si>
  <si>
    <t>-1548942797</t>
  </si>
  <si>
    <t>Poplatek za uložení stavebního odpadu na skládce (skládkovné) směsného stavebního a demoličního zatříděného do Katalogu odpadů pod kódem 17 09 04</t>
  </si>
  <si>
    <t>https://podminky.urs.cz/item/CS_URS_2023_01/997013631</t>
  </si>
  <si>
    <t>998</t>
  </si>
  <si>
    <t>Přesun hmot</t>
  </si>
  <si>
    <t>11</t>
  </si>
  <si>
    <t>998011003</t>
  </si>
  <si>
    <t>Přesun hmot pro budovy zděné v přes 12 do 24 m</t>
  </si>
  <si>
    <t>-1822541090</t>
  </si>
  <si>
    <t>Přesun hmot pro budovy občanské výstavby, bydlení, výrobu a služby s nosnou svislou konstrukcí zděnou z cihel, tvárnic nebo kamene vodorovná dopravní vzdálenost do 100 m pro budovy výšky přes 12 do 24 m</t>
  </si>
  <si>
    <t>https://podminky.urs.cz/item/CS_URS_2023_01/998011003</t>
  </si>
  <si>
    <t>PSV</t>
  </si>
  <si>
    <t>Práce a dodávky PSV</t>
  </si>
  <si>
    <t>725</t>
  </si>
  <si>
    <t>Zdravotechnika - zařizovací předměty</t>
  </si>
  <si>
    <t>12</t>
  </si>
  <si>
    <t>72598012R</t>
  </si>
  <si>
    <t>Revizní dvířka 30/30-demontáž</t>
  </si>
  <si>
    <t>kus</t>
  </si>
  <si>
    <t>16</t>
  </si>
  <si>
    <t>1638054528</t>
  </si>
  <si>
    <t>"pozn.13"2</t>
  </si>
  <si>
    <t>13</t>
  </si>
  <si>
    <t>72598019R</t>
  </si>
  <si>
    <t>"Z01"Dvířka 30/30 mat.nerez kartáčovaný povrch mat.1.4301</t>
  </si>
  <si>
    <t>-1029079111</t>
  </si>
  <si>
    <t>14</t>
  </si>
  <si>
    <t>998725203</t>
  </si>
  <si>
    <t>Přesun hmot procentní pro zařizovací předměty v objektech v přes 12 do 24 m</t>
  </si>
  <si>
    <t>%</t>
  </si>
  <si>
    <t>-313787666</t>
  </si>
  <si>
    <t>Přesun hmot pro zařizovací předměty stanovený procentní sazbou (%) z ceny vodorovná dopravní vzdálenost do 50 m v objektech výšky přes 12 do 24 m</t>
  </si>
  <si>
    <t>https://podminky.urs.cz/item/CS_URS_2023_01/998725203</t>
  </si>
  <si>
    <t>763</t>
  </si>
  <si>
    <t>Konstrukce suché výstavby</t>
  </si>
  <si>
    <t>76311131R</t>
  </si>
  <si>
    <t>SDK příčka tl 75 mm profil CW+UW 75 desky 1xA 12,5 bez izolace do EI 30</t>
  </si>
  <si>
    <t>2102401631</t>
  </si>
  <si>
    <t>Příčka ze sádrokartonových desek s nosnou konstrukcí z jednoduchých ocelových profilů UW, CW jednoduše opláštěná deskou standardní A tl. 12,5 mm, příčka tl. 75 mm, profil 75, bez izolace, EI do 30</t>
  </si>
  <si>
    <t>0,5*3,0*3</t>
  </si>
  <si>
    <t>763135611</t>
  </si>
  <si>
    <t>Montáž kazet SDK kazetového podhledu</t>
  </si>
  <si>
    <t>2130261428</t>
  </si>
  <si>
    <t>Montáž sádrokartonového podhledu opláštění z kazet</t>
  </si>
  <si>
    <t>https://podminky.urs.cz/item/CS_URS_2023_01/763135611</t>
  </si>
  <si>
    <t>"D.1.1.4"103,7</t>
  </si>
  <si>
    <t>"částečné rozebrání desek podhledů pro montáž hlásičů EPS"0,25*(16,6+27,1+2,0)</t>
  </si>
  <si>
    <t>17</t>
  </si>
  <si>
    <t>M</t>
  </si>
  <si>
    <t>5903057R</t>
  </si>
  <si>
    <t>podhled kazetový s přiznaným rastrem tl 15mm 600x600mm -nosná konstrukce</t>
  </si>
  <si>
    <t>32</t>
  </si>
  <si>
    <t>-2025735307</t>
  </si>
  <si>
    <t>"náhrada 15%"103,7*0,15</t>
  </si>
  <si>
    <t>15,555*1,05 'Přepočtené koeficientem množství</t>
  </si>
  <si>
    <t>18</t>
  </si>
  <si>
    <t>5903058R</t>
  </si>
  <si>
    <t>podhled kazetový kazeta podhledu</t>
  </si>
  <si>
    <t>272866869</t>
  </si>
  <si>
    <t>115,125*1,05 'Přepočtené koeficientem množství</t>
  </si>
  <si>
    <t>19</t>
  </si>
  <si>
    <t>763135881</t>
  </si>
  <si>
    <t>Demontáž kazet sádrokartonového podhledu</t>
  </si>
  <si>
    <t>-1688190824</t>
  </si>
  <si>
    <t>Demontáž podhledu sádrokartonového vyjmutí kazet</t>
  </si>
  <si>
    <t>https://podminky.urs.cz/item/CS_URS_2023_01/763135881</t>
  </si>
  <si>
    <t>"pozn.07"</t>
  </si>
  <si>
    <t>24,34+19,73+15,97+15,5+28,16</t>
  </si>
  <si>
    <t>20</t>
  </si>
  <si>
    <t>998763403</t>
  </si>
  <si>
    <t>Přesun hmot procentní pro sádrokartonové konstrukce v objektech v přes 12 do 24 m</t>
  </si>
  <si>
    <t>817977182</t>
  </si>
  <si>
    <t>Přesun hmot pro konstrukce montované z desek stanovený procentní sazbou (%) z ceny vodorovná dopravní vzdálenost do 50 m v objektech výšky přes 12 do 24 m</t>
  </si>
  <si>
    <t>https://podminky.urs.cz/item/CS_URS_2023_01/998763403</t>
  </si>
  <si>
    <t>766</t>
  </si>
  <si>
    <t>Konstrukce truhlářské</t>
  </si>
  <si>
    <t>76649081R</t>
  </si>
  <si>
    <t>Demontáž garnýže</t>
  </si>
  <si>
    <t>382908368</t>
  </si>
  <si>
    <t>"pozn.09"3</t>
  </si>
  <si>
    <t>22</t>
  </si>
  <si>
    <t>766660001</t>
  </si>
  <si>
    <t>Montáž dveřních křídel otvíravých jednokřídlových š do 0,8 m do ocelové zárubně</t>
  </si>
  <si>
    <t>-374830540</t>
  </si>
  <si>
    <t>Montáž dveřních křídel dřevěných nebo plastových otevíravých do ocelové zárubně povrchově upravených jednokřídlových, šířky do 800 mm</t>
  </si>
  <si>
    <t>https://podminky.urs.cz/item/CS_URS_2023_01/766660001</t>
  </si>
  <si>
    <t>23</t>
  </si>
  <si>
    <t>MSN.0027214.URS</t>
  </si>
  <si>
    <t>"D01"dveře interiérové jednokřídlé plné,akustické, CPL standard, 80x197</t>
  </si>
  <si>
    <t>-1180245435</t>
  </si>
  <si>
    <t>24</t>
  </si>
  <si>
    <t>766660729</t>
  </si>
  <si>
    <t>Montáž dveřního interiérového kování - štítku s klikou</t>
  </si>
  <si>
    <t>-411662200</t>
  </si>
  <si>
    <t>Montáž dveřních doplňků dveřního kování interiérového štítku s klikou</t>
  </si>
  <si>
    <t>https://podminky.urs.cz/item/CS_URS_2023_01/766660729</t>
  </si>
  <si>
    <t>25</t>
  </si>
  <si>
    <t>54914124</t>
  </si>
  <si>
    <t>kování rozetové koule/klika</t>
  </si>
  <si>
    <t>-1533705949</t>
  </si>
  <si>
    <t>26</t>
  </si>
  <si>
    <t>766811111</t>
  </si>
  <si>
    <t>Montáž korpusu kuchyňských skříněk spodních na stěnu š do 600 mm</t>
  </si>
  <si>
    <t>100704313</t>
  </si>
  <si>
    <t>Montáž kuchyňských linek korpusu spodních skříněk šroubovaných na stěnu, šířky jednoho dílu do 600 mm</t>
  </si>
  <si>
    <t>https://podminky.urs.cz/item/CS_URS_2023_01/766811111</t>
  </si>
  <si>
    <t>"T10"3</t>
  </si>
  <si>
    <t>"T11"2</t>
  </si>
  <si>
    <t>"T12"2</t>
  </si>
  <si>
    <t>"T13"2</t>
  </si>
  <si>
    <t>27</t>
  </si>
  <si>
    <t>766811143</t>
  </si>
  <si>
    <t>Příplatek k montáži kuchyňských skříněk za usazení vestavěné lednice</t>
  </si>
  <si>
    <t>729848110</t>
  </si>
  <si>
    <t>Montáž kuchyňských linek korpusu Příplatek k ceně za usazení vestavěných spotřebičů lednice</t>
  </si>
  <si>
    <t>https://podminky.urs.cz/item/CS_URS_2023_01/766811143</t>
  </si>
  <si>
    <t>"T10"1</t>
  </si>
  <si>
    <t>"T11"1</t>
  </si>
  <si>
    <t>"T12"1</t>
  </si>
  <si>
    <t>"T13"1</t>
  </si>
  <si>
    <t>28</t>
  </si>
  <si>
    <t>766811151</t>
  </si>
  <si>
    <t>Montáž korpusu kuchyňských skříněk horních na stěnu š do 600 mm</t>
  </si>
  <si>
    <t>623563426</t>
  </si>
  <si>
    <t>Montáž kuchyňských linek korpusu horních skříněk šroubovaných na stěnu, šířky jednoho dílu do 600 mm</t>
  </si>
  <si>
    <t>https://podminky.urs.cz/item/CS_URS_2023_01/766811151</t>
  </si>
  <si>
    <t>"T11"4</t>
  </si>
  <si>
    <t>"T13"3</t>
  </si>
  <si>
    <t>29</t>
  </si>
  <si>
    <t>766811212</t>
  </si>
  <si>
    <t>Montáž kuchyňské pracovní desky bez výřezu dl přes 1000 do 2000 mm</t>
  </si>
  <si>
    <t>-423191181</t>
  </si>
  <si>
    <t>Montáž kuchyňských linek pracovní desky bez výřezu, délky jednoho dílu přes 1000 do 2000 mm</t>
  </si>
  <si>
    <t>https://podminky.urs.cz/item/CS_URS_2023_01/766811212</t>
  </si>
  <si>
    <t>30</t>
  </si>
  <si>
    <t>766811221</t>
  </si>
  <si>
    <t>Příplatek k montáži kuchyňské pracovní desky za vyřezání otvoru</t>
  </si>
  <si>
    <t>-569408847</t>
  </si>
  <si>
    <t>Montáž kuchyňských linek pracovní desky Příplatek k ceně za vyřezání otvoru (včetně zaměření)</t>
  </si>
  <si>
    <t>https://podminky.urs.cz/item/CS_URS_2023_01/766811221</t>
  </si>
  <si>
    <t>31</t>
  </si>
  <si>
    <t>766811223</t>
  </si>
  <si>
    <t>Příplatek k montáži kuchyňské pracovní desky za usazení dřezu</t>
  </si>
  <si>
    <t>-306980843</t>
  </si>
  <si>
    <t>Montáž kuchyňských linek pracovní desky Příplatek k ceně za usazení dřezu (včetně silikonu)</t>
  </si>
  <si>
    <t>https://podminky.urs.cz/item/CS_URS_2023_01/766811223</t>
  </si>
  <si>
    <t>766811232</t>
  </si>
  <si>
    <t>Montáž zádové desky kuchyňských linek bez výřezu dl přes 1000 do 2000 mm</t>
  </si>
  <si>
    <t>1918752769</t>
  </si>
  <si>
    <t>Montáž kuchyňských linek zádové desky bez výřezu, délky jednoho dílu přes 1000 do 2000 mm</t>
  </si>
  <si>
    <t>https://podminky.urs.cz/item/CS_URS_2023_01/766811232</t>
  </si>
  <si>
    <t>33</t>
  </si>
  <si>
    <t>766811311</t>
  </si>
  <si>
    <t>Montáž plných dvířek na kuchyňských skříňkách spodních</t>
  </si>
  <si>
    <t>-751851355</t>
  </si>
  <si>
    <t>Montáž kuchyňských linek dvířek spodních skříněk plných</t>
  </si>
  <si>
    <t>https://podminky.urs.cz/item/CS_URS_2023_01/766811311</t>
  </si>
  <si>
    <t>"T10"2</t>
  </si>
  <si>
    <t>34</t>
  </si>
  <si>
    <t>766811351</t>
  </si>
  <si>
    <t>Montáž plných dvířek na kuchyňských skříňkách horních</t>
  </si>
  <si>
    <t>-852354487</t>
  </si>
  <si>
    <t>Montáž kuchyňských linek dvířek horních skříněk plných</t>
  </si>
  <si>
    <t>https://podminky.urs.cz/item/CS_URS_2023_01/766811351</t>
  </si>
  <si>
    <t>35</t>
  </si>
  <si>
    <t>766811411</t>
  </si>
  <si>
    <t>Montáž úchytů dvířek kuchyňských skříněk spodních</t>
  </si>
  <si>
    <t>-150654340</t>
  </si>
  <si>
    <t>Montáž kuchyňských linek úchytů dvířek spodních skříněk</t>
  </si>
  <si>
    <t>https://podminky.urs.cz/item/CS_URS_2023_01/766811411</t>
  </si>
  <si>
    <t>36</t>
  </si>
  <si>
    <t>766811412</t>
  </si>
  <si>
    <t>Montáž úchytů dvířek kuchyňských skříněk horních</t>
  </si>
  <si>
    <t>-59679213</t>
  </si>
  <si>
    <t>Montáž kuchyňských linek úchytů dvířek horních skříněk</t>
  </si>
  <si>
    <t>https://podminky.urs.cz/item/CS_URS_2023_01/766811412</t>
  </si>
  <si>
    <t>"T11"3</t>
  </si>
  <si>
    <t>37</t>
  </si>
  <si>
    <t>76681101R</t>
  </si>
  <si>
    <t>"T10"Kuchyňská linka do m.č.5.01 dl.1800 mm,včetně pracovní desky a ochranné desky mezi horními a dolními skříňkami</t>
  </si>
  <si>
    <t>-1694176349</t>
  </si>
  <si>
    <t>38</t>
  </si>
  <si>
    <t>76681102R</t>
  </si>
  <si>
    <t>"T11"Kuchyňská linka do m.č.5.02 atyp.rohová dl.1300+770 mm,včetně pracovní desky a ochranné desky mezi horními a dolními skříňkami</t>
  </si>
  <si>
    <t>87465055</t>
  </si>
  <si>
    <t>39</t>
  </si>
  <si>
    <t>76681103R</t>
  </si>
  <si>
    <t>"T12"Kuchyňská linka do m.č.5.04   dl.1200 mm,včetně pracovní desky a ochranné desky mezi horními a dolními skříňkami</t>
  </si>
  <si>
    <t>-320935428</t>
  </si>
  <si>
    <t>40</t>
  </si>
  <si>
    <t>76681104R</t>
  </si>
  <si>
    <t>"T13"Kuchyňská linka do m.č.5.03   dl.1200 mm,včetně pracovní desky a ochranné desky mezi horními a dolními skříňkami</t>
  </si>
  <si>
    <t>2043439388</t>
  </si>
  <si>
    <t>41</t>
  </si>
  <si>
    <t>766812840</t>
  </si>
  <si>
    <t>Demontáž kuchyňských linek dřevěných nebo kovových dl přes 1,8 do 2,1 m</t>
  </si>
  <si>
    <t>1718583914</t>
  </si>
  <si>
    <t>Demontáž kuchyňských linek dřevěných nebo kovových včetně skříněk uchycených na stěně, délky přes 1800 do 2100 mm</t>
  </si>
  <si>
    <t>https://podminky.urs.cz/item/CS_URS_2023_01/766812840</t>
  </si>
  <si>
    <t>"pozn.11"1</t>
  </si>
  <si>
    <t>"pozn.12"1</t>
  </si>
  <si>
    <t>42</t>
  </si>
  <si>
    <t>766821111</t>
  </si>
  <si>
    <t>Montáž korpusu vestavěné skříně policové jednokřídlové</t>
  </si>
  <si>
    <t>-626299029</t>
  </si>
  <si>
    <t>Montáž nábytku vestavěného korpusu skříně policové jednokřídlové</t>
  </si>
  <si>
    <t>https://podminky.urs.cz/item/CS_URS_2023_01/766821111</t>
  </si>
  <si>
    <t>"T01"6</t>
  </si>
  <si>
    <t>"T02"3</t>
  </si>
  <si>
    <t>"T03"2</t>
  </si>
  <si>
    <t>"T04"2</t>
  </si>
  <si>
    <t>"T05"8</t>
  </si>
  <si>
    <t>"T06"12</t>
  </si>
  <si>
    <t>"T09"1</t>
  </si>
  <si>
    <t>43</t>
  </si>
  <si>
    <t>766821112</t>
  </si>
  <si>
    <t>Montáž korpusu vestavěné skříně policové dvoukřídlové</t>
  </si>
  <si>
    <t>-637580890</t>
  </si>
  <si>
    <t>Montáž nábytku vestavěného korpusu skříně policové dvoukřídlové</t>
  </si>
  <si>
    <t>https://podminky.urs.cz/item/CS_URS_2023_01/766821112</t>
  </si>
  <si>
    <t>"T07"4</t>
  </si>
  <si>
    <t>"T08"4</t>
  </si>
  <si>
    <t>"T09"2</t>
  </si>
  <si>
    <t>44</t>
  </si>
  <si>
    <t>766821121</t>
  </si>
  <si>
    <t>Montáž korpusu vestavěné skříně šatní jednokřídlové</t>
  </si>
  <si>
    <t>904375466</t>
  </si>
  <si>
    <t>Montáž nábytku vestavěného korpusu skříně šatní jednokřídlové</t>
  </si>
  <si>
    <t>https://podminky.urs.cz/item/CS_URS_2023_01/766821121</t>
  </si>
  <si>
    <t>45</t>
  </si>
  <si>
    <t>766821142</t>
  </si>
  <si>
    <t>Montáž otvíravých dveří vestavěné skříně s kováním</t>
  </si>
  <si>
    <t>1623428215</t>
  </si>
  <si>
    <t>Montáž nábytku vestavěného dveří otvíravých</t>
  </si>
  <si>
    <t>https://podminky.urs.cz/item/CS_URS_2023_01/766821142</t>
  </si>
  <si>
    <t>"T01"12</t>
  </si>
  <si>
    <t>"T02"6</t>
  </si>
  <si>
    <t>"T04"4</t>
  </si>
  <si>
    <t>"T07"8</t>
  </si>
  <si>
    <t>"T08"8</t>
  </si>
  <si>
    <t>"T09"4</t>
  </si>
  <si>
    <t>46</t>
  </si>
  <si>
    <t>76682001R</t>
  </si>
  <si>
    <t>"T01"Sestava vestavěných skříní m.č.5.01 2400x3000x600 mm</t>
  </si>
  <si>
    <t>-863094702</t>
  </si>
  <si>
    <t>47</t>
  </si>
  <si>
    <t>76682002R</t>
  </si>
  <si>
    <t>"T02"Sestava vestavěných skříní m.č.5.02 1200x3000x600 mm</t>
  </si>
  <si>
    <t>-1930297338</t>
  </si>
  <si>
    <t>48</t>
  </si>
  <si>
    <t>76682003R</t>
  </si>
  <si>
    <t>"T03"Vestavěná policová skříň m.č.5.02 600x3000x600 mm</t>
  </si>
  <si>
    <t>-205652698</t>
  </si>
  <si>
    <t>49</t>
  </si>
  <si>
    <t>76682004R</t>
  </si>
  <si>
    <t>"T04"Sestava vestavěných skříní m.č.5.04 900x3000x600 mm</t>
  </si>
  <si>
    <t>1356088740</t>
  </si>
  <si>
    <t>50</t>
  </si>
  <si>
    <t>76682005R</t>
  </si>
  <si>
    <t>"T05"Sestava vestavěných skříní m.č.5.05 2000x2900x400 mm</t>
  </si>
  <si>
    <t>1246595626</t>
  </si>
  <si>
    <t>51</t>
  </si>
  <si>
    <t>76682006R</t>
  </si>
  <si>
    <t>"T06"Sestava vestavěných skříní m.č.5.05 2640x3000x400 mm</t>
  </si>
  <si>
    <t>903194049</t>
  </si>
  <si>
    <t>52</t>
  </si>
  <si>
    <t>76682007R</t>
  </si>
  <si>
    <t>"T07"Sestava vestavěných skříní m.č.5.05 1950x3000x400 mm</t>
  </si>
  <si>
    <t>-1052992292</t>
  </si>
  <si>
    <t>53</t>
  </si>
  <si>
    <t>76682008R</t>
  </si>
  <si>
    <t>"T08"Sestava vestavěných skříní m.č.5.05 1820x3090x400 mm</t>
  </si>
  <si>
    <t>298212943</t>
  </si>
  <si>
    <t>54</t>
  </si>
  <si>
    <t>76682009R</t>
  </si>
  <si>
    <t>"T09"Sestava vestavěných skříní m.č.5.05 1820x3090x400 mm</t>
  </si>
  <si>
    <t>1832708308</t>
  </si>
  <si>
    <t>55</t>
  </si>
  <si>
    <t>766825811</t>
  </si>
  <si>
    <t>Demontáž truhlářských vestavěných skříní jednokřídlových</t>
  </si>
  <si>
    <t>119902102</t>
  </si>
  <si>
    <t>Demontáž nábytku vestavěného skříní jednokřídlových</t>
  </si>
  <si>
    <t>https://podminky.urs.cz/item/CS_URS_2023_01/766825811</t>
  </si>
  <si>
    <t>"pozn.03"1</t>
  </si>
  <si>
    <t>56</t>
  </si>
  <si>
    <t>766825821</t>
  </si>
  <si>
    <t>Demontáž truhlářských vestavěných skříní dvoukřídlových</t>
  </si>
  <si>
    <t>73139001</t>
  </si>
  <si>
    <t>Demontáž nábytku vestavěného skříní dvoukřídlových</t>
  </si>
  <si>
    <t>https://podminky.urs.cz/item/CS_URS_2023_01/766825821</t>
  </si>
  <si>
    <t>"pozn.02"3</t>
  </si>
  <si>
    <t>"pozn.04"1</t>
  </si>
  <si>
    <t>57</t>
  </si>
  <si>
    <t>76690001R</t>
  </si>
  <si>
    <t>Ochrana stávajících parapetních desek před vlivem stavby-pozn.15</t>
  </si>
  <si>
    <t>-180982125</t>
  </si>
  <si>
    <t>58</t>
  </si>
  <si>
    <t>76690002R</t>
  </si>
  <si>
    <t>Ochrana stávajících vestavěných skříní před vlivem stavby-pozn.17</t>
  </si>
  <si>
    <t>-1724957005</t>
  </si>
  <si>
    <t>59</t>
  </si>
  <si>
    <t>998766203</t>
  </si>
  <si>
    <t>Přesun hmot procentní pro kce truhlářské v objektech v přes 12 do 24 m</t>
  </si>
  <si>
    <t>915027338</t>
  </si>
  <si>
    <t>Přesun hmot pro konstrukce truhlářské stanovený procentní sazbou (%) z ceny vodorovná dopravní vzdálenost do 50 m v objektech výšky přes 12 do 24 m</t>
  </si>
  <si>
    <t>https://podminky.urs.cz/item/CS_URS_2023_01/998766203</t>
  </si>
  <si>
    <t>776</t>
  </si>
  <si>
    <t>Podlahy povlakové</t>
  </si>
  <si>
    <t>60</t>
  </si>
  <si>
    <t>776111116</t>
  </si>
  <si>
    <t>Odstranění zbytků lepidla z podkladu povlakových podlah broušením</t>
  </si>
  <si>
    <t>-749687239</t>
  </si>
  <si>
    <t>Příprava podkladu broušení podlah stávajícího podkladu pro odstranění lepidla (po starých krytinách)</t>
  </si>
  <si>
    <t>https://podminky.urs.cz/item/CS_URS_2023_01/776111116</t>
  </si>
  <si>
    <t>"P1"103,7</t>
  </si>
  <si>
    <t>61</t>
  </si>
  <si>
    <t>776111311</t>
  </si>
  <si>
    <t>Vysátí podkladu povlakových podlah</t>
  </si>
  <si>
    <t>-918500865</t>
  </si>
  <si>
    <t>Příprava podkladu vysátí podlah</t>
  </si>
  <si>
    <t>https://podminky.urs.cz/item/CS_URS_2023_01/776111311</t>
  </si>
  <si>
    <t>62</t>
  </si>
  <si>
    <t>776121321</t>
  </si>
  <si>
    <t>Neředěná penetrace savého podkladu povlakových podlah</t>
  </si>
  <si>
    <t>-1758280280</t>
  </si>
  <si>
    <t>Příprava podkladu penetrace neředěná podlah</t>
  </si>
  <si>
    <t>https://podminky.urs.cz/item/CS_URS_2023_01/776121321</t>
  </si>
  <si>
    <t>63</t>
  </si>
  <si>
    <t>776141122</t>
  </si>
  <si>
    <t>Stěrka podlahová nivelační pro vyrovnání podkladu povlakových podlah pevnosti 30 MPa tl přes 3 do 5 mm</t>
  </si>
  <si>
    <t>-1620922519</t>
  </si>
  <si>
    <t>Příprava podkladu vyrovnání samonivelační stěrkou podlah min.pevnosti 30 MPa, tloušťky přes 3 do 5 mm</t>
  </si>
  <si>
    <t>https://podminky.urs.cz/item/CS_URS_2023_01/776141122</t>
  </si>
  <si>
    <t>64</t>
  </si>
  <si>
    <t>776201812</t>
  </si>
  <si>
    <t>Demontáž lepených povlakových podlah s podložkou ručně</t>
  </si>
  <si>
    <t>-1858616896</t>
  </si>
  <si>
    <t>Demontáž povlakových podlahovin lepených ručně s podložkou</t>
  </si>
  <si>
    <t>https://podminky.urs.cz/item/CS_URS_2023_01/776201812</t>
  </si>
  <si>
    <t>"pozn.06"19,97+24,55+15,52+16,02</t>
  </si>
  <si>
    <t>65</t>
  </si>
  <si>
    <t>776221111</t>
  </si>
  <si>
    <t>Lepení pásů z PVC standardním lepidlem</t>
  </si>
  <si>
    <t>506008274</t>
  </si>
  <si>
    <t>Montáž podlahovin z PVC lepením standardním lepidlem z pásů standardních</t>
  </si>
  <si>
    <t>https://podminky.urs.cz/item/CS_URS_2023_01/776221111</t>
  </si>
  <si>
    <t>66</t>
  </si>
  <si>
    <t>28411012</t>
  </si>
  <si>
    <t>PVC vinyl heterogenní protiskluzná tl 2,00mm, nášlapná vrstva 0,70mm, třída zátěže 34/43, otlak do 0,05mm, R10, hořlavost Bfl S1</t>
  </si>
  <si>
    <t>-436344663</t>
  </si>
  <si>
    <t>103,7*1,1 'Přepočtené koeficientem množství</t>
  </si>
  <si>
    <t>67</t>
  </si>
  <si>
    <t>776223112</t>
  </si>
  <si>
    <t>Spoj povlakových podlahovin z PVC svařováním za studena</t>
  </si>
  <si>
    <t>m</t>
  </si>
  <si>
    <t>694075485</t>
  </si>
  <si>
    <t>Montáž podlahovin z PVC spoj podlah svařováním za studena</t>
  </si>
  <si>
    <t>https://podminky.urs.cz/item/CS_URS_2023_01/776223112</t>
  </si>
  <si>
    <t>68</t>
  </si>
  <si>
    <t>776410811</t>
  </si>
  <si>
    <t>Odstranění soklíků a lišt pryžových nebo plastových</t>
  </si>
  <si>
    <t>-216974731</t>
  </si>
  <si>
    <t>Demontáž soklíků nebo lišt pryžových nebo plastových</t>
  </si>
  <si>
    <t>https://podminky.urs.cz/item/CS_URS_2023_01/776410811</t>
  </si>
  <si>
    <t>"pozn.06"</t>
  </si>
  <si>
    <t>3,0*2+5,3*2</t>
  </si>
  <si>
    <t>2,95*2+5,3*2</t>
  </si>
  <si>
    <t>4,5*2+5,45*2</t>
  </si>
  <si>
    <t>4,5*2+4,55*2</t>
  </si>
  <si>
    <t>69</t>
  </si>
  <si>
    <t>776411111</t>
  </si>
  <si>
    <t>Montáž obvodových soklíků výšky do 80 mm</t>
  </si>
  <si>
    <t>-185402998</t>
  </si>
  <si>
    <t>Montáž soklíků lepením obvodových, výšky do 80 mm</t>
  </si>
  <si>
    <t>https://podminky.urs.cz/item/CS_URS_2023_01/776411111</t>
  </si>
  <si>
    <t>"5.01"4,5*2+4,85*2</t>
  </si>
  <si>
    <t>"5.02"4,5*2+3,95*2</t>
  </si>
  <si>
    <t>"5.03"3,0*2+5,3*2</t>
  </si>
  <si>
    <t>"5.04"2,95*2+5,3*2</t>
  </si>
  <si>
    <t>70</t>
  </si>
  <si>
    <t>28411009</t>
  </si>
  <si>
    <t>lišta soklová PVC 18x80mm</t>
  </si>
  <si>
    <t>-2071753063</t>
  </si>
  <si>
    <t>68,7*1,02 'Přepočtené koeficientem množství</t>
  </si>
  <si>
    <t>71</t>
  </si>
  <si>
    <t>77641111R</t>
  </si>
  <si>
    <t>Tažený fabión v.100 mm-montáž a dodávka</t>
  </si>
  <si>
    <t>1652288099</t>
  </si>
  <si>
    <t>"5.05"19,16*2+1,5*2+0,5*2+0,1+0,26*2+0,5*2+0,1+0,5*2+0,1+0,5*2*5+0,1*5</t>
  </si>
  <si>
    <t>72</t>
  </si>
  <si>
    <t>776991121</t>
  </si>
  <si>
    <t>Základní čištění nově položených podlahovin vysátím a setřením vlhkým mopem</t>
  </si>
  <si>
    <t>399235398</t>
  </si>
  <si>
    <t>Ostatní práce údržba nových podlahovin po pokládce čištění základní</t>
  </si>
  <si>
    <t>https://podminky.urs.cz/item/CS_URS_2023_01/776991121</t>
  </si>
  <si>
    <t>73</t>
  </si>
  <si>
    <t>776991141</t>
  </si>
  <si>
    <t>Pastování a leštění podlahovin ručně</t>
  </si>
  <si>
    <t>349499238</t>
  </si>
  <si>
    <t>Ostatní práce údržba nových podlahovin po pokládce pastování a leštění ručně</t>
  </si>
  <si>
    <t>https://podminky.urs.cz/item/CS_URS_2023_01/776991141</t>
  </si>
  <si>
    <t>74</t>
  </si>
  <si>
    <t>998776203</t>
  </si>
  <si>
    <t>Přesun hmot procentní pro podlahy povlakové v objektech v přes 12 do 24 m</t>
  </si>
  <si>
    <t>-986635658</t>
  </si>
  <si>
    <t>Přesun hmot pro podlahy povlakové stanovený procentní sazbou (%) z ceny vodorovná dopravní vzdálenost do 50 m v objektech výšky přes 12 do 24 m</t>
  </si>
  <si>
    <t>https://podminky.urs.cz/item/CS_URS_2023_01/998776203</t>
  </si>
  <si>
    <t>781</t>
  </si>
  <si>
    <t>Dokončovací práce - obklady</t>
  </si>
  <si>
    <t>75</t>
  </si>
  <si>
    <t>781471810</t>
  </si>
  <si>
    <t>Demontáž obkladů z obkladaček keramických kladených do malty</t>
  </si>
  <si>
    <t>778708517</t>
  </si>
  <si>
    <t>Demontáž obkladů z dlaždic keramických kladených do malty</t>
  </si>
  <si>
    <t>https://podminky.urs.cz/item/CS_URS_2023_01/781471810</t>
  </si>
  <si>
    <t>"pozn.05"12,3</t>
  </si>
  <si>
    <t>783</t>
  </si>
  <si>
    <t>Dokončovací práce - nátěry</t>
  </si>
  <si>
    <t>76</t>
  </si>
  <si>
    <t>783000225</t>
  </si>
  <si>
    <t>Vyvěšení nebo zavěšení dveřních nebo okenních jednoduchých křídel</t>
  </si>
  <si>
    <t>358477144</t>
  </si>
  <si>
    <t>Ostatní práce vyvěšení nebo zavěšení křídel dveřních nebo okenních jednoduchých</t>
  </si>
  <si>
    <t>https://podminky.urs.cz/item/CS_URS_2023_01/783000225</t>
  </si>
  <si>
    <t>"pozn.14"0,8*2,0*6</t>
  </si>
  <si>
    <t>77</t>
  </si>
  <si>
    <t>783301313</t>
  </si>
  <si>
    <t>Odmaštění zámečnických konstrukcí ředidlovým odmašťovačem</t>
  </si>
  <si>
    <t>517038618</t>
  </si>
  <si>
    <t>Příprava podkladu zámečnických konstrukcí před provedením nátěru odmaštění odmašťovačem ředidlovým</t>
  </si>
  <si>
    <t>https://podminky.urs.cz/item/CS_URS_2023_01/783301313</t>
  </si>
  <si>
    <t>78</t>
  </si>
  <si>
    <t>783301401</t>
  </si>
  <si>
    <t>Ometení zámečnických konstrukcí</t>
  </si>
  <si>
    <t>-633166716</t>
  </si>
  <si>
    <t>Příprava podkladu zámečnických konstrukcí před provedením nátěru ometení</t>
  </si>
  <si>
    <t>https://podminky.urs.cz/item/CS_URS_2023_01/783301401</t>
  </si>
  <si>
    <t>"Z02"</t>
  </si>
  <si>
    <t>6*0,5*(0,8+2,0*2)</t>
  </si>
  <si>
    <t>79</t>
  </si>
  <si>
    <t>783314201</t>
  </si>
  <si>
    <t>Základní antikorozní jednonásobný syntetický standardní nátěr zámečnických konstrukcí</t>
  </si>
  <si>
    <t>-323836560</t>
  </si>
  <si>
    <t>Základní antikorozní nátěr zámečnických konstrukcí jednonásobný syntetický standardní</t>
  </si>
  <si>
    <t>https://podminky.urs.cz/item/CS_URS_2023_01/783314201</t>
  </si>
  <si>
    <t>80</t>
  </si>
  <si>
    <t>783315101</t>
  </si>
  <si>
    <t>Mezinátěr jednonásobný syntetický standardní zámečnických konstrukcí</t>
  </si>
  <si>
    <t>-1669324493</t>
  </si>
  <si>
    <t>Mezinátěr zámečnických konstrukcí jednonásobný syntetický standardní</t>
  </si>
  <si>
    <t>https://podminky.urs.cz/item/CS_URS_2023_01/783315101</t>
  </si>
  <si>
    <t>81</t>
  </si>
  <si>
    <t>783317101</t>
  </si>
  <si>
    <t>Krycí jednonásobný syntetický standardní nátěr zámečnických konstrukcí</t>
  </si>
  <si>
    <t>-337082039</t>
  </si>
  <si>
    <t>Krycí nátěr (email) zámečnických konstrukcí jednonásobný syntetický standardní</t>
  </si>
  <si>
    <t>https://podminky.urs.cz/item/CS_URS_2023_01/783317101</t>
  </si>
  <si>
    <t>82</t>
  </si>
  <si>
    <t>783322101</t>
  </si>
  <si>
    <t>Tmelení včetně přebroušení zámečnických konstrukcí disperzním tmelem</t>
  </si>
  <si>
    <t>-379722747</t>
  </si>
  <si>
    <t>Tmelení zámečnických konstrukcí včetně přebroušení tmelených míst, tmelem disperzním akrylátovým nebo latexovým</t>
  </si>
  <si>
    <t>https://podminky.urs.cz/item/CS_URS_2023_01/783322101</t>
  </si>
  <si>
    <t>784</t>
  </si>
  <si>
    <t>Dokončovací práce - malby a tapety</t>
  </si>
  <si>
    <t>83</t>
  </si>
  <si>
    <t>784121001</t>
  </si>
  <si>
    <t>Oškrabání malby v mísnostech v do 3,80 m</t>
  </si>
  <si>
    <t>-2009042234</t>
  </si>
  <si>
    <t>Oškrabání malby v místnostech výšky do 3,80 m</t>
  </si>
  <si>
    <t>https://podminky.urs.cz/item/CS_URS_2023_01/784121001</t>
  </si>
  <si>
    <t>84</t>
  </si>
  <si>
    <t>784181101</t>
  </si>
  <si>
    <t>Základní akrylátová jednonásobná bezbarvá penetrace podkladu v místnostech v do 3,80 m</t>
  </si>
  <si>
    <t>-1393862730</t>
  </si>
  <si>
    <t>Penetrace podkladu jednonásobná základní akrylátová bezbarvá v místnostech výšky do 3,80 m</t>
  </si>
  <si>
    <t>https://podminky.urs.cz/item/CS_URS_2023_01/784181101</t>
  </si>
  <si>
    <t>85</t>
  </si>
  <si>
    <t>784211101</t>
  </si>
  <si>
    <t>Dvojnásobné bílé malby ze směsí za mokra výborně oděruvzdorných v místnostech v do 3,80 m</t>
  </si>
  <si>
    <t>1530763672</t>
  </si>
  <si>
    <t>Malby z malířských směsí oděruvzdorných za mokra dvojnásobné, bílé za mokra oděruvzdorné výborně v místnostech výšky do 3,80 m</t>
  </si>
  <si>
    <t>https://podminky.urs.cz/item/CS_URS_2023_01/784211101</t>
  </si>
  <si>
    <t>86</t>
  </si>
  <si>
    <t>784211161</t>
  </si>
  <si>
    <t>Příplatek k cenám 2x maleb ze směsí za mokra oděruvzdorných za barevnou malbu v světlém odstínu</t>
  </si>
  <si>
    <t>-675640241</t>
  </si>
  <si>
    <t>Malby z malířských směsí oděruvzdorných za mokra Příplatek k cenám dvojnásobných maleb za provádění barevné malby tónované na tónovacích automatech, v odstínu světlém</t>
  </si>
  <si>
    <t>https://podminky.urs.cz/item/CS_URS_2023_01/784211161</t>
  </si>
  <si>
    <t>786</t>
  </si>
  <si>
    <t>Dokončovací práce - čalounické úpravy</t>
  </si>
  <si>
    <t>87</t>
  </si>
  <si>
    <t>786624111</t>
  </si>
  <si>
    <t>Montáž lamelové žaluzie do oken zdvojených dřevěných otevíravých, sklápěcích a vyklápěcích</t>
  </si>
  <si>
    <t>-1968681341</t>
  </si>
  <si>
    <t>Montáž zastiňujících žaluzií lamelových do oken zdvojených otevíravých, sklápěcích nebo vyklápěcích dřevěných</t>
  </si>
  <si>
    <t>https://podminky.urs.cz/item/CS_URS_2023_01/786624111</t>
  </si>
  <si>
    <t>1,5*1,6*4</t>
  </si>
  <si>
    <t>88</t>
  </si>
  <si>
    <t>5534620R</t>
  </si>
  <si>
    <t>"Z03"žaluzie horizontální interiérové s hliníkovou lamelou o š.25 mm</t>
  </si>
  <si>
    <t>-1383324395</t>
  </si>
  <si>
    <t>89</t>
  </si>
  <si>
    <t>78662411R</t>
  </si>
  <si>
    <t>Demontáž lamelové žaluzie do oken zdvojených dřevěných otevíravých, sklápěcích a vyklápěcích</t>
  </si>
  <si>
    <t>-703667901</t>
  </si>
  <si>
    <t>90</t>
  </si>
  <si>
    <t>998786203</t>
  </si>
  <si>
    <t>Přesun hmot procentní pro stínění a čalounické úpravy v objektech v přes 12 do 24 m</t>
  </si>
  <si>
    <t>421021140</t>
  </si>
  <si>
    <t>Přesun hmot pro stínění a čalounické úpravy stanovený procentní sazbou (%) z ceny vodorovná dopravní vzdálenost do 50 m v objektech výšky přes 12 do 24 m</t>
  </si>
  <si>
    <t>https://podminky.urs.cz/item/CS_URS_2023_01/998786203</t>
  </si>
  <si>
    <t>02 - Zařízení silnoproudé elektrotechniky</t>
  </si>
  <si>
    <t xml:space="preserve"> </t>
  </si>
  <si>
    <t>Miroslava Klimešová</t>
  </si>
  <si>
    <t xml:space="preserve">    741 - Elektroinstalace - silnoproud</t>
  </si>
  <si>
    <t>HZS - Hodinové zúčtovací sazby</t>
  </si>
  <si>
    <t>741</t>
  </si>
  <si>
    <t>Elektroinstalace - silnoproud</t>
  </si>
  <si>
    <t>741112061</t>
  </si>
  <si>
    <t>Montáž krabice přístrojová zapuštěná plastová kruhová</t>
  </si>
  <si>
    <t>-1018513981</t>
  </si>
  <si>
    <t>Montáž krabic elektroinstalačních bez napojení na trubky a lišty, demontáže a montáže víčka a přístroje přístrojových zapuštěných plastových kruhových</t>
  </si>
  <si>
    <t>https://podminky.urs.cz/item/CS_URS_2023_01/741112061</t>
  </si>
  <si>
    <t>34571450</t>
  </si>
  <si>
    <t>krabice pod omítku PVC přístrojová kruhová D 70mm</t>
  </si>
  <si>
    <t>-540673081</t>
  </si>
  <si>
    <t>741112101</t>
  </si>
  <si>
    <t>Montáž rozvodka zapuštěná plastová kruhová</t>
  </si>
  <si>
    <t>-490111294</t>
  </si>
  <si>
    <t>Montáž krabic elektroinstalačních bez napojení na trubky a lišty, demontáže a montáže víčka a přístroje rozvodek se zapojením vodičů na svorkovnici zapuštěných plastových kruhových</t>
  </si>
  <si>
    <t>https://podminky.urs.cz/item/CS_URS_2023_01/741112101</t>
  </si>
  <si>
    <t>34571521</t>
  </si>
  <si>
    <t>krabice pod omítku PVC odbočná kruhová D 70mm s víčkem a svorkovnicí</t>
  </si>
  <si>
    <t>2058516796</t>
  </si>
  <si>
    <t>741122015</t>
  </si>
  <si>
    <t>Montáž kabel Cu bez ukončení uložený pod omítku plný kulatý 3x1,5 mm2 (např. CYKY)</t>
  </si>
  <si>
    <t>1506194808</t>
  </si>
  <si>
    <t>Montáž kabelů měděných bez ukončení uložených pod omítku plných kulatých (např. CYKY), počtu a průřezu žil 3x1,5 mm2</t>
  </si>
  <si>
    <t>https://podminky.urs.cz/item/CS_URS_2023_01/741122015</t>
  </si>
  <si>
    <t>10.048.186</t>
  </si>
  <si>
    <t>CYKY-O 3x1,5 (3Ax1,5)</t>
  </si>
  <si>
    <t>-1881844168</t>
  </si>
  <si>
    <t>180*1,15 'Přepočtené koeficientem množství</t>
  </si>
  <si>
    <t>10.051.448</t>
  </si>
  <si>
    <t>CYKY-J 3x1,5 (3Cx 1,5)</t>
  </si>
  <si>
    <t>-1038335481</t>
  </si>
  <si>
    <t>265*1,15 'Přepočtené koeficientem množství</t>
  </si>
  <si>
    <t>741122016</t>
  </si>
  <si>
    <t>Montáž kabel Cu bez ukončení uložený pod omítku plný kulatý 3x2,5 až 6 mm2 (např. CYKY)</t>
  </si>
  <si>
    <t>1183732029</t>
  </si>
  <si>
    <t>Montáž kabelů měděných bez ukončení uložených pod omítku plných kulatých (např. CYKY), počtu a průřezu žil 3x2,5 až 6 mm2</t>
  </si>
  <si>
    <t>https://podminky.urs.cz/item/CS_URS_2023_01/741122016</t>
  </si>
  <si>
    <t>34111036</t>
  </si>
  <si>
    <t>kabel instalační jádro Cu plné izolace PVC plášť PVC 450/750V (CYKY) 3x2,5mm2</t>
  </si>
  <si>
    <t>270892849</t>
  </si>
  <si>
    <t>410*1,15 'Přepočtené koeficientem množství</t>
  </si>
  <si>
    <t>741122031</t>
  </si>
  <si>
    <t>Montáž kabel Cu bez ukončení uložený pod omítku plný kulatý 5x1,5 až 2,5 mm2 (např. CYKY)</t>
  </si>
  <si>
    <t>-380758607</t>
  </si>
  <si>
    <t>Montáž kabelů měděných bez ukončení uložených pod omítku plných kulatých (např. CYKY), počtu a průřezu žil 5x1,5 až 2,5 mm2</t>
  </si>
  <si>
    <t>https://podminky.urs.cz/item/CS_URS_2023_01/741122031</t>
  </si>
  <si>
    <t>34111090</t>
  </si>
  <si>
    <t>kabel instalační jádro Cu plné izolace PVC plášť PVC 450/750V (CYKY) 5x1,5mm2</t>
  </si>
  <si>
    <t>1812304888</t>
  </si>
  <si>
    <t>30*1,15 'Přepočtené koeficientem množství</t>
  </si>
  <si>
    <t>741130001</t>
  </si>
  <si>
    <t>Ukončení vodič izolovaný do 2,5 mm2 v rozváděči nebo na přístroji</t>
  </si>
  <si>
    <t>247983796</t>
  </si>
  <si>
    <t>Ukončení vodičů izolovaných s označením a zapojením v rozváděči nebo na přístroji, průřezu žíly do 2,5 mm2</t>
  </si>
  <si>
    <t>https://podminky.urs.cz/item/CS_URS_2023_01/741130001</t>
  </si>
  <si>
    <t>741130004</t>
  </si>
  <si>
    <t>Ukončení vodič izolovaný do 6 mm2 v rozváděči nebo na přístroji</t>
  </si>
  <si>
    <t>2138743394</t>
  </si>
  <si>
    <t>Ukončení vodičů izolovaných s označením a zapojením v rozváděči nebo na přístroji, průřezu žíly do 6 mm2</t>
  </si>
  <si>
    <t>https://podminky.urs.cz/item/CS_URS_2023_01/741130004</t>
  </si>
  <si>
    <t>741210001</t>
  </si>
  <si>
    <t>Montáž rozvodnice oceloplechová nebo plastová běžná do 20 kg</t>
  </si>
  <si>
    <t>-1279194015</t>
  </si>
  <si>
    <t>Montáž rozvodnic oceloplechových nebo plastových bez zapojení vodičů běžných, hmotnosti do 20 kg</t>
  </si>
  <si>
    <t>https://podminky.urs.cz/item/CS_URS_2023_01/741210001</t>
  </si>
  <si>
    <t>10.641.226</t>
  </si>
  <si>
    <t>ABB Skříň U32 72TE pod omítku plné dvířka</t>
  </si>
  <si>
    <t>896903255</t>
  </si>
  <si>
    <t>741310101</t>
  </si>
  <si>
    <t>Montáž spínač (polo)zapuštěný bezšroubové připojení 1-jednopólový se zapojením vodičů</t>
  </si>
  <si>
    <t>1664697032</t>
  </si>
  <si>
    <t>Montáž spínačů jedno nebo dvoupólových polozapuštěných nebo zapuštěných se zapojením vodičů bezšroubové připojení spínačů, řazení 1-jednopólových</t>
  </si>
  <si>
    <t>https://podminky.urs.cz/item/CS_URS_2023_01/741310101</t>
  </si>
  <si>
    <t>34539010</t>
  </si>
  <si>
    <t>přístroj spínače jednopólového, řazení 1, 1So bezšroubové svorky</t>
  </si>
  <si>
    <t>-168541611</t>
  </si>
  <si>
    <t>34539049</t>
  </si>
  <si>
    <t>kryt spínače jednoduchý</t>
  </si>
  <si>
    <t>476338053</t>
  </si>
  <si>
    <t>34539059</t>
  </si>
  <si>
    <t>rámeček jednonásobný</t>
  </si>
  <si>
    <t>-661212928</t>
  </si>
  <si>
    <t>741310114</t>
  </si>
  <si>
    <t>Montáž ovladač (polo)zapuštěný bezšroubové připojení 1/0So-zapínací s orientační doutnavkou se zapojením vodičů</t>
  </si>
  <si>
    <t>-154230150</t>
  </si>
  <si>
    <t>Montáž spínačů jedno nebo dvoupólových polozapuštěných nebo zapuštěných se zapojením vodičů bezšroubové připojení ovladačů, řazení 1/0So-tlačítkových zapínacích s orientační doutnavkou</t>
  </si>
  <si>
    <t>https://podminky.urs.cz/item/CS_URS_2023_01/741310114</t>
  </si>
  <si>
    <t>34539021</t>
  </si>
  <si>
    <t>přístroj ovládače zapínacího, řazení 1/0, 1/0S, 1/0So bezšroubové svorky</t>
  </si>
  <si>
    <t>121806285</t>
  </si>
  <si>
    <t>34539029</t>
  </si>
  <si>
    <t>doutnavka orientační 0,5 mA (univerzální), světlo modré</t>
  </si>
  <si>
    <t>723765847</t>
  </si>
  <si>
    <t>34539051</t>
  </si>
  <si>
    <t>kryt spínače jednoduchý, s průzorem</t>
  </si>
  <si>
    <t>-1401276179</t>
  </si>
  <si>
    <t>34539060</t>
  </si>
  <si>
    <t>rámeček dvojnásobný</t>
  </si>
  <si>
    <t>294896885</t>
  </si>
  <si>
    <t>741310121</t>
  </si>
  <si>
    <t>Montáž přepínač (polo)zapuštěný bezšroubové připojení 5-seriový se zapojením vodičů</t>
  </si>
  <si>
    <t>-1101907260</t>
  </si>
  <si>
    <t>Montáž spínačů jedno nebo dvoupólových polozapuštěných nebo zapuštěných se zapojením vodičů bezšroubové připojení přepínačů, řazení 5-sériových</t>
  </si>
  <si>
    <t>https://podminky.urs.cz/item/CS_URS_2023_01/741310121</t>
  </si>
  <si>
    <t>34539012</t>
  </si>
  <si>
    <t>přístroj přepínače sériového, řazení 5 bezšroubové svorky</t>
  </si>
  <si>
    <t>-1623567614</t>
  </si>
  <si>
    <t>34539050</t>
  </si>
  <si>
    <t>kryt spínače dělený</t>
  </si>
  <si>
    <t>-621421623</t>
  </si>
  <si>
    <t>-1106171688</t>
  </si>
  <si>
    <t>741313002</t>
  </si>
  <si>
    <t>Montáž zásuvka (polo)zapuštěná bezšroubové připojení 2P+PE dvojí zapojení - průběžná se zapojením vodičů</t>
  </si>
  <si>
    <t>2055499710</t>
  </si>
  <si>
    <t>Montáž zásuvek domovních se zapojením vodičů bezšroubové připojení polozapuštěných nebo zapuštěných 10/16 A, provedení 2P + PE dvojí zapojení pro průběžnou montáž</t>
  </si>
  <si>
    <t>https://podminky.urs.cz/item/CS_URS_2023_01/741313002</t>
  </si>
  <si>
    <t>34555241</t>
  </si>
  <si>
    <t>přístroj zásuvky zápustné jednonásobné, krytka s clonkami, bezšroubové svorky</t>
  </si>
  <si>
    <t>1188068054</t>
  </si>
  <si>
    <t>2140021864</t>
  </si>
  <si>
    <t>-1294473943</t>
  </si>
  <si>
    <t>34539061</t>
  </si>
  <si>
    <t>rámeček trojnásobný</t>
  </si>
  <si>
    <t>-1831014973</t>
  </si>
  <si>
    <t>741313004</t>
  </si>
  <si>
    <t>Montáž zásuvka (polo)zapuštěná bezšroubové připojení 2x(2P+PE) dvojnásobná šikmá se zapojením vodičů</t>
  </si>
  <si>
    <t>-717730559</t>
  </si>
  <si>
    <t>Montáž zásuvek domovních se zapojením vodičů bezšroubové připojení polozapuštěných nebo zapuštěných 10/16 A, provedení 2x (2P + PE) dvojnásobná šikmá</t>
  </si>
  <si>
    <t>https://podminky.urs.cz/item/CS_URS_2023_01/741313004</t>
  </si>
  <si>
    <t>34555242</t>
  </si>
  <si>
    <t>zásuvka zápustná dvojnásobná, šikmá, s clonkami, bezšroubové svorky</t>
  </si>
  <si>
    <t>-2119518428</t>
  </si>
  <si>
    <t>741320105</t>
  </si>
  <si>
    <t>Montáž jističů jednopólových nn do 25 A ve skříni se zapojením vodičů</t>
  </si>
  <si>
    <t>-433353918</t>
  </si>
  <si>
    <t>Montáž jističů se zapojením vodičů jednopólových nn do 25 A ve skříni</t>
  </si>
  <si>
    <t>https://podminky.urs.cz/item/CS_URS_2023_01/741320105</t>
  </si>
  <si>
    <t>1375393</t>
  </si>
  <si>
    <t>ODPINAC SD201/25</t>
  </si>
  <si>
    <t>1409208256</t>
  </si>
  <si>
    <t>10.060.228</t>
  </si>
  <si>
    <t>ABB Jistič 16B/1 S201-M-B16</t>
  </si>
  <si>
    <t>-483898377</t>
  </si>
  <si>
    <t>10.060.229</t>
  </si>
  <si>
    <t>ABB Jistič 10B/1 S201-M-B10</t>
  </si>
  <si>
    <t>-1510222684</t>
  </si>
  <si>
    <t>741320175</t>
  </si>
  <si>
    <t>Montáž jističů třípólových nn do 63 A ve skříni se zapojením vodičů</t>
  </si>
  <si>
    <t>157066771</t>
  </si>
  <si>
    <t>Montáž jističů se zapojením vodičů třípólových nn do 63 A ve skříni</t>
  </si>
  <si>
    <t>https://podminky.urs.cz/item/CS_URS_2023_01/741320175</t>
  </si>
  <si>
    <t>10.932.161</t>
  </si>
  <si>
    <t>ABB Vypínač SD203/63</t>
  </si>
  <si>
    <t>1038877151</t>
  </si>
  <si>
    <t>741321043</t>
  </si>
  <si>
    <t>Montáž proudových chráničů čtyřpólových nn do 63 A ve skříni se zapojením vodičů</t>
  </si>
  <si>
    <t>2017696732</t>
  </si>
  <si>
    <t>Montáž proudových chráničů se zapojením vodičů čtyřpólových nn do 63 A ve skříni</t>
  </si>
  <si>
    <t>https://podminky.urs.cz/item/CS_URS_2023_01/741321043</t>
  </si>
  <si>
    <t>10.324.746</t>
  </si>
  <si>
    <t>ABB Chránič 40/4/0,03 A F204A</t>
  </si>
  <si>
    <t>-1808515776</t>
  </si>
  <si>
    <t>741322061</t>
  </si>
  <si>
    <t>Montáž svodiče přepětí nn typ 2 třípólových jednodílných se zapojením vodičů</t>
  </si>
  <si>
    <t>-984960861</t>
  </si>
  <si>
    <t>Montáž přepěťových ochran nn se zapojením vodičů svodiče přepětí – typ 2 třípólových jednodílných</t>
  </si>
  <si>
    <t>https://podminky.urs.cz/item/CS_URS_2023_01/741322061</t>
  </si>
  <si>
    <t>10.067.529</t>
  </si>
  <si>
    <t>SALTEK Svodič SLP-275 V/4 S</t>
  </si>
  <si>
    <t>-1176608437</t>
  </si>
  <si>
    <t>741330031</t>
  </si>
  <si>
    <t>Montáž stykačů střídavých vestavných jednopólových do 16 A se zapojením vodičů</t>
  </si>
  <si>
    <t>245888913</t>
  </si>
  <si>
    <t>Montáž stykačů nn se zapojením vodičů střídavých vestavných jednopólových do 16 A</t>
  </si>
  <si>
    <t>https://podminky.urs.cz/item/CS_URS_2023_01/741330031</t>
  </si>
  <si>
    <t>11.091.021</t>
  </si>
  <si>
    <t>ABB Relé E290-16-10/230 impulsní</t>
  </si>
  <si>
    <t>-1150455817</t>
  </si>
  <si>
    <t>741372021</t>
  </si>
  <si>
    <t>Montáž svítidlo LED interiérové přisazené nástěnné hranaté nebo kruhové do 0,09 m2 se zapojením vodičů</t>
  </si>
  <si>
    <t>-363060930</t>
  </si>
  <si>
    <t>Montáž svítidel s integrovaným zdrojem LED se zapojením vodičů interiérových přisazených nástěnných hranatých nebo kruhových, plochy do 0,09 m2</t>
  </si>
  <si>
    <t>https://podminky.urs.cz/item/CS_URS_2023_01/741372021</t>
  </si>
  <si>
    <t>RMAT0004</t>
  </si>
  <si>
    <t>D-MODUS SPMN2000KN_/E190/LED downlight, plechové tělo, mikroprizmatický kryt, IP54, 1 x LED, 19W, 1950lm, Ra80, 4000K</t>
  </si>
  <si>
    <t>1247003007</t>
  </si>
  <si>
    <t>RMAT0005</t>
  </si>
  <si>
    <t>NO-MODUS OZN/ETE/1W/B/1/SA/AT/WH,EXIT 1W LED 135 lm PREMIUM IP65 1h , stále svítící / svítící při výpadku, autotest, bílé, PO4, 1 x LED, 1W, 135lm</t>
  </si>
  <si>
    <t>49794267</t>
  </si>
  <si>
    <t>741372112</t>
  </si>
  <si>
    <t>Montáž svítidlo LED interiérové vestavné panelové hranaté nebo kruhové přes 0,09 do 0,36 m2 se zapojením vodičů</t>
  </si>
  <si>
    <t>934176625</t>
  </si>
  <si>
    <t>Montáž svítidel s integrovaným zdrojem LED se zapojením vodičů interiérových vestavných stropních panelových hranatých nebo kruhových, plochy přes 0,09 do 0,36 m2</t>
  </si>
  <si>
    <t>https://podminky.urs.cz/item/CS_URS_2023_01/741372112</t>
  </si>
  <si>
    <t>RMAT0001</t>
  </si>
  <si>
    <t>A-MODUS FIT5000A_KN/90, LED panel, UGR&lt;19, Ra 90, hliníkový rámeček, mikroprizmatický kryt, čtverec 600x600mm, 1 x LED, 49W, 5000lm, Ra90, 4000K</t>
  </si>
  <si>
    <t>-1221804394</t>
  </si>
  <si>
    <t>RMAT0002</t>
  </si>
  <si>
    <t>B-MODUS FIT4000A_KN/90, LED panel, UGR&lt;19, Ra 90, hliníkový rámeček, mikroprizmatický kryt, čtverec 600x600mm, 1 x LED, 35W, 3950lm, Ra90, 4000K</t>
  </si>
  <si>
    <t>1264152496</t>
  </si>
  <si>
    <t>RMAT0003</t>
  </si>
  <si>
    <t>C-MODUS FIT2000B_KNLED panel, UGR&lt;19, hliníkový rámeček, mikroprizmatický kryt, obdélník 600x300mm, 1 x LED, 16W, 2000lm, Ra80, 4000K</t>
  </si>
  <si>
    <t>1710355372</t>
  </si>
  <si>
    <t>741810002</t>
  </si>
  <si>
    <t>Celková prohlídka elektrického rozvodu a zařízení přes 100 000 do 500 000,- Kč</t>
  </si>
  <si>
    <t>826659343</t>
  </si>
  <si>
    <t>Zkoušky a prohlídky elektrických rozvodů a zařízení celková prohlídka a vyhotovení revizní zprávy pro objem montážních prací přes 100 do 500 tis. Kč</t>
  </si>
  <si>
    <t>https://podminky.urs.cz/item/CS_URS_2023_01/741810002</t>
  </si>
  <si>
    <t>741910412</t>
  </si>
  <si>
    <t>Montáž žlab kovový šířky do 100 mm bez víka</t>
  </si>
  <si>
    <t>190308252</t>
  </si>
  <si>
    <t>Montáž žlabů bez stojiny a výložníků kovových s podpěrkami a příslušenstvím bez víka, šířky do 100 mm</t>
  </si>
  <si>
    <t>https://podminky.urs.cz/item/CS_URS_2023_01/741910412</t>
  </si>
  <si>
    <t>10.663.954</t>
  </si>
  <si>
    <t>KOPOS Žlab DZ 60X60  drátěný žár.pozink, délka 3m</t>
  </si>
  <si>
    <t>1739779846</t>
  </si>
  <si>
    <t>1602972</t>
  </si>
  <si>
    <t>ZAVES STREDOVY DZSZ 60X60 S</t>
  </si>
  <si>
    <t>-1273814460</t>
  </si>
  <si>
    <t>998741103</t>
  </si>
  <si>
    <t>Přesun hmot tonážní pro silnoproud v objektech v přes 12 do 24 m</t>
  </si>
  <si>
    <t>-1252528454</t>
  </si>
  <si>
    <t>Přesun hmot pro silnoproud stanovený z hmotnosti přesunovaného materiálu vodorovná dopravní vzdálenost do 50 m v objektech výšky přes 12 do 24 m</t>
  </si>
  <si>
    <t>https://podminky.urs.cz/item/CS_URS_2023_01/998741103</t>
  </si>
  <si>
    <t>HZS</t>
  </si>
  <si>
    <t>Hodinové zúčtovací sazby</t>
  </si>
  <si>
    <t>HZS2231</t>
  </si>
  <si>
    <t>Hodinová zúčtovací sazba elektrikář (demontáže)</t>
  </si>
  <si>
    <t>hod</t>
  </si>
  <si>
    <t>512</t>
  </si>
  <si>
    <t>-476631458</t>
  </si>
  <si>
    <t>https://podminky.urs.cz/item/CS_URS_2023_01/HZS2231</t>
  </si>
  <si>
    <t>HZS2232</t>
  </si>
  <si>
    <t>Hodinová zúčtovací sazba elektrikář odborný (úpravy v RC6.5)</t>
  </si>
  <si>
    <t>1669494715</t>
  </si>
  <si>
    <t>https://podminky.urs.cz/item/CS_URS_2023_01/HZS2232</t>
  </si>
  <si>
    <t>HZS2491</t>
  </si>
  <si>
    <t>Hodinová zúčtovací sazba dělník zednických výpomocí</t>
  </si>
  <si>
    <t>-524327781</t>
  </si>
  <si>
    <t>Hodinové zúčtovací sazby profesí PSV zednické výpomoci a pomocné práce PSV dělník zednických výpomocí</t>
  </si>
  <si>
    <t>https://podminky.urs.cz/item/CS_URS_2023_01/HZS2491</t>
  </si>
  <si>
    <t>03 - Zařízení slaboproudé elektrotechniky</t>
  </si>
  <si>
    <t xml:space="preserve">    742 - Elektroinstalace - slaboproud</t>
  </si>
  <si>
    <t xml:space="preserve">      EPS - Elektrická požární signalizace</t>
  </si>
  <si>
    <t xml:space="preserve">      NZS - Nouzový zvukový systém</t>
  </si>
  <si>
    <t xml:space="preserve">      STK - Strukturovaná kabeláž</t>
  </si>
  <si>
    <t xml:space="preserve">      STA - Společná televizní anténa</t>
  </si>
  <si>
    <t xml:space="preserve">      DMON - Demontáže</t>
  </si>
  <si>
    <t xml:space="preserve">      TRASY - Trasy a kabeláže</t>
  </si>
  <si>
    <t>742</t>
  </si>
  <si>
    <t>Elektroinstalace - slaboproud</t>
  </si>
  <si>
    <t>998742203</t>
  </si>
  <si>
    <t>Přesun hmot procentní pro slaboproud v objektech v do 24 m</t>
  </si>
  <si>
    <t>628297108</t>
  </si>
  <si>
    <t>Přesun hmot pro slaboproud stanovený procentní sazbou (%) z ceny vodorovná dopravní vzdálenost do 50 m v objektech výšky přes 12 do 24 m</t>
  </si>
  <si>
    <t>https://podminky.urs.cz/item/CS_URS_2023_01/998742203</t>
  </si>
  <si>
    <t>EPS</t>
  </si>
  <si>
    <t>Elektrická požární signalizace</t>
  </si>
  <si>
    <t>742210131</t>
  </si>
  <si>
    <t>Montáž soklu hlásiče nebo patice</t>
  </si>
  <si>
    <t>792500595</t>
  </si>
  <si>
    <t>https://podminky.urs.cz/item/CS_URS_2023_01/742210131</t>
  </si>
  <si>
    <t>805590</t>
  </si>
  <si>
    <t>Patice pro hlásiče IQ8Quad</t>
  </si>
  <si>
    <t>1369067446</t>
  </si>
  <si>
    <t>742210151</t>
  </si>
  <si>
    <t>Montáž tlačítkového hlásiče se sklíčkem</t>
  </si>
  <si>
    <t>940938026</t>
  </si>
  <si>
    <t>Montáž hlásiče tlačítkového se sklíčkem</t>
  </si>
  <si>
    <t>https://podminky.urs.cz/item/CS_URS_2023_01/742210151</t>
  </si>
  <si>
    <t>804905</t>
  </si>
  <si>
    <t>Elektronika tlačítka IQ8 s oddělovačem</t>
  </si>
  <si>
    <t>1810003797</t>
  </si>
  <si>
    <t>704900</t>
  </si>
  <si>
    <t>Skříň tlačítkového hlásiče IQ8 červená</t>
  </si>
  <si>
    <t>845280563</t>
  </si>
  <si>
    <t>742210031</t>
  </si>
  <si>
    <t>Montáž napájecího zdroje pro ústřednu EPS dle EN54-4</t>
  </si>
  <si>
    <t>-212052524</t>
  </si>
  <si>
    <t>Montáž zdroje napájecího pro ústřednu EPS dle EN54-4</t>
  </si>
  <si>
    <t>https://podminky.urs.cz/item/CS_URS_2023_01/742210031</t>
  </si>
  <si>
    <t>ADI.0050567.URS</t>
  </si>
  <si>
    <t>Spínaný zdroj, 27,6 V ss / 5,0 A (max. 5,7 A) pro EPS, aku max. 2 x 17 Ah</t>
  </si>
  <si>
    <t>-280417489</t>
  </si>
  <si>
    <t>742210041</t>
  </si>
  <si>
    <t>Montáž akumulátoru 2x12 V pro ústřednu EPS</t>
  </si>
  <si>
    <t>-1070740590</t>
  </si>
  <si>
    <t>Montáž akumulátoru 2 x 12 V pro ústřednu EPS</t>
  </si>
  <si>
    <t>https://podminky.urs.cz/item/CS_URS_2023_01/742210041</t>
  </si>
  <si>
    <t>ADI.0033184.URS</t>
  </si>
  <si>
    <t>Akumulátor 12V / 18Ah se šroubovými svorkami M5 a životností až 3 roky</t>
  </si>
  <si>
    <t>192385424</t>
  </si>
  <si>
    <t>742210121</t>
  </si>
  <si>
    <t>Montáž hlásiče automatického bodového</t>
  </si>
  <si>
    <t>-1697394834</t>
  </si>
  <si>
    <t>https://podminky.urs.cz/item/CS_URS_2023_01/742210121</t>
  </si>
  <si>
    <t>802371</t>
  </si>
  <si>
    <t>Opticko-kouřový hlásič IQ8Quad</t>
  </si>
  <si>
    <t>-59134731</t>
  </si>
  <si>
    <t>802271</t>
  </si>
  <si>
    <t>Termodiferenciální hlásič IQ8Quad</t>
  </si>
  <si>
    <t>-1468393947</t>
  </si>
  <si>
    <t>742210303</t>
  </si>
  <si>
    <t>Montáž vstupně výstupního reléového prvku 4 kontakty s krytem</t>
  </si>
  <si>
    <t>71524164</t>
  </si>
  <si>
    <t>https://podminky.urs.cz/item/CS_URS_2023_01/742210303</t>
  </si>
  <si>
    <t>808623</t>
  </si>
  <si>
    <t>Esserbus® koppler Alarmový (4/2)</t>
  </si>
  <si>
    <t>998421240</t>
  </si>
  <si>
    <t>SMB6-V0</t>
  </si>
  <si>
    <t>Krabice pro povrchovou montáž</t>
  </si>
  <si>
    <t>510467591</t>
  </si>
  <si>
    <t>742210401</t>
  </si>
  <si>
    <t>Programování základních parametrů ústředny EPS</t>
  </si>
  <si>
    <t>1220969742</t>
  </si>
  <si>
    <t>Nastavení a oživení EPS programování základních parametrů ústředny</t>
  </si>
  <si>
    <t>https://podminky.urs.cz/item/CS_URS_2023_01/742210401</t>
  </si>
  <si>
    <t>742210421</t>
  </si>
  <si>
    <t>Programování a oživení systému na jeden detektor EPS</t>
  </si>
  <si>
    <t>1974266934</t>
  </si>
  <si>
    <t>Nastavení a oživení EPS oživení systému na jeden detektor</t>
  </si>
  <si>
    <t>https://podminky.urs.cz/item/CS_URS_2023_01/742210421</t>
  </si>
  <si>
    <t>742210501</t>
  </si>
  <si>
    <t>Provedení zkoušky TIČR pro EPS</t>
  </si>
  <si>
    <t>1319745592</t>
  </si>
  <si>
    <t>Zkoušky a revize EPS zkoušky TIČR</t>
  </si>
  <si>
    <t>https://podminky.urs.cz/item/CS_URS_2023_01/742210501</t>
  </si>
  <si>
    <t>742210503</t>
  </si>
  <si>
    <t>Provedení koordinační funkční zkoušky EPS</t>
  </si>
  <si>
    <t>-2141917428</t>
  </si>
  <si>
    <t>Zkoušky a revize EPS zkoušky koordinační funkční EPS</t>
  </si>
  <si>
    <t>https://podminky.urs.cz/item/CS_URS_2023_01/742210503</t>
  </si>
  <si>
    <t>742210521</t>
  </si>
  <si>
    <t>Výchozí revize systému EPS na jeden detektor</t>
  </si>
  <si>
    <t>1006101349</t>
  </si>
  <si>
    <t>Zkoušky a revize EPS revize výchozí systému EPS na jeden detektor</t>
  </si>
  <si>
    <t>https://podminky.urs.cz/item/CS_URS_2023_01/742210521</t>
  </si>
  <si>
    <t>742250011</t>
  </si>
  <si>
    <t>Montáž PC nadstavby grafického monitorovacího systému - implementace budovy</t>
  </si>
  <si>
    <t>1642765063</t>
  </si>
  <si>
    <t>Montáž softwarové nástavby PC nadstavba implementace budovy</t>
  </si>
  <si>
    <t>https://podminky.urs.cz/item/CS_URS_2023_01/742250011</t>
  </si>
  <si>
    <t>NZS</t>
  </si>
  <si>
    <t>Nouzový zvukový systém</t>
  </si>
  <si>
    <t>742110506</t>
  </si>
  <si>
    <t>Montáž krabic pro slaboproud zapuštěných plastových odbočných univerzálních s víčkem</t>
  </si>
  <si>
    <t>1727937184</t>
  </si>
  <si>
    <t>Montáž krabic elektroinstalačních s víčkem zapuštěných plastových odbočných univerzálních</t>
  </si>
  <si>
    <t>https://podminky.urs.cz/item/CS_URS_2023_01/742110506</t>
  </si>
  <si>
    <t>34571489</t>
  </si>
  <si>
    <t>krabice bezhalogenová PC-ABS přístrojová kruhová D 70mm hluboká</t>
  </si>
  <si>
    <t>-647771050</t>
  </si>
  <si>
    <t>34571551</t>
  </si>
  <si>
    <t>víčko krabic z PH, D 80mm</t>
  </si>
  <si>
    <t>646603986</t>
  </si>
  <si>
    <t>742410062</t>
  </si>
  <si>
    <t>Montáž reproduktoru podhledového s krytem rozhlasu</t>
  </si>
  <si>
    <t>1669395998</t>
  </si>
  <si>
    <t>Montáž rozhlasu reproduktoru podhledového s krytem</t>
  </si>
  <si>
    <t>https://podminky.urs.cz/item/CS_URS_2023_01/742410062</t>
  </si>
  <si>
    <t>ADI.0036246.URS</t>
  </si>
  <si>
    <t>Stropní reproduktor dle EN54-24, 6W @ 100V, kov, bílý, 180mm, požár. kryt</t>
  </si>
  <si>
    <t>-1174296228</t>
  </si>
  <si>
    <t>742410063</t>
  </si>
  <si>
    <t>Montáž reproduktoru nástěnného rozhlasu</t>
  </si>
  <si>
    <t>2057671874</t>
  </si>
  <si>
    <t>Montáž rozhlasu reproduktoru nástěnného</t>
  </si>
  <si>
    <t>https://podminky.urs.cz/item/CS_URS_2023_01/742410063</t>
  </si>
  <si>
    <t>ADI.0036257.URS</t>
  </si>
  <si>
    <t>EN54-24, nástěnný reproduktor 6W/100V, kovový, bílý</t>
  </si>
  <si>
    <t>-1745115018</t>
  </si>
  <si>
    <t>742410071</t>
  </si>
  <si>
    <t>Montáž evakuační svorkovnice rozhlasu</t>
  </si>
  <si>
    <t>-1013845251</t>
  </si>
  <si>
    <t>Montáž rozhlasu evakuační svorkovnice</t>
  </si>
  <si>
    <t>https://podminky.urs.cz/item/CS_URS_2023_01/742410071</t>
  </si>
  <si>
    <t>ADI.0067647.URS</t>
  </si>
  <si>
    <t>Keramicka svorkov. s tepelnou pojistkou</t>
  </si>
  <si>
    <t>-1713639150</t>
  </si>
  <si>
    <t>742410081</t>
  </si>
  <si>
    <t>Montáž desky dohledu nad linkami rozhlasu</t>
  </si>
  <si>
    <t>281362326</t>
  </si>
  <si>
    <t>Montáž rozhlasu desky dohledu nad linkami</t>
  </si>
  <si>
    <t>https://podminky.urs.cz/item/CS_URS_2023_01/742410081</t>
  </si>
  <si>
    <t>583496</t>
  </si>
  <si>
    <t>Konc. clen repr. linky EOL pro</t>
  </si>
  <si>
    <t>1222766258</t>
  </si>
  <si>
    <t>742410201</t>
  </si>
  <si>
    <t>Oživení a nastavení ústředny rozhlasu, programování</t>
  </si>
  <si>
    <t>-188654726</t>
  </si>
  <si>
    <t>Montáž rozhlasu nastavení a oživení ústředny rozhlasu a naprogramování</t>
  </si>
  <si>
    <t>https://podminky.urs.cz/item/CS_URS_2023_01/742410201</t>
  </si>
  <si>
    <t>742410301</t>
  </si>
  <si>
    <t>Měření impedance rozhlasové ústředny</t>
  </si>
  <si>
    <t>631918114</t>
  </si>
  <si>
    <t>Montáž rozhlasu měření impedance rozhlasové ústředny</t>
  </si>
  <si>
    <t>https://podminky.urs.cz/item/CS_URS_2023_01/742410301</t>
  </si>
  <si>
    <t>742410302</t>
  </si>
  <si>
    <t>Měření srozumitelnosti systému rozhlasu</t>
  </si>
  <si>
    <t>86977327</t>
  </si>
  <si>
    <t>Montáž rozhlasu měření srozumitelnosti systému</t>
  </si>
  <si>
    <t>https://podminky.urs.cz/item/CS_URS_2023_01/742410302</t>
  </si>
  <si>
    <t>742250021</t>
  </si>
  <si>
    <t>Montáž grafického monitorovacího systému vizualizace symbolu</t>
  </si>
  <si>
    <t>1029419209</t>
  </si>
  <si>
    <t>Montáž softwarové nástavby vizualizace symbolu</t>
  </si>
  <si>
    <t>https://podminky.urs.cz/item/CS_URS_2023_01/742250021</t>
  </si>
  <si>
    <t>STK</t>
  </si>
  <si>
    <t>Strukturovaná kabeláž</t>
  </si>
  <si>
    <t>742110504</t>
  </si>
  <si>
    <t>Montáž krabic pro slaboproud zapuštěných plastových odbočných kruhových s víčkem</t>
  </si>
  <si>
    <t>-1984209176</t>
  </si>
  <si>
    <t>Montáž krabic elektroinstalačních s víčkem zapuštěných plastových odbočných kruhových</t>
  </si>
  <si>
    <t>https://podminky.urs.cz/item/CS_URS_2023_01/742110504</t>
  </si>
  <si>
    <t>34571451</t>
  </si>
  <si>
    <t>krabice pod omítku PVC přístrojová kruhová D 70mm hluboká</t>
  </si>
  <si>
    <t>1053272496</t>
  </si>
  <si>
    <t>742330001</t>
  </si>
  <si>
    <t>Montáž rozvaděče nástěnného</t>
  </si>
  <si>
    <t>2098444418</t>
  </si>
  <si>
    <t>Montáž strukturované kabeláže rozvaděče nástěnného</t>
  </si>
  <si>
    <t>https://podminky.urs.cz/item/CS_URS_2023_01/742330001</t>
  </si>
  <si>
    <t>ADI.0051054.URS</t>
  </si>
  <si>
    <t>Jednodílný 19" nástěnný rozvaděč 18U/500mm, IP30, vylamovací otvor na ventilátor</t>
  </si>
  <si>
    <t>831916167</t>
  </si>
  <si>
    <t>ADI.0051181.URS</t>
  </si>
  <si>
    <t>Ventilační jednotka univerzální se 2 ventilátory do stropu nebo do podlahy</t>
  </si>
  <si>
    <t>-557328876</t>
  </si>
  <si>
    <t>ADI.0051190.URS</t>
  </si>
  <si>
    <t>Spojovací materiál sada 4x šroub, podložka, matice M6</t>
  </si>
  <si>
    <t>94628462</t>
  </si>
  <si>
    <t>ADI.0051191.URS</t>
  </si>
  <si>
    <t>Kartáč pro nástěnný rozvaděč, otvor pro kabely 300 x 70mm</t>
  </si>
  <si>
    <t>2145131014</t>
  </si>
  <si>
    <t>742330011</t>
  </si>
  <si>
    <t>Montáž strukturované kabeláže zařízení do rozvaděče switche, UPS, DVR, server bez nastavení</t>
  </si>
  <si>
    <t>-1287592552</t>
  </si>
  <si>
    <t>742330021</t>
  </si>
  <si>
    <t>Montáž police do rozvaděče</t>
  </si>
  <si>
    <t>547285769</t>
  </si>
  <si>
    <t>Montáž strukturované kabeláže příslušenství a ostatní práce k rozvaděčům police</t>
  </si>
  <si>
    <t>https://podminky.urs.cz/item/CS_URS_2023_01/742330021</t>
  </si>
  <si>
    <t>ADI.0051137.URS</t>
  </si>
  <si>
    <t>19" polička s perforací 1U/350mm, max. nosnost 40kg</t>
  </si>
  <si>
    <t>-112586671</t>
  </si>
  <si>
    <t>742330022</t>
  </si>
  <si>
    <t>Montáž napájecího panelu do rozvaděče</t>
  </si>
  <si>
    <t>-333678085</t>
  </si>
  <si>
    <t>Montáž strukturované kabeláže příslušenství a ostatní práce k rozvaděčům napájecího panelu</t>
  </si>
  <si>
    <t>https://podminky.urs.cz/item/CS_URS_2023_01/742330022</t>
  </si>
  <si>
    <t>ADI.0051189.URS</t>
  </si>
  <si>
    <t>Napajeci panel ACAR F5 FA 3m 5 pozic BK včetně držáků do 19" lišt 1U, ACAR-F5-FA</t>
  </si>
  <si>
    <t>1274025146</t>
  </si>
  <si>
    <t>742330023</t>
  </si>
  <si>
    <t>Montáž vyvazovacího panelu 1U</t>
  </si>
  <si>
    <t>1057943246</t>
  </si>
  <si>
    <t>Montáž strukturované kabeláže příslušenství a ostatní práce k rozvaděčům vyvazovacíhoho panelu 1U</t>
  </si>
  <si>
    <t>https://podminky.urs.cz/item/CS_URS_2023_01/742330023</t>
  </si>
  <si>
    <t>ADI.0051167.URS</t>
  </si>
  <si>
    <t>19" vyvazovací panel 1U oboustranná plastová lišta</t>
  </si>
  <si>
    <t>-401923142</t>
  </si>
  <si>
    <t>742330024</t>
  </si>
  <si>
    <t>Montáž patch panelu 24 portů</t>
  </si>
  <si>
    <t>397752098</t>
  </si>
  <si>
    <t>Montáž strukturované kabeláže příslušenství a ostatní práce k rozvaděčům patch panelu 24 portů</t>
  </si>
  <si>
    <t>https://podminky.urs.cz/item/CS_URS_2023_01/742330024</t>
  </si>
  <si>
    <t>ADI.0051293.URS</t>
  </si>
  <si>
    <t>Patch panel osazený 24 portů UTP 1U, CAT6 s vyvazovací lištou</t>
  </si>
  <si>
    <t>-777395248</t>
  </si>
  <si>
    <t>742330042</t>
  </si>
  <si>
    <t>Montáž datové zásuvky 1 až 6 pozic</t>
  </si>
  <si>
    <t>423680979</t>
  </si>
  <si>
    <t>Montáž strukturované kabeláže zásuvek datových pod omítku, do nábytku, do parapetního žlabu nebo podlahové krabice 1 až 6 pozic</t>
  </si>
  <si>
    <t>https://podminky.urs.cz/item/CS_URS_2023_01/742330042</t>
  </si>
  <si>
    <t>ADI.0051237.URS</t>
  </si>
  <si>
    <t>Zásuvka TANGO - rámeček bílý</t>
  </si>
  <si>
    <t>772930363</t>
  </si>
  <si>
    <t>ADI.0051238.URS</t>
  </si>
  <si>
    <t>Zásuvka TANGO - kryt pro až 2 keystone bílý</t>
  </si>
  <si>
    <t>966536937</t>
  </si>
  <si>
    <t>ADI.0051240.URS</t>
  </si>
  <si>
    <t>Zásuvka TANGO - maska pro 2 keystone</t>
  </si>
  <si>
    <t>-813354221</t>
  </si>
  <si>
    <t>ADI.0051303.URS</t>
  </si>
  <si>
    <t>Keystone zařezávací CAT6 UTP, černý</t>
  </si>
  <si>
    <t>-130308892</t>
  </si>
  <si>
    <t>742330051</t>
  </si>
  <si>
    <t>Popis portu datové zásuvky</t>
  </si>
  <si>
    <t>-1222102343</t>
  </si>
  <si>
    <t>Montáž strukturované kabeláže zásuvek datových popis portu zásuvky</t>
  </si>
  <si>
    <t>https://podminky.urs.cz/item/CS_URS_2023_01/742330051</t>
  </si>
  <si>
    <t>742330052</t>
  </si>
  <si>
    <t>Popis portů patchpanelu</t>
  </si>
  <si>
    <t>-818411688</t>
  </si>
  <si>
    <t>Montáž strukturované kabeláže zásuvek datových popis portů patchpanelu</t>
  </si>
  <si>
    <t>https://podminky.urs.cz/item/CS_URS_2023_01/742330052</t>
  </si>
  <si>
    <t>742330101</t>
  </si>
  <si>
    <t>Měření metalického segmentu s vyhotovením protokolu</t>
  </si>
  <si>
    <t>167610263</t>
  </si>
  <si>
    <t>Montáž strukturované kabeláže měření segmentu metalického s vyhotovením protokolu</t>
  </si>
  <si>
    <t>https://podminky.urs.cz/item/CS_URS_2023_01/742330101</t>
  </si>
  <si>
    <t>Společná televizní anténa</t>
  </si>
  <si>
    <t>-986012742</t>
  </si>
  <si>
    <t>-94900192</t>
  </si>
  <si>
    <t>742420041</t>
  </si>
  <si>
    <t>Montáž anténního domovního zesilovače</t>
  </si>
  <si>
    <t>-738764895</t>
  </si>
  <si>
    <t>Montáž společné televizní antény antenního domovního zesilovače</t>
  </si>
  <si>
    <t>https://podminky.urs.cz/item/CS_URS_2023_01/742420041</t>
  </si>
  <si>
    <t>1040095218</t>
  </si>
  <si>
    <t>ZESILOVAČ ŠIROKOPÁSMOVÝ</t>
  </si>
  <si>
    <t>-506291686</t>
  </si>
  <si>
    <t>742420051</t>
  </si>
  <si>
    <t>Montáž anténního rozbočovače</t>
  </si>
  <si>
    <t>796800919</t>
  </si>
  <si>
    <t>Montáž společné televizní antény antenního rozbočovače</t>
  </si>
  <si>
    <t>https://podminky.urs.cz/item/CS_URS_2023_01/742420051</t>
  </si>
  <si>
    <t>1000225691</t>
  </si>
  <si>
    <t>ROZBOČOVAČ SIGNÁLU 6 VÝSTUPŮ</t>
  </si>
  <si>
    <t>212871475</t>
  </si>
  <si>
    <t>1000225689</t>
  </si>
  <si>
    <t>ROZBOČOVAČ 2 VÝSTUPY</t>
  </si>
  <si>
    <t>1521086323</t>
  </si>
  <si>
    <t>742420061</t>
  </si>
  <si>
    <t>Montáž rozvodnice STA</t>
  </si>
  <si>
    <t>446948393</t>
  </si>
  <si>
    <t>Montáž společné televizní antény rozvodnice STA</t>
  </si>
  <si>
    <t>https://podminky.urs.cz/item/CS_URS_2023_01/742420061</t>
  </si>
  <si>
    <t>1030166953</t>
  </si>
  <si>
    <t>Krabice 291x241x168 ABS</t>
  </si>
  <si>
    <t>-1187598060</t>
  </si>
  <si>
    <t>742420111</t>
  </si>
  <si>
    <t>Montáž F konektoru</t>
  </si>
  <si>
    <t>-1316386085</t>
  </si>
  <si>
    <t>Montáž společné televizní antény F konektoru</t>
  </si>
  <si>
    <t>https://podminky.urs.cz/item/CS_URS_2023_01/742420111</t>
  </si>
  <si>
    <t>1010063595</t>
  </si>
  <si>
    <t>KONEKTOR F 2BL</t>
  </si>
  <si>
    <t>1546405452</t>
  </si>
  <si>
    <t>742420121</t>
  </si>
  <si>
    <t>Montáž televizní zásuvky koncové nebo průběžné</t>
  </si>
  <si>
    <t>699703173</t>
  </si>
  <si>
    <t>Montáž společné televizní antény televizní zásuvky koncové nebo průběžné</t>
  </si>
  <si>
    <t>https://podminky.urs.cz/item/CS_URS_2023_01/742420121</t>
  </si>
  <si>
    <t>1000006227</t>
  </si>
  <si>
    <t>B Kryt zásuvky televizní, rozhlasové (a satelitní)</t>
  </si>
  <si>
    <t>1768385769</t>
  </si>
  <si>
    <t>10.081.216</t>
  </si>
  <si>
    <t>Zásuvka TV/R/SAT koncová</t>
  </si>
  <si>
    <t>-363754278</t>
  </si>
  <si>
    <t>742420201</t>
  </si>
  <si>
    <t>Nastavení zesilovače dle úrovně na zásuvkách</t>
  </si>
  <si>
    <t>935308569</t>
  </si>
  <si>
    <t>Montáž společné televizní antény nastavení zesilovače dle úrovně na zásuvkách</t>
  </si>
  <si>
    <t>https://podminky.urs.cz/item/CS_URS_2023_01/742420201</t>
  </si>
  <si>
    <t>DMON</t>
  </si>
  <si>
    <t>Demontáže</t>
  </si>
  <si>
    <t>742210821</t>
  </si>
  <si>
    <t>Demontáž hlásiče automatického bodového</t>
  </si>
  <si>
    <t>-34105261</t>
  </si>
  <si>
    <t>Demontáž prvků EPS hlásiče automatického bodového</t>
  </si>
  <si>
    <t>https://podminky.urs.cz/item/CS_URS_2023_01/742210821</t>
  </si>
  <si>
    <t>742210851</t>
  </si>
  <si>
    <t>Demontáž tlačítkového hlásiče se sklíčkem</t>
  </si>
  <si>
    <t>-641586973</t>
  </si>
  <si>
    <t>Demontáž prvků EPS hlásiče tlačítkového se sklíčkem</t>
  </si>
  <si>
    <t>https://podminky.urs.cz/item/CS_URS_2023_01/742210851</t>
  </si>
  <si>
    <t>742210861</t>
  </si>
  <si>
    <t>Demontáž soklu hlásiče nebo patice</t>
  </si>
  <si>
    <t>-2134880134</t>
  </si>
  <si>
    <t>Demontáž prvků EPS soklu hlásiče nebo patice</t>
  </si>
  <si>
    <t>https://podminky.urs.cz/item/CS_URS_2023_01/742210861</t>
  </si>
  <si>
    <t>742310806</t>
  </si>
  <si>
    <t>Demontáž domácího nástěnného audio/video telefonu</t>
  </si>
  <si>
    <t>-98103103</t>
  </si>
  <si>
    <t>Demontáž domovního telefonu nástěnného audio/video telefonu</t>
  </si>
  <si>
    <t>https://podminky.urs.cz/item/CS_URS_2023_01/742310806</t>
  </si>
  <si>
    <t>742330042R</t>
  </si>
  <si>
    <t>Demontáž strukturované kabeláže zásuvek datových</t>
  </si>
  <si>
    <t>-1558803869</t>
  </si>
  <si>
    <t>742340801</t>
  </si>
  <si>
    <t>Demontáž závěsných hodin oboustranných nebo nástěnných</t>
  </si>
  <si>
    <t>-564200261</t>
  </si>
  <si>
    <t>Demontáž jednotného času hodin závěsných oboustranných nebo nástěných</t>
  </si>
  <si>
    <t>https://podminky.urs.cz/item/CS_URS_2023_01/742340801</t>
  </si>
  <si>
    <t>742410801</t>
  </si>
  <si>
    <t>Demontáž reproduktoru podhledového nebo nástěnného nebo směrového</t>
  </si>
  <si>
    <t>-2056972984</t>
  </si>
  <si>
    <t>Demontáž rozhlasu reproduktoru podhledového, nástěnného, směrového</t>
  </si>
  <si>
    <t>https://podminky.urs.cz/item/CS_URS_2023_01/742410801</t>
  </si>
  <si>
    <t>TRASY</t>
  </si>
  <si>
    <t>Trasy a kabeláže</t>
  </si>
  <si>
    <t>742110002</t>
  </si>
  <si>
    <t>Montáž trubek pro slaboproud plastových ohebných uložených pod omítku</t>
  </si>
  <si>
    <t>370371799</t>
  </si>
  <si>
    <t>Montáž trubek elektroinstalačních plastových ohebných uložených pod omítku</t>
  </si>
  <si>
    <t>https://podminky.urs.cz/item/CS_URS_2023_01/742110002</t>
  </si>
  <si>
    <t>742110161</t>
  </si>
  <si>
    <t>Montáž spony pro uchycení kabelů pro slaboproud</t>
  </si>
  <si>
    <t>-371796697</t>
  </si>
  <si>
    <t>Montáž kabelového žlabu spony pro uchycení kabelů</t>
  </si>
  <si>
    <t>https://podminky.urs.cz/item/CS_URS_2023_01/742110161</t>
  </si>
  <si>
    <t>742111001</t>
  </si>
  <si>
    <t>Montáž příchytky pro kabely samostatné ohniodolné pro slaboproud</t>
  </si>
  <si>
    <t>-1403278622</t>
  </si>
  <si>
    <t>Montáž příchytek pro kabely samostatné ohniodolné včetně šroubu a hmoždinky</t>
  </si>
  <si>
    <t>https://podminky.urs.cz/item/CS_URS_2023_01/742111001</t>
  </si>
  <si>
    <t>742121001</t>
  </si>
  <si>
    <t>Montáž kabelů sdělovacích pro vnitřní rozvody do 15 žil</t>
  </si>
  <si>
    <t>-1609521905</t>
  </si>
  <si>
    <t>Montáž kabelů sdělovacích pro vnitřní rozvody počtu žil do 15</t>
  </si>
  <si>
    <t>https://podminky.urs.cz/item/CS_URS_2023_01/742121001</t>
  </si>
  <si>
    <t>ADI.0051251.URS</t>
  </si>
  <si>
    <t>Instalační kabel Solarix CAT6 UTP LSOH Dca 500m/cívka SXKD-6-UTP-LSOH</t>
  </si>
  <si>
    <t>465244064</t>
  </si>
  <si>
    <t>ADI.0031507.URS</t>
  </si>
  <si>
    <t>Koaxiální kabel, plášť PVC, vnitřní instalace, do 400m, balení 500m</t>
  </si>
  <si>
    <t>999740959</t>
  </si>
  <si>
    <t>2000001801</t>
  </si>
  <si>
    <t>J-H(ST)H 2x2x0,8 RT</t>
  </si>
  <si>
    <t>-108539043</t>
  </si>
  <si>
    <t>91</t>
  </si>
  <si>
    <t>ADI.0036134.URS</t>
  </si>
  <si>
    <t>Hnědý kabel PRAFlaDur-J 4x1,5 RE P60-R</t>
  </si>
  <si>
    <t>-1116740000</t>
  </si>
  <si>
    <t>04 - Zdravotně techniké instalace</t>
  </si>
  <si>
    <t xml:space="preserve">    3 - Svislé a kompletní konstrukce</t>
  </si>
  <si>
    <t xml:space="preserve">    721 - Zdravotechnika - vnitřní kanalizace</t>
  </si>
  <si>
    <t xml:space="preserve">    722 - Zdravotechnika - vnitřní vodovod</t>
  </si>
  <si>
    <t xml:space="preserve">    767 - Konstrukce zámečnické</t>
  </si>
  <si>
    <t>Svislé a kompletní konstrukce</t>
  </si>
  <si>
    <t>310237251</t>
  </si>
  <si>
    <t>Zazdívka otvorů pl přes 0,09 do 0,25 m2 ve zdivu nadzákladovém cihlami pálenými tl přes 300 do 450 mm</t>
  </si>
  <si>
    <t>1297810005</t>
  </si>
  <si>
    <t>Zazdívka otvorů ve zdivu nadzákladovém cihlami pálenými plochy přes 0,09 m2 do 0,25 m2, ve zdi tl. přes 300 do 450 mm</t>
  </si>
  <si>
    <t>https://podminky.urs.cz/item/CS_URS_2023_01/310237251</t>
  </si>
  <si>
    <t>"montážní otvor"4,000</t>
  </si>
  <si>
    <t>971033451</t>
  </si>
  <si>
    <t>Vybourání otvorů ve zdivu cihelném pl do 0,25 m2 na MVC nebo MV tl do 450 mm</t>
  </si>
  <si>
    <t>1429922935</t>
  </si>
  <si>
    <t>Vybourání otvorů ve zdivu základovém nebo nadzákladovém z cihel, tvárnic, příčkovek z cihel pálených na maltu vápennou nebo vápenocementovou plochy do 0,25 m2, tl. do 450 mm</t>
  </si>
  <si>
    <t>https://podminky.urs.cz/item/CS_URS_2023_01/971033451</t>
  </si>
  <si>
    <t>"montážní otvor"4</t>
  </si>
  <si>
    <t>-2033905583</t>
  </si>
  <si>
    <t>1325038317</t>
  </si>
  <si>
    <t>740084833</t>
  </si>
  <si>
    <t>0,957*19 'Přepočtené koeficientem množství</t>
  </si>
  <si>
    <t>1014862968</t>
  </si>
  <si>
    <t>721</t>
  </si>
  <si>
    <t>Zdravotechnika - vnitřní kanalizace</t>
  </si>
  <si>
    <t>721100902</t>
  </si>
  <si>
    <t>Přetěsnění potrubí hrdlového DN do 100</t>
  </si>
  <si>
    <t>590062789</t>
  </si>
  <si>
    <t>Opravy potrubí hrdlového přetěsnění hrdla odpadního potrubí do DN 100</t>
  </si>
  <si>
    <t>https://podminky.urs.cz/item/CS_URS_2023_01/721100902</t>
  </si>
  <si>
    <t>721170972</t>
  </si>
  <si>
    <t>Potrubí z PVC krácení trub DN 50</t>
  </si>
  <si>
    <t>1207973657</t>
  </si>
  <si>
    <t>Opravy odpadního potrubí plastového krácení trub DN 50</t>
  </si>
  <si>
    <t>https://podminky.urs.cz/item/CS_URS_2023_01/721170972</t>
  </si>
  <si>
    <t>721171803</t>
  </si>
  <si>
    <t>Demontáž potrubí z PVC D do 75</t>
  </si>
  <si>
    <t>555707618</t>
  </si>
  <si>
    <t>Demontáž potrubí z novodurových trub odpadních nebo připojovacích do D 75</t>
  </si>
  <si>
    <t>https://podminky.urs.cz/item/CS_URS_2023_01/721171803</t>
  </si>
  <si>
    <t>721174042</t>
  </si>
  <si>
    <t>Potrubí kanalizační z PP připojovací DN 40</t>
  </si>
  <si>
    <t>242265815</t>
  </si>
  <si>
    <t>Potrubí z trub polypropylenových připojovací DN 40</t>
  </si>
  <si>
    <t>https://podminky.urs.cz/item/CS_URS_2023_01/721174042</t>
  </si>
  <si>
    <t>721194104</t>
  </si>
  <si>
    <t>Vyvedení a upevnění odpadních výpustek DN 40</t>
  </si>
  <si>
    <t>-1950964027</t>
  </si>
  <si>
    <t>Vyměření přípojek na potrubí vyvedení a upevnění odpadních výpustek DN 40</t>
  </si>
  <si>
    <t>https://podminky.urs.cz/item/CS_URS_2023_01/721194104</t>
  </si>
  <si>
    <t>721220801</t>
  </si>
  <si>
    <t>Demontáž uzávěrek zápachových DN 70</t>
  </si>
  <si>
    <t>-46154549</t>
  </si>
  <si>
    <t>Demontáž zápachových uzávěrek do DN 70</t>
  </si>
  <si>
    <t>https://podminky.urs.cz/item/CS_URS_2023_01/721220801</t>
  </si>
  <si>
    <t>721290111</t>
  </si>
  <si>
    <t>Zkouška těsnosti potrubí kanalizace vodou DN do 125</t>
  </si>
  <si>
    <t>-1993587353</t>
  </si>
  <si>
    <t>Zkouška těsnosti kanalizace v objektech vodou do DN 125</t>
  </si>
  <si>
    <t>https://podminky.urs.cz/item/CS_URS_2023_01/721290111</t>
  </si>
  <si>
    <t>721910912</t>
  </si>
  <si>
    <t>Pročištění odpadů svislých v jednom podlaží DN do 200</t>
  </si>
  <si>
    <t>-293747268</t>
  </si>
  <si>
    <t>Pročištění svislých odpadů v jednom podlaží do DN 200</t>
  </si>
  <si>
    <t>https://podminky.urs.cz/item/CS_URS_2023_01/721910912</t>
  </si>
  <si>
    <t>72199001R</t>
  </si>
  <si>
    <t>Úprava stávajících vývodů kanalizace DN40-DN50 pro napojení nových dřezů</t>
  </si>
  <si>
    <t>481626422</t>
  </si>
  <si>
    <t>998721203</t>
  </si>
  <si>
    <t>Přesun hmot procentní pro vnitřní kanalizace v objektech v přes 12 do 24 m</t>
  </si>
  <si>
    <t>-1400732244</t>
  </si>
  <si>
    <t>Přesun hmot pro vnitřní kanalizace stanovený procentní sazbou (%) z ceny vodorovná dopravní vzdálenost do 50 m v objektech výšky přes 12 do 24 m</t>
  </si>
  <si>
    <t>https://podminky.urs.cz/item/CS_URS_2023_01/998721203</t>
  </si>
  <si>
    <t>722</t>
  </si>
  <si>
    <t>Zdravotechnika - vnitřní vodovod</t>
  </si>
  <si>
    <t>722110912</t>
  </si>
  <si>
    <t>Potrubí litinové přetěsnění přírubového spoje DN do 80</t>
  </si>
  <si>
    <t>-1128659761</t>
  </si>
  <si>
    <t>Opravy vodovodního potrubí litinového přírubového přetěsnění přírubového spoje do DN 80</t>
  </si>
  <si>
    <t>https://podminky.urs.cz/item/CS_URS_2023_01/722110912</t>
  </si>
  <si>
    <t>722130901</t>
  </si>
  <si>
    <t>Potrubí pozinkované závitové zazátkování vývodu</t>
  </si>
  <si>
    <t>2051545569</t>
  </si>
  <si>
    <t>Opravy vodovodního potrubí z ocelových trubek pozinkovaných závitových zazátkování vývodu</t>
  </si>
  <si>
    <t>https://podminky.urs.cz/item/CS_URS_2023_01/722130901</t>
  </si>
  <si>
    <t>722170801</t>
  </si>
  <si>
    <t>Demontáž rozvodů vody z plastů D do 25</t>
  </si>
  <si>
    <t>-1492173020</t>
  </si>
  <si>
    <t>Demontáž rozvodů vody z plastů do Ø 25 mm</t>
  </si>
  <si>
    <t>https://podminky.urs.cz/item/CS_URS_2023_01/722170801</t>
  </si>
  <si>
    <t>722174001</t>
  </si>
  <si>
    <t>Potrubí vodovodní plastové PPR svar polyfúze PN 16 D 16x2,2 mm</t>
  </si>
  <si>
    <t>1920609659</t>
  </si>
  <si>
    <t>Potrubí z plastových trubek z polypropylenu PPR svařovaných polyfúzně PN 16 (SDR 7,4) D 16 x 2,2</t>
  </si>
  <si>
    <t>https://podminky.urs.cz/item/CS_URS_2023_01/722174001</t>
  </si>
  <si>
    <t>722174913</t>
  </si>
  <si>
    <t>Potrubí plastové sestavení rozvodů D přes 20 do 25 mm</t>
  </si>
  <si>
    <t>-562560373</t>
  </si>
  <si>
    <t>Sestavení rozvodů vody D přes 20 do 25 mm</t>
  </si>
  <si>
    <t>https://podminky.urs.cz/item/CS_URS_2023_01/722174913</t>
  </si>
  <si>
    <t>722181251</t>
  </si>
  <si>
    <t>Ochrana vodovodního potrubí přilepenými termoizolačními trubicemi z PE tl přes 20 do 25 mm DN do 22 mm</t>
  </si>
  <si>
    <t>-1180518285</t>
  </si>
  <si>
    <t>Ochrana potrubí termoizolačními trubicemi z pěnového polyetylenu PE přilepenými v příčných a podélných spojích, tloušťky izolace přes 20 do 25 mm, vnitřního průměru izolace DN do 22 mm</t>
  </si>
  <si>
    <t>https://podminky.urs.cz/item/CS_URS_2023_01/722181251</t>
  </si>
  <si>
    <t>722181812</t>
  </si>
  <si>
    <t>Demontáž plstěných pásů z trub D do 50</t>
  </si>
  <si>
    <t>-712805077</t>
  </si>
  <si>
    <t>Demontáž ochrany potrubí plstěných pásů z trub, průměru do 50 mm</t>
  </si>
  <si>
    <t>https://podminky.urs.cz/item/CS_URS_2023_01/722181812</t>
  </si>
  <si>
    <t>72218189R</t>
  </si>
  <si>
    <t>Demontáž objímek</t>
  </si>
  <si>
    <t>-721336601</t>
  </si>
  <si>
    <t>722190401</t>
  </si>
  <si>
    <t>Vyvedení a upevnění výpustku DN do 25</t>
  </si>
  <si>
    <t>1495049512</t>
  </si>
  <si>
    <t>Zřízení přípojek na potrubí vyvedení a upevnění výpustek do DN 25</t>
  </si>
  <si>
    <t>https://podminky.urs.cz/item/CS_URS_2023_01/722190401</t>
  </si>
  <si>
    <t>722190901</t>
  </si>
  <si>
    <t>Uzavření nebo otevření vodovodního potrubí při opravách</t>
  </si>
  <si>
    <t>979467860</t>
  </si>
  <si>
    <t>Opravy ostatní uzavření nebo otevření vodovodního potrubí při opravách včetně vypuštění a napuštění</t>
  </si>
  <si>
    <t>https://podminky.urs.cz/item/CS_URS_2023_01/722190901</t>
  </si>
  <si>
    <t>72220001R</t>
  </si>
  <si>
    <t>Odhalení stávajícího vodovodního potrubí DN15 ve zdivu</t>
  </si>
  <si>
    <t>-1892209879</t>
  </si>
  <si>
    <t>722290226</t>
  </si>
  <si>
    <t>Zkouška těsnosti vodovodního potrubí závitového DN do 50</t>
  </si>
  <si>
    <t>-543586874</t>
  </si>
  <si>
    <t>Zkoušky, proplach a desinfekce vodovodního potrubí zkoušky těsnosti vodovodního potrubí závitového do DN 50</t>
  </si>
  <si>
    <t>https://podminky.urs.cz/item/CS_URS_2023_01/722290226</t>
  </si>
  <si>
    <t>722290234</t>
  </si>
  <si>
    <t>Proplach a dezinfekce vodovodního potrubí DN do 80</t>
  </si>
  <si>
    <t>-1991235893</t>
  </si>
  <si>
    <t>Zkoušky, proplach a desinfekce vodovodního potrubí proplach a desinfekce vodovodního potrubí do DN 80</t>
  </si>
  <si>
    <t>https://podminky.urs.cz/item/CS_URS_2023_01/722290234</t>
  </si>
  <si>
    <t>7229001R</t>
  </si>
  <si>
    <t xml:space="preserve">Úprava stávajících vývodů vody DN15 pro napojení nových baterií </t>
  </si>
  <si>
    <t>-1463029011</t>
  </si>
  <si>
    <t>998722203</t>
  </si>
  <si>
    <t>Přesun hmot procentní pro vnitřní vodovod v objektech v přes 12 do 24 m</t>
  </si>
  <si>
    <t>-94545687</t>
  </si>
  <si>
    <t>Přesun hmot pro vnitřní vodovod stanovený procentní sazbou (%) z ceny vodorovná dopravní vzdálenost do 50 m v objektech výšky přes 12 do 24 m</t>
  </si>
  <si>
    <t>https://podminky.urs.cz/item/CS_URS_2023_01/998722203</t>
  </si>
  <si>
    <t>725210821</t>
  </si>
  <si>
    <t>Demontáž umyvadel bez výtokových armatur</t>
  </si>
  <si>
    <t>soubor</t>
  </si>
  <si>
    <t>-141820354</t>
  </si>
  <si>
    <t>Demontáž umyvadel bez výtokových armatur umyvadel</t>
  </si>
  <si>
    <t>https://podminky.urs.cz/item/CS_URS_2023_01/725210821</t>
  </si>
  <si>
    <t>725310823</t>
  </si>
  <si>
    <t>Demontáž dřez jednoduchý vestavěný v kuchyňských sestavách bez výtokových armatur</t>
  </si>
  <si>
    <t>-846418175</t>
  </si>
  <si>
    <t>Demontáž dřezů jednodílných bez výtokových armatur vestavěných v kuchyňských sestavách</t>
  </si>
  <si>
    <t>https://podminky.urs.cz/item/CS_URS_2023_01/725310823</t>
  </si>
  <si>
    <t>72531112R</t>
  </si>
  <si>
    <t>Dřez jednoduchý nerezový se zápachovou uzávěrkou 550/500 do kuchyňské desky</t>
  </si>
  <si>
    <t>-1118648906</t>
  </si>
  <si>
    <t>Dřezy bez výtokových armatur jednoduché se zápachovou uzávěrkou nerezové s odkapávací plochou 560x480 mm a miskou</t>
  </si>
  <si>
    <t>72531210R</t>
  </si>
  <si>
    <t>Přípl na montáž dřezu do kuchyňské linky/skříňky + úhelníková příchytka</t>
  </si>
  <si>
    <t>339866566</t>
  </si>
  <si>
    <t>725820801</t>
  </si>
  <si>
    <t>Demontáž baterie nástěnné do G 3 / 4</t>
  </si>
  <si>
    <t>-694306254</t>
  </si>
  <si>
    <t>Demontáž baterií nástěnných do G 3/4</t>
  </si>
  <si>
    <t>https://podminky.urs.cz/item/CS_URS_2023_01/725820801</t>
  </si>
  <si>
    <t>725820802</t>
  </si>
  <si>
    <t>Demontáž baterie stojánkové do jednoho otvoru</t>
  </si>
  <si>
    <t>-388793894</t>
  </si>
  <si>
    <t>Demontáž baterií stojánkových do 1 otvoru</t>
  </si>
  <si>
    <t>https://podminky.urs.cz/item/CS_URS_2023_01/725820802</t>
  </si>
  <si>
    <t>72582132R</t>
  </si>
  <si>
    <t>Baterie dřezová stojánková páková +rohové ventily s tlak.hadičkami, výška výtoku vody 257mm, funkce Optim Eco</t>
  </si>
  <si>
    <t>-653108875</t>
  </si>
  <si>
    <t>https://podminky.urs.cz/item/CS_URS_2023_01/72582132R</t>
  </si>
  <si>
    <t>72582201R</t>
  </si>
  <si>
    <t>Krycí rozeta Ø50 pro rohový ventil</t>
  </si>
  <si>
    <t>1600277164</t>
  </si>
  <si>
    <t>725851315</t>
  </si>
  <si>
    <t>Ventil odpadní dřezový s přepadem G 6/4"</t>
  </si>
  <si>
    <t>425913460</t>
  </si>
  <si>
    <t>Ventily odpadní pro zařizovací předměty dřezové s přepadem G 6/4"</t>
  </si>
  <si>
    <t>https://podminky.urs.cz/item/CS_URS_2023_01/725851315</t>
  </si>
  <si>
    <t>725862113</t>
  </si>
  <si>
    <t>Sifon dřezový prostorově úsporný Geberit plastový DN40-1 1/2"+manžeta gumová, nerez mřížka</t>
  </si>
  <si>
    <t>-1145263304</t>
  </si>
  <si>
    <t>https://podminky.urs.cz/item/CS_URS_2023_01/725862113</t>
  </si>
  <si>
    <t>72599181R</t>
  </si>
  <si>
    <t>Demontáž konzol umyvadlových</t>
  </si>
  <si>
    <t>-323504802</t>
  </si>
  <si>
    <t>72599191R</t>
  </si>
  <si>
    <t>Odmontování odpadního ventilu umyvadlového</t>
  </si>
  <si>
    <t>2019173945</t>
  </si>
  <si>
    <t>72599201R</t>
  </si>
  <si>
    <t>Odpojení připojovací vodovodní trubky a kanalizační trubky</t>
  </si>
  <si>
    <t>1652574166</t>
  </si>
  <si>
    <t>-1255083179</t>
  </si>
  <si>
    <t>767</t>
  </si>
  <si>
    <t>Konstrukce zámečnické</t>
  </si>
  <si>
    <t>76700001R</t>
  </si>
  <si>
    <t>Objímky na potrubí DN15 – 25 s pryž výstelkou, upevň.matice,stopka, vč montáže</t>
  </si>
  <si>
    <t>-1231218409</t>
  </si>
  <si>
    <t>76700002R</t>
  </si>
  <si>
    <t>Objímky na potrubí DN40-50 s pryž výstelkou, upevň.matice,stopka, vč montáže</t>
  </si>
  <si>
    <t>-985218692</t>
  </si>
  <si>
    <t>998767203</t>
  </si>
  <si>
    <t>Přesun hmot procentní pro zámečnické konstrukce v objektech v přes 12 do 24 m</t>
  </si>
  <si>
    <t>-1425005465</t>
  </si>
  <si>
    <t>Přesun hmot pro zámečnické konstrukce stanovený procentní sazbou (%) z ceny vodorovná dopravní vzdálenost do 50 m v objektech výšky přes 12 do 24 m</t>
  </si>
  <si>
    <t>https://podminky.urs.cz/item/CS_URS_2023_01/998767203</t>
  </si>
  <si>
    <t>HZS2211</t>
  </si>
  <si>
    <t>Hodinová zúčtovací sazba instalatér</t>
  </si>
  <si>
    <t>-320164674</t>
  </si>
  <si>
    <t>Hodinové zúčtovací sazby profesí PSV provádění stavebních instalací instalatér</t>
  </si>
  <si>
    <t>https://podminky.urs.cz/item/CS_URS_2023_01/HZS2211</t>
  </si>
  <si>
    <t>"pomocné stavební práce-drážkování,kotvenízačištění,plentování"10</t>
  </si>
  <si>
    <t>05 - Ostatní a vedlejší náklady</t>
  </si>
  <si>
    <t>VRN - Vedlejší rozpočtové náklady</t>
  </si>
  <si>
    <t>VRN</t>
  </si>
  <si>
    <t>Vedlejší rozpočtové náklady</t>
  </si>
  <si>
    <t>013254000</t>
  </si>
  <si>
    <t>Dokumentace skutečného provedení stavby</t>
  </si>
  <si>
    <t>Kč</t>
  </si>
  <si>
    <t>1024</t>
  </si>
  <si>
    <t>133787710</t>
  </si>
  <si>
    <t>https://podminky.urs.cz/item/CS_URS_2023_01/013254000</t>
  </si>
  <si>
    <t>033103000</t>
  </si>
  <si>
    <t>Připojení energií</t>
  </si>
  <si>
    <t>544392469</t>
  </si>
  <si>
    <t>https://podminky.urs.cz/item/CS_URS_2023_01/033103000</t>
  </si>
  <si>
    <t>033203000</t>
  </si>
  <si>
    <t>Energie pro zařízení staveniště</t>
  </si>
  <si>
    <t>1869479513</t>
  </si>
  <si>
    <t>https://podminky.urs.cz/item/CS_URS_2023_01/033203000</t>
  </si>
  <si>
    <t>071103000</t>
  </si>
  <si>
    <t>Provoz investora</t>
  </si>
  <si>
    <t>1880014244</t>
  </si>
  <si>
    <t>https://podminky.urs.cz/item/CS_URS_2023_01/071103000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</si>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</sst>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7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612131121" TargetMode="External" /><Relationship Id="rId2" Type="http://schemas.openxmlformats.org/officeDocument/2006/relationships/hyperlink" Target="https://podminky.urs.cz/item/CS_URS_2023_01/612321131" TargetMode="External" /><Relationship Id="rId3" Type="http://schemas.openxmlformats.org/officeDocument/2006/relationships/hyperlink" Target="https://podminky.urs.cz/item/CS_URS_2023_01/949101111" TargetMode="External" /><Relationship Id="rId4" Type="http://schemas.openxmlformats.org/officeDocument/2006/relationships/hyperlink" Target="https://podminky.urs.cz/item/CS_URS_2023_01/952901111" TargetMode="External" /><Relationship Id="rId5" Type="http://schemas.openxmlformats.org/officeDocument/2006/relationships/hyperlink" Target="https://podminky.urs.cz/item/CS_URS_2023_01/997013215" TargetMode="External" /><Relationship Id="rId6" Type="http://schemas.openxmlformats.org/officeDocument/2006/relationships/hyperlink" Target="https://podminky.urs.cz/item/CS_URS_2023_01/997013501" TargetMode="External" /><Relationship Id="rId7" Type="http://schemas.openxmlformats.org/officeDocument/2006/relationships/hyperlink" Target="https://podminky.urs.cz/item/CS_URS_2023_01/997013509" TargetMode="External" /><Relationship Id="rId8" Type="http://schemas.openxmlformats.org/officeDocument/2006/relationships/hyperlink" Target="https://podminky.urs.cz/item/CS_URS_2023_01/997013631" TargetMode="External" /><Relationship Id="rId9" Type="http://schemas.openxmlformats.org/officeDocument/2006/relationships/hyperlink" Target="https://podminky.urs.cz/item/CS_URS_2023_01/998011003" TargetMode="External" /><Relationship Id="rId10" Type="http://schemas.openxmlformats.org/officeDocument/2006/relationships/hyperlink" Target="https://podminky.urs.cz/item/CS_URS_2023_01/998725203" TargetMode="External" /><Relationship Id="rId11" Type="http://schemas.openxmlformats.org/officeDocument/2006/relationships/hyperlink" Target="https://podminky.urs.cz/item/CS_URS_2023_01/763135611" TargetMode="External" /><Relationship Id="rId12" Type="http://schemas.openxmlformats.org/officeDocument/2006/relationships/hyperlink" Target="https://podminky.urs.cz/item/CS_URS_2023_01/763135881" TargetMode="External" /><Relationship Id="rId13" Type="http://schemas.openxmlformats.org/officeDocument/2006/relationships/hyperlink" Target="https://podminky.urs.cz/item/CS_URS_2023_01/998763403" TargetMode="External" /><Relationship Id="rId14" Type="http://schemas.openxmlformats.org/officeDocument/2006/relationships/hyperlink" Target="https://podminky.urs.cz/item/CS_URS_2023_01/766660001" TargetMode="External" /><Relationship Id="rId15" Type="http://schemas.openxmlformats.org/officeDocument/2006/relationships/hyperlink" Target="https://podminky.urs.cz/item/CS_URS_2023_01/766660729" TargetMode="External" /><Relationship Id="rId16" Type="http://schemas.openxmlformats.org/officeDocument/2006/relationships/hyperlink" Target="https://podminky.urs.cz/item/CS_URS_2023_01/766811111" TargetMode="External" /><Relationship Id="rId17" Type="http://schemas.openxmlformats.org/officeDocument/2006/relationships/hyperlink" Target="https://podminky.urs.cz/item/CS_URS_2023_01/766811143" TargetMode="External" /><Relationship Id="rId18" Type="http://schemas.openxmlformats.org/officeDocument/2006/relationships/hyperlink" Target="https://podminky.urs.cz/item/CS_URS_2023_01/766811151" TargetMode="External" /><Relationship Id="rId19" Type="http://schemas.openxmlformats.org/officeDocument/2006/relationships/hyperlink" Target="https://podminky.urs.cz/item/CS_URS_2023_01/766811212" TargetMode="External" /><Relationship Id="rId20" Type="http://schemas.openxmlformats.org/officeDocument/2006/relationships/hyperlink" Target="https://podminky.urs.cz/item/CS_URS_2023_01/766811221" TargetMode="External" /><Relationship Id="rId21" Type="http://schemas.openxmlformats.org/officeDocument/2006/relationships/hyperlink" Target="https://podminky.urs.cz/item/CS_URS_2023_01/766811223" TargetMode="External" /><Relationship Id="rId22" Type="http://schemas.openxmlformats.org/officeDocument/2006/relationships/hyperlink" Target="https://podminky.urs.cz/item/CS_URS_2023_01/766811232" TargetMode="External" /><Relationship Id="rId23" Type="http://schemas.openxmlformats.org/officeDocument/2006/relationships/hyperlink" Target="https://podminky.urs.cz/item/CS_URS_2023_01/766811311" TargetMode="External" /><Relationship Id="rId24" Type="http://schemas.openxmlformats.org/officeDocument/2006/relationships/hyperlink" Target="https://podminky.urs.cz/item/CS_URS_2023_01/766811351" TargetMode="External" /><Relationship Id="rId25" Type="http://schemas.openxmlformats.org/officeDocument/2006/relationships/hyperlink" Target="https://podminky.urs.cz/item/CS_URS_2023_01/766811411" TargetMode="External" /><Relationship Id="rId26" Type="http://schemas.openxmlformats.org/officeDocument/2006/relationships/hyperlink" Target="https://podminky.urs.cz/item/CS_URS_2023_01/766811412" TargetMode="External" /><Relationship Id="rId27" Type="http://schemas.openxmlformats.org/officeDocument/2006/relationships/hyperlink" Target="https://podminky.urs.cz/item/CS_URS_2023_01/766812840" TargetMode="External" /><Relationship Id="rId28" Type="http://schemas.openxmlformats.org/officeDocument/2006/relationships/hyperlink" Target="https://podminky.urs.cz/item/CS_URS_2023_01/766821111" TargetMode="External" /><Relationship Id="rId29" Type="http://schemas.openxmlformats.org/officeDocument/2006/relationships/hyperlink" Target="https://podminky.urs.cz/item/CS_URS_2023_01/766821112" TargetMode="External" /><Relationship Id="rId30" Type="http://schemas.openxmlformats.org/officeDocument/2006/relationships/hyperlink" Target="https://podminky.urs.cz/item/CS_URS_2023_01/766821121" TargetMode="External" /><Relationship Id="rId31" Type="http://schemas.openxmlformats.org/officeDocument/2006/relationships/hyperlink" Target="https://podminky.urs.cz/item/CS_URS_2023_01/766821142" TargetMode="External" /><Relationship Id="rId32" Type="http://schemas.openxmlformats.org/officeDocument/2006/relationships/hyperlink" Target="https://podminky.urs.cz/item/CS_URS_2023_01/766825811" TargetMode="External" /><Relationship Id="rId33" Type="http://schemas.openxmlformats.org/officeDocument/2006/relationships/hyperlink" Target="https://podminky.urs.cz/item/CS_URS_2023_01/766825821" TargetMode="External" /><Relationship Id="rId34" Type="http://schemas.openxmlformats.org/officeDocument/2006/relationships/hyperlink" Target="https://podminky.urs.cz/item/CS_URS_2023_01/998766203" TargetMode="External" /><Relationship Id="rId35" Type="http://schemas.openxmlformats.org/officeDocument/2006/relationships/hyperlink" Target="https://podminky.urs.cz/item/CS_URS_2023_01/776111116" TargetMode="External" /><Relationship Id="rId36" Type="http://schemas.openxmlformats.org/officeDocument/2006/relationships/hyperlink" Target="https://podminky.urs.cz/item/CS_URS_2023_01/776111311" TargetMode="External" /><Relationship Id="rId37" Type="http://schemas.openxmlformats.org/officeDocument/2006/relationships/hyperlink" Target="https://podminky.urs.cz/item/CS_URS_2023_01/776121321" TargetMode="External" /><Relationship Id="rId38" Type="http://schemas.openxmlformats.org/officeDocument/2006/relationships/hyperlink" Target="https://podminky.urs.cz/item/CS_URS_2023_01/776141122" TargetMode="External" /><Relationship Id="rId39" Type="http://schemas.openxmlformats.org/officeDocument/2006/relationships/hyperlink" Target="https://podminky.urs.cz/item/CS_URS_2023_01/776201812" TargetMode="External" /><Relationship Id="rId40" Type="http://schemas.openxmlformats.org/officeDocument/2006/relationships/hyperlink" Target="https://podminky.urs.cz/item/CS_URS_2023_01/776221111" TargetMode="External" /><Relationship Id="rId41" Type="http://schemas.openxmlformats.org/officeDocument/2006/relationships/hyperlink" Target="https://podminky.urs.cz/item/CS_URS_2023_01/776223112" TargetMode="External" /><Relationship Id="rId42" Type="http://schemas.openxmlformats.org/officeDocument/2006/relationships/hyperlink" Target="https://podminky.urs.cz/item/CS_URS_2023_01/776410811" TargetMode="External" /><Relationship Id="rId43" Type="http://schemas.openxmlformats.org/officeDocument/2006/relationships/hyperlink" Target="https://podminky.urs.cz/item/CS_URS_2023_01/776411111" TargetMode="External" /><Relationship Id="rId44" Type="http://schemas.openxmlformats.org/officeDocument/2006/relationships/hyperlink" Target="https://podminky.urs.cz/item/CS_URS_2023_01/776991121" TargetMode="External" /><Relationship Id="rId45" Type="http://schemas.openxmlformats.org/officeDocument/2006/relationships/hyperlink" Target="https://podminky.urs.cz/item/CS_URS_2023_01/776991141" TargetMode="External" /><Relationship Id="rId46" Type="http://schemas.openxmlformats.org/officeDocument/2006/relationships/hyperlink" Target="https://podminky.urs.cz/item/CS_URS_2023_01/998776203" TargetMode="External" /><Relationship Id="rId47" Type="http://schemas.openxmlformats.org/officeDocument/2006/relationships/hyperlink" Target="https://podminky.urs.cz/item/CS_URS_2023_01/781471810" TargetMode="External" /><Relationship Id="rId48" Type="http://schemas.openxmlformats.org/officeDocument/2006/relationships/hyperlink" Target="https://podminky.urs.cz/item/CS_URS_2023_01/783000225" TargetMode="External" /><Relationship Id="rId49" Type="http://schemas.openxmlformats.org/officeDocument/2006/relationships/hyperlink" Target="https://podminky.urs.cz/item/CS_URS_2023_01/783301313" TargetMode="External" /><Relationship Id="rId50" Type="http://schemas.openxmlformats.org/officeDocument/2006/relationships/hyperlink" Target="https://podminky.urs.cz/item/CS_URS_2023_01/783301401" TargetMode="External" /><Relationship Id="rId51" Type="http://schemas.openxmlformats.org/officeDocument/2006/relationships/hyperlink" Target="https://podminky.urs.cz/item/CS_URS_2023_01/783314201" TargetMode="External" /><Relationship Id="rId52" Type="http://schemas.openxmlformats.org/officeDocument/2006/relationships/hyperlink" Target="https://podminky.urs.cz/item/CS_URS_2023_01/783315101" TargetMode="External" /><Relationship Id="rId53" Type="http://schemas.openxmlformats.org/officeDocument/2006/relationships/hyperlink" Target="https://podminky.urs.cz/item/CS_URS_2023_01/783317101" TargetMode="External" /><Relationship Id="rId54" Type="http://schemas.openxmlformats.org/officeDocument/2006/relationships/hyperlink" Target="https://podminky.urs.cz/item/CS_URS_2023_01/783322101" TargetMode="External" /><Relationship Id="rId55" Type="http://schemas.openxmlformats.org/officeDocument/2006/relationships/hyperlink" Target="https://podminky.urs.cz/item/CS_URS_2023_01/784121001" TargetMode="External" /><Relationship Id="rId56" Type="http://schemas.openxmlformats.org/officeDocument/2006/relationships/hyperlink" Target="https://podminky.urs.cz/item/CS_URS_2023_01/784181101" TargetMode="External" /><Relationship Id="rId57" Type="http://schemas.openxmlformats.org/officeDocument/2006/relationships/hyperlink" Target="https://podminky.urs.cz/item/CS_URS_2023_01/784211101" TargetMode="External" /><Relationship Id="rId58" Type="http://schemas.openxmlformats.org/officeDocument/2006/relationships/hyperlink" Target="https://podminky.urs.cz/item/CS_URS_2023_01/784211161" TargetMode="External" /><Relationship Id="rId59" Type="http://schemas.openxmlformats.org/officeDocument/2006/relationships/hyperlink" Target="https://podminky.urs.cz/item/CS_URS_2023_01/786624111" TargetMode="External" /><Relationship Id="rId60" Type="http://schemas.openxmlformats.org/officeDocument/2006/relationships/hyperlink" Target="https://podminky.urs.cz/item/CS_URS_2023_01/998786203" TargetMode="External" /><Relationship Id="rId6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741112061" TargetMode="External" /><Relationship Id="rId2" Type="http://schemas.openxmlformats.org/officeDocument/2006/relationships/hyperlink" Target="https://podminky.urs.cz/item/CS_URS_2023_01/741112101" TargetMode="External" /><Relationship Id="rId3" Type="http://schemas.openxmlformats.org/officeDocument/2006/relationships/hyperlink" Target="https://podminky.urs.cz/item/CS_URS_2023_01/741122015" TargetMode="External" /><Relationship Id="rId4" Type="http://schemas.openxmlformats.org/officeDocument/2006/relationships/hyperlink" Target="https://podminky.urs.cz/item/CS_URS_2023_01/741122016" TargetMode="External" /><Relationship Id="rId5" Type="http://schemas.openxmlformats.org/officeDocument/2006/relationships/hyperlink" Target="https://podminky.urs.cz/item/CS_URS_2023_01/741122031" TargetMode="External" /><Relationship Id="rId6" Type="http://schemas.openxmlformats.org/officeDocument/2006/relationships/hyperlink" Target="https://podminky.urs.cz/item/CS_URS_2023_01/741130001" TargetMode="External" /><Relationship Id="rId7" Type="http://schemas.openxmlformats.org/officeDocument/2006/relationships/hyperlink" Target="https://podminky.urs.cz/item/CS_URS_2023_01/741130004" TargetMode="External" /><Relationship Id="rId8" Type="http://schemas.openxmlformats.org/officeDocument/2006/relationships/hyperlink" Target="https://podminky.urs.cz/item/CS_URS_2023_01/741210001" TargetMode="External" /><Relationship Id="rId9" Type="http://schemas.openxmlformats.org/officeDocument/2006/relationships/hyperlink" Target="https://podminky.urs.cz/item/CS_URS_2023_01/741310101" TargetMode="External" /><Relationship Id="rId10" Type="http://schemas.openxmlformats.org/officeDocument/2006/relationships/hyperlink" Target="https://podminky.urs.cz/item/CS_URS_2023_01/741310114" TargetMode="External" /><Relationship Id="rId11" Type="http://schemas.openxmlformats.org/officeDocument/2006/relationships/hyperlink" Target="https://podminky.urs.cz/item/CS_URS_2023_01/741310121" TargetMode="External" /><Relationship Id="rId12" Type="http://schemas.openxmlformats.org/officeDocument/2006/relationships/hyperlink" Target="https://podminky.urs.cz/item/CS_URS_2023_01/741313002" TargetMode="External" /><Relationship Id="rId13" Type="http://schemas.openxmlformats.org/officeDocument/2006/relationships/hyperlink" Target="https://podminky.urs.cz/item/CS_URS_2023_01/741313004" TargetMode="External" /><Relationship Id="rId14" Type="http://schemas.openxmlformats.org/officeDocument/2006/relationships/hyperlink" Target="https://podminky.urs.cz/item/CS_URS_2023_01/741320105" TargetMode="External" /><Relationship Id="rId15" Type="http://schemas.openxmlformats.org/officeDocument/2006/relationships/hyperlink" Target="https://podminky.urs.cz/item/CS_URS_2023_01/741320175" TargetMode="External" /><Relationship Id="rId16" Type="http://schemas.openxmlformats.org/officeDocument/2006/relationships/hyperlink" Target="https://podminky.urs.cz/item/CS_URS_2023_01/741321043" TargetMode="External" /><Relationship Id="rId17" Type="http://schemas.openxmlformats.org/officeDocument/2006/relationships/hyperlink" Target="https://podminky.urs.cz/item/CS_URS_2023_01/741322061" TargetMode="External" /><Relationship Id="rId18" Type="http://schemas.openxmlformats.org/officeDocument/2006/relationships/hyperlink" Target="https://podminky.urs.cz/item/CS_URS_2023_01/741330031" TargetMode="External" /><Relationship Id="rId19" Type="http://schemas.openxmlformats.org/officeDocument/2006/relationships/hyperlink" Target="https://podminky.urs.cz/item/CS_URS_2023_01/741372021" TargetMode="External" /><Relationship Id="rId20" Type="http://schemas.openxmlformats.org/officeDocument/2006/relationships/hyperlink" Target="https://podminky.urs.cz/item/CS_URS_2023_01/741372112" TargetMode="External" /><Relationship Id="rId21" Type="http://schemas.openxmlformats.org/officeDocument/2006/relationships/hyperlink" Target="https://podminky.urs.cz/item/CS_URS_2023_01/741810002" TargetMode="External" /><Relationship Id="rId22" Type="http://schemas.openxmlformats.org/officeDocument/2006/relationships/hyperlink" Target="https://podminky.urs.cz/item/CS_URS_2023_01/741910412" TargetMode="External" /><Relationship Id="rId23" Type="http://schemas.openxmlformats.org/officeDocument/2006/relationships/hyperlink" Target="https://podminky.urs.cz/item/CS_URS_2023_01/998741103" TargetMode="External" /><Relationship Id="rId24" Type="http://schemas.openxmlformats.org/officeDocument/2006/relationships/hyperlink" Target="https://podminky.urs.cz/item/CS_URS_2023_01/HZS2231" TargetMode="External" /><Relationship Id="rId25" Type="http://schemas.openxmlformats.org/officeDocument/2006/relationships/hyperlink" Target="https://podminky.urs.cz/item/CS_URS_2023_01/HZS2232" TargetMode="External" /><Relationship Id="rId26" Type="http://schemas.openxmlformats.org/officeDocument/2006/relationships/hyperlink" Target="https://podminky.urs.cz/item/CS_URS_2023_01/HZS2491" TargetMode="External" /><Relationship Id="rId27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998742203" TargetMode="External" /><Relationship Id="rId2" Type="http://schemas.openxmlformats.org/officeDocument/2006/relationships/hyperlink" Target="https://podminky.urs.cz/item/CS_URS_2023_01/742210131" TargetMode="External" /><Relationship Id="rId3" Type="http://schemas.openxmlformats.org/officeDocument/2006/relationships/hyperlink" Target="https://podminky.urs.cz/item/CS_URS_2023_01/742210151" TargetMode="External" /><Relationship Id="rId4" Type="http://schemas.openxmlformats.org/officeDocument/2006/relationships/hyperlink" Target="https://podminky.urs.cz/item/CS_URS_2023_01/742210031" TargetMode="External" /><Relationship Id="rId5" Type="http://schemas.openxmlformats.org/officeDocument/2006/relationships/hyperlink" Target="https://podminky.urs.cz/item/CS_URS_2023_01/742210041" TargetMode="External" /><Relationship Id="rId6" Type="http://schemas.openxmlformats.org/officeDocument/2006/relationships/hyperlink" Target="https://podminky.urs.cz/item/CS_URS_2023_01/742210121" TargetMode="External" /><Relationship Id="rId7" Type="http://schemas.openxmlformats.org/officeDocument/2006/relationships/hyperlink" Target="https://podminky.urs.cz/item/CS_URS_2023_01/742210303" TargetMode="External" /><Relationship Id="rId8" Type="http://schemas.openxmlformats.org/officeDocument/2006/relationships/hyperlink" Target="https://podminky.urs.cz/item/CS_URS_2023_01/742210401" TargetMode="External" /><Relationship Id="rId9" Type="http://schemas.openxmlformats.org/officeDocument/2006/relationships/hyperlink" Target="https://podminky.urs.cz/item/CS_URS_2023_01/742210421" TargetMode="External" /><Relationship Id="rId10" Type="http://schemas.openxmlformats.org/officeDocument/2006/relationships/hyperlink" Target="https://podminky.urs.cz/item/CS_URS_2023_01/742210501" TargetMode="External" /><Relationship Id="rId11" Type="http://schemas.openxmlformats.org/officeDocument/2006/relationships/hyperlink" Target="https://podminky.urs.cz/item/CS_URS_2023_01/742210503" TargetMode="External" /><Relationship Id="rId12" Type="http://schemas.openxmlformats.org/officeDocument/2006/relationships/hyperlink" Target="https://podminky.urs.cz/item/CS_URS_2023_01/742210521" TargetMode="External" /><Relationship Id="rId13" Type="http://schemas.openxmlformats.org/officeDocument/2006/relationships/hyperlink" Target="https://podminky.urs.cz/item/CS_URS_2023_01/742250011" TargetMode="External" /><Relationship Id="rId14" Type="http://schemas.openxmlformats.org/officeDocument/2006/relationships/hyperlink" Target="https://podminky.urs.cz/item/CS_URS_2023_01/742110506" TargetMode="External" /><Relationship Id="rId15" Type="http://schemas.openxmlformats.org/officeDocument/2006/relationships/hyperlink" Target="https://podminky.urs.cz/item/CS_URS_2023_01/742410062" TargetMode="External" /><Relationship Id="rId16" Type="http://schemas.openxmlformats.org/officeDocument/2006/relationships/hyperlink" Target="https://podminky.urs.cz/item/CS_URS_2023_01/742410063" TargetMode="External" /><Relationship Id="rId17" Type="http://schemas.openxmlformats.org/officeDocument/2006/relationships/hyperlink" Target="https://podminky.urs.cz/item/CS_URS_2023_01/742410071" TargetMode="External" /><Relationship Id="rId18" Type="http://schemas.openxmlformats.org/officeDocument/2006/relationships/hyperlink" Target="https://podminky.urs.cz/item/CS_URS_2023_01/742410081" TargetMode="External" /><Relationship Id="rId19" Type="http://schemas.openxmlformats.org/officeDocument/2006/relationships/hyperlink" Target="https://podminky.urs.cz/item/CS_URS_2023_01/742410201" TargetMode="External" /><Relationship Id="rId20" Type="http://schemas.openxmlformats.org/officeDocument/2006/relationships/hyperlink" Target="https://podminky.urs.cz/item/CS_URS_2023_01/742410301" TargetMode="External" /><Relationship Id="rId21" Type="http://schemas.openxmlformats.org/officeDocument/2006/relationships/hyperlink" Target="https://podminky.urs.cz/item/CS_URS_2023_01/742410302" TargetMode="External" /><Relationship Id="rId22" Type="http://schemas.openxmlformats.org/officeDocument/2006/relationships/hyperlink" Target="https://podminky.urs.cz/item/CS_URS_2023_01/742250021" TargetMode="External" /><Relationship Id="rId23" Type="http://schemas.openxmlformats.org/officeDocument/2006/relationships/hyperlink" Target="https://podminky.urs.cz/item/CS_URS_2023_01/742110504" TargetMode="External" /><Relationship Id="rId24" Type="http://schemas.openxmlformats.org/officeDocument/2006/relationships/hyperlink" Target="https://podminky.urs.cz/item/CS_URS_2023_01/742330001" TargetMode="External" /><Relationship Id="rId25" Type="http://schemas.openxmlformats.org/officeDocument/2006/relationships/hyperlink" Target="https://podminky.urs.cz/item/CS_URS_2023_01/742330021" TargetMode="External" /><Relationship Id="rId26" Type="http://schemas.openxmlformats.org/officeDocument/2006/relationships/hyperlink" Target="https://podminky.urs.cz/item/CS_URS_2023_01/742330022" TargetMode="External" /><Relationship Id="rId27" Type="http://schemas.openxmlformats.org/officeDocument/2006/relationships/hyperlink" Target="https://podminky.urs.cz/item/CS_URS_2023_01/742330023" TargetMode="External" /><Relationship Id="rId28" Type="http://schemas.openxmlformats.org/officeDocument/2006/relationships/hyperlink" Target="https://podminky.urs.cz/item/CS_URS_2023_01/742330024" TargetMode="External" /><Relationship Id="rId29" Type="http://schemas.openxmlformats.org/officeDocument/2006/relationships/hyperlink" Target="https://podminky.urs.cz/item/CS_URS_2023_01/742330042" TargetMode="External" /><Relationship Id="rId30" Type="http://schemas.openxmlformats.org/officeDocument/2006/relationships/hyperlink" Target="https://podminky.urs.cz/item/CS_URS_2023_01/742330051" TargetMode="External" /><Relationship Id="rId31" Type="http://schemas.openxmlformats.org/officeDocument/2006/relationships/hyperlink" Target="https://podminky.urs.cz/item/CS_URS_2023_01/742330052" TargetMode="External" /><Relationship Id="rId32" Type="http://schemas.openxmlformats.org/officeDocument/2006/relationships/hyperlink" Target="https://podminky.urs.cz/item/CS_URS_2023_01/742330101" TargetMode="External" /><Relationship Id="rId33" Type="http://schemas.openxmlformats.org/officeDocument/2006/relationships/hyperlink" Target="https://podminky.urs.cz/item/CS_URS_2023_01/742110504" TargetMode="External" /><Relationship Id="rId34" Type="http://schemas.openxmlformats.org/officeDocument/2006/relationships/hyperlink" Target="https://podminky.urs.cz/item/CS_URS_2023_01/742420041" TargetMode="External" /><Relationship Id="rId35" Type="http://schemas.openxmlformats.org/officeDocument/2006/relationships/hyperlink" Target="https://podminky.urs.cz/item/CS_URS_2023_01/742420051" TargetMode="External" /><Relationship Id="rId36" Type="http://schemas.openxmlformats.org/officeDocument/2006/relationships/hyperlink" Target="https://podminky.urs.cz/item/CS_URS_2023_01/742420061" TargetMode="External" /><Relationship Id="rId37" Type="http://schemas.openxmlformats.org/officeDocument/2006/relationships/hyperlink" Target="https://podminky.urs.cz/item/CS_URS_2023_01/742420111" TargetMode="External" /><Relationship Id="rId38" Type="http://schemas.openxmlformats.org/officeDocument/2006/relationships/hyperlink" Target="https://podminky.urs.cz/item/CS_URS_2023_01/742420121" TargetMode="External" /><Relationship Id="rId39" Type="http://schemas.openxmlformats.org/officeDocument/2006/relationships/hyperlink" Target="https://podminky.urs.cz/item/CS_URS_2023_01/742420201" TargetMode="External" /><Relationship Id="rId40" Type="http://schemas.openxmlformats.org/officeDocument/2006/relationships/hyperlink" Target="https://podminky.urs.cz/item/CS_URS_2023_01/742210821" TargetMode="External" /><Relationship Id="rId41" Type="http://schemas.openxmlformats.org/officeDocument/2006/relationships/hyperlink" Target="https://podminky.urs.cz/item/CS_URS_2023_01/742210851" TargetMode="External" /><Relationship Id="rId42" Type="http://schemas.openxmlformats.org/officeDocument/2006/relationships/hyperlink" Target="https://podminky.urs.cz/item/CS_URS_2023_01/742210861" TargetMode="External" /><Relationship Id="rId43" Type="http://schemas.openxmlformats.org/officeDocument/2006/relationships/hyperlink" Target="https://podminky.urs.cz/item/CS_URS_2023_01/742310806" TargetMode="External" /><Relationship Id="rId44" Type="http://schemas.openxmlformats.org/officeDocument/2006/relationships/hyperlink" Target="https://podminky.urs.cz/item/CS_URS_2023_01/742340801" TargetMode="External" /><Relationship Id="rId45" Type="http://schemas.openxmlformats.org/officeDocument/2006/relationships/hyperlink" Target="https://podminky.urs.cz/item/CS_URS_2023_01/742410801" TargetMode="External" /><Relationship Id="rId46" Type="http://schemas.openxmlformats.org/officeDocument/2006/relationships/hyperlink" Target="https://podminky.urs.cz/item/CS_URS_2023_01/742110002" TargetMode="External" /><Relationship Id="rId47" Type="http://schemas.openxmlformats.org/officeDocument/2006/relationships/hyperlink" Target="https://podminky.urs.cz/item/CS_URS_2023_01/742110161" TargetMode="External" /><Relationship Id="rId48" Type="http://schemas.openxmlformats.org/officeDocument/2006/relationships/hyperlink" Target="https://podminky.urs.cz/item/CS_URS_2023_01/742111001" TargetMode="External" /><Relationship Id="rId49" Type="http://schemas.openxmlformats.org/officeDocument/2006/relationships/hyperlink" Target="https://podminky.urs.cz/item/CS_URS_2023_01/742121001" TargetMode="External" /><Relationship Id="rId50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10237251" TargetMode="External" /><Relationship Id="rId2" Type="http://schemas.openxmlformats.org/officeDocument/2006/relationships/hyperlink" Target="https://podminky.urs.cz/item/CS_URS_2023_01/971033451" TargetMode="External" /><Relationship Id="rId3" Type="http://schemas.openxmlformats.org/officeDocument/2006/relationships/hyperlink" Target="https://podminky.urs.cz/item/CS_URS_2023_01/997013215" TargetMode="External" /><Relationship Id="rId4" Type="http://schemas.openxmlformats.org/officeDocument/2006/relationships/hyperlink" Target="https://podminky.urs.cz/item/CS_URS_2023_01/997013501" TargetMode="External" /><Relationship Id="rId5" Type="http://schemas.openxmlformats.org/officeDocument/2006/relationships/hyperlink" Target="https://podminky.urs.cz/item/CS_URS_2023_01/997013509" TargetMode="External" /><Relationship Id="rId6" Type="http://schemas.openxmlformats.org/officeDocument/2006/relationships/hyperlink" Target="https://podminky.urs.cz/item/CS_URS_2023_01/997013631" TargetMode="External" /><Relationship Id="rId7" Type="http://schemas.openxmlformats.org/officeDocument/2006/relationships/hyperlink" Target="https://podminky.urs.cz/item/CS_URS_2023_01/721100902" TargetMode="External" /><Relationship Id="rId8" Type="http://schemas.openxmlformats.org/officeDocument/2006/relationships/hyperlink" Target="https://podminky.urs.cz/item/CS_URS_2023_01/721170972" TargetMode="External" /><Relationship Id="rId9" Type="http://schemas.openxmlformats.org/officeDocument/2006/relationships/hyperlink" Target="https://podminky.urs.cz/item/CS_URS_2023_01/721171803" TargetMode="External" /><Relationship Id="rId10" Type="http://schemas.openxmlformats.org/officeDocument/2006/relationships/hyperlink" Target="https://podminky.urs.cz/item/CS_URS_2023_01/721174042" TargetMode="External" /><Relationship Id="rId11" Type="http://schemas.openxmlformats.org/officeDocument/2006/relationships/hyperlink" Target="https://podminky.urs.cz/item/CS_URS_2023_01/721194104" TargetMode="External" /><Relationship Id="rId12" Type="http://schemas.openxmlformats.org/officeDocument/2006/relationships/hyperlink" Target="https://podminky.urs.cz/item/CS_URS_2023_01/721220801" TargetMode="External" /><Relationship Id="rId13" Type="http://schemas.openxmlformats.org/officeDocument/2006/relationships/hyperlink" Target="https://podminky.urs.cz/item/CS_URS_2023_01/721290111" TargetMode="External" /><Relationship Id="rId14" Type="http://schemas.openxmlformats.org/officeDocument/2006/relationships/hyperlink" Target="https://podminky.urs.cz/item/CS_URS_2023_01/721910912" TargetMode="External" /><Relationship Id="rId15" Type="http://schemas.openxmlformats.org/officeDocument/2006/relationships/hyperlink" Target="https://podminky.urs.cz/item/CS_URS_2023_01/998721203" TargetMode="External" /><Relationship Id="rId16" Type="http://schemas.openxmlformats.org/officeDocument/2006/relationships/hyperlink" Target="https://podminky.urs.cz/item/CS_URS_2023_01/722110912" TargetMode="External" /><Relationship Id="rId17" Type="http://schemas.openxmlformats.org/officeDocument/2006/relationships/hyperlink" Target="https://podminky.urs.cz/item/CS_URS_2023_01/722130901" TargetMode="External" /><Relationship Id="rId18" Type="http://schemas.openxmlformats.org/officeDocument/2006/relationships/hyperlink" Target="https://podminky.urs.cz/item/CS_URS_2023_01/722170801" TargetMode="External" /><Relationship Id="rId19" Type="http://schemas.openxmlformats.org/officeDocument/2006/relationships/hyperlink" Target="https://podminky.urs.cz/item/CS_URS_2023_01/722174001" TargetMode="External" /><Relationship Id="rId20" Type="http://schemas.openxmlformats.org/officeDocument/2006/relationships/hyperlink" Target="https://podminky.urs.cz/item/CS_URS_2023_01/722174913" TargetMode="External" /><Relationship Id="rId21" Type="http://schemas.openxmlformats.org/officeDocument/2006/relationships/hyperlink" Target="https://podminky.urs.cz/item/CS_URS_2023_01/722181251" TargetMode="External" /><Relationship Id="rId22" Type="http://schemas.openxmlformats.org/officeDocument/2006/relationships/hyperlink" Target="https://podminky.urs.cz/item/CS_URS_2023_01/722181812" TargetMode="External" /><Relationship Id="rId23" Type="http://schemas.openxmlformats.org/officeDocument/2006/relationships/hyperlink" Target="https://podminky.urs.cz/item/CS_URS_2023_01/722190401" TargetMode="External" /><Relationship Id="rId24" Type="http://schemas.openxmlformats.org/officeDocument/2006/relationships/hyperlink" Target="https://podminky.urs.cz/item/CS_URS_2023_01/722190901" TargetMode="External" /><Relationship Id="rId25" Type="http://schemas.openxmlformats.org/officeDocument/2006/relationships/hyperlink" Target="https://podminky.urs.cz/item/CS_URS_2023_01/722290226" TargetMode="External" /><Relationship Id="rId26" Type="http://schemas.openxmlformats.org/officeDocument/2006/relationships/hyperlink" Target="https://podminky.urs.cz/item/CS_URS_2023_01/722290234" TargetMode="External" /><Relationship Id="rId27" Type="http://schemas.openxmlformats.org/officeDocument/2006/relationships/hyperlink" Target="https://podminky.urs.cz/item/CS_URS_2023_01/998722203" TargetMode="External" /><Relationship Id="rId28" Type="http://schemas.openxmlformats.org/officeDocument/2006/relationships/hyperlink" Target="https://podminky.urs.cz/item/CS_URS_2023_01/725210821" TargetMode="External" /><Relationship Id="rId29" Type="http://schemas.openxmlformats.org/officeDocument/2006/relationships/hyperlink" Target="https://podminky.urs.cz/item/CS_URS_2023_01/725310823" TargetMode="External" /><Relationship Id="rId30" Type="http://schemas.openxmlformats.org/officeDocument/2006/relationships/hyperlink" Target="https://podminky.urs.cz/item/CS_URS_2023_01/725820801" TargetMode="External" /><Relationship Id="rId31" Type="http://schemas.openxmlformats.org/officeDocument/2006/relationships/hyperlink" Target="https://podminky.urs.cz/item/CS_URS_2023_01/725820802" TargetMode="External" /><Relationship Id="rId32" Type="http://schemas.openxmlformats.org/officeDocument/2006/relationships/hyperlink" Target="https://podminky.urs.cz/item/CS_URS_2023_01/72582132R" TargetMode="External" /><Relationship Id="rId33" Type="http://schemas.openxmlformats.org/officeDocument/2006/relationships/hyperlink" Target="https://podminky.urs.cz/item/CS_URS_2023_01/725851315" TargetMode="External" /><Relationship Id="rId34" Type="http://schemas.openxmlformats.org/officeDocument/2006/relationships/hyperlink" Target="https://podminky.urs.cz/item/CS_URS_2023_01/725862113" TargetMode="External" /><Relationship Id="rId35" Type="http://schemas.openxmlformats.org/officeDocument/2006/relationships/hyperlink" Target="https://podminky.urs.cz/item/CS_URS_2023_01/998725203" TargetMode="External" /><Relationship Id="rId36" Type="http://schemas.openxmlformats.org/officeDocument/2006/relationships/hyperlink" Target="https://podminky.urs.cz/item/CS_URS_2023_01/998767203" TargetMode="External" /><Relationship Id="rId37" Type="http://schemas.openxmlformats.org/officeDocument/2006/relationships/hyperlink" Target="https://podminky.urs.cz/item/CS_URS_2023_01/HZS2211" TargetMode="External" /><Relationship Id="rId38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3254000" TargetMode="External" /><Relationship Id="rId2" Type="http://schemas.openxmlformats.org/officeDocument/2006/relationships/hyperlink" Target="https://podminky.urs.cz/item/CS_URS_2023_01/033103000" TargetMode="External" /><Relationship Id="rId3" Type="http://schemas.openxmlformats.org/officeDocument/2006/relationships/hyperlink" Target="https://podminky.urs.cz/item/CS_URS_2023_01/033203000" TargetMode="External" /><Relationship Id="rId4" Type="http://schemas.openxmlformats.org/officeDocument/2006/relationships/hyperlink" Target="https://podminky.urs.cz/item/CS_URS_2023_01/071103000" TargetMode="External" /><Relationship Id="rId5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31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31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31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33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35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37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38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39</v>
      </c>
      <c r="AO20" s="24"/>
      <c r="AP20" s="24"/>
      <c r="AQ20" s="24"/>
      <c r="AR20" s="22"/>
      <c r="BE20" s="33"/>
      <c r="BS20" s="19" t="s">
        <v>35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40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41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42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43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44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45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46</v>
      </c>
      <c r="E29" s="49"/>
      <c r="F29" s="34" t="s">
        <v>47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48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49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50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51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52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53</v>
      </c>
      <c r="U35" s="56"/>
      <c r="V35" s="56"/>
      <c r="W35" s="56"/>
      <c r="X35" s="58" t="s">
        <v>54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55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230111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KKN a.s.pavilon B URL-oprava inspekčních pokojů a chodby v 5.np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Karlovy Vary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19. 1. 2023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25.6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KKN a.s.,Bezručova 19.36066 Karlovy Vary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32</v>
      </c>
      <c r="AJ49" s="42"/>
      <c r="AK49" s="42"/>
      <c r="AL49" s="42"/>
      <c r="AM49" s="75" t="str">
        <f>IF(E17="","",E17)</f>
        <v>Jan Sobotka,Palackého 108,Kynšperk n.O.</v>
      </c>
      <c r="AN49" s="66"/>
      <c r="AO49" s="66"/>
      <c r="AP49" s="66"/>
      <c r="AQ49" s="42"/>
      <c r="AR49" s="46"/>
      <c r="AS49" s="76" t="s">
        <v>56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25.65" customHeight="1">
      <c r="A50" s="40"/>
      <c r="B50" s="41"/>
      <c r="C50" s="34" t="s">
        <v>30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36</v>
      </c>
      <c r="AJ50" s="42"/>
      <c r="AK50" s="42"/>
      <c r="AL50" s="42"/>
      <c r="AM50" s="75" t="str">
        <f>IF(E20="","",E20)</f>
        <v>Ing.Jana Handšuhová Smutná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57</v>
      </c>
      <c r="D52" s="89"/>
      <c r="E52" s="89"/>
      <c r="F52" s="89"/>
      <c r="G52" s="89"/>
      <c r="H52" s="90"/>
      <c r="I52" s="91" t="s">
        <v>58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59</v>
      </c>
      <c r="AH52" s="89"/>
      <c r="AI52" s="89"/>
      <c r="AJ52" s="89"/>
      <c r="AK52" s="89"/>
      <c r="AL52" s="89"/>
      <c r="AM52" s="89"/>
      <c r="AN52" s="91" t="s">
        <v>60</v>
      </c>
      <c r="AO52" s="89"/>
      <c r="AP52" s="89"/>
      <c r="AQ52" s="93" t="s">
        <v>61</v>
      </c>
      <c r="AR52" s="46"/>
      <c r="AS52" s="94" t="s">
        <v>62</v>
      </c>
      <c r="AT52" s="95" t="s">
        <v>63</v>
      </c>
      <c r="AU52" s="95" t="s">
        <v>64</v>
      </c>
      <c r="AV52" s="95" t="s">
        <v>65</v>
      </c>
      <c r="AW52" s="95" t="s">
        <v>66</v>
      </c>
      <c r="AX52" s="95" t="s">
        <v>67</v>
      </c>
      <c r="AY52" s="95" t="s">
        <v>68</v>
      </c>
      <c r="AZ52" s="95" t="s">
        <v>69</v>
      </c>
      <c r="BA52" s="95" t="s">
        <v>70</v>
      </c>
      <c r="BB52" s="95" t="s">
        <v>71</v>
      </c>
      <c r="BC52" s="95" t="s">
        <v>72</v>
      </c>
      <c r="BD52" s="96" t="s">
        <v>73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74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ROUND(SUM(AG55:AG59),2)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ROUND(SUM(AS55:AS59),2)</f>
        <v>0</v>
      </c>
      <c r="AT54" s="108">
        <f>ROUND(SUM(AV54:AW54),2)</f>
        <v>0</v>
      </c>
      <c r="AU54" s="109">
        <f>ROUND(SUM(AU55:AU59),5)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ROUND(SUM(AZ55:AZ59),2)</f>
        <v>0</v>
      </c>
      <c r="BA54" s="108">
        <f>ROUND(SUM(BA55:BA59),2)</f>
        <v>0</v>
      </c>
      <c r="BB54" s="108">
        <f>ROUND(SUM(BB55:BB59),2)</f>
        <v>0</v>
      </c>
      <c r="BC54" s="108">
        <f>ROUND(SUM(BC55:BC59),2)</f>
        <v>0</v>
      </c>
      <c r="BD54" s="110">
        <f>ROUND(SUM(BD55:BD59),2)</f>
        <v>0</v>
      </c>
      <c r="BE54" s="6"/>
      <c r="BS54" s="111" t="s">
        <v>75</v>
      </c>
      <c r="BT54" s="111" t="s">
        <v>76</v>
      </c>
      <c r="BU54" s="112" t="s">
        <v>77</v>
      </c>
      <c r="BV54" s="111" t="s">
        <v>78</v>
      </c>
      <c r="BW54" s="111" t="s">
        <v>5</v>
      </c>
      <c r="BX54" s="111" t="s">
        <v>79</v>
      </c>
      <c r="CL54" s="111" t="s">
        <v>19</v>
      </c>
    </row>
    <row r="55" spans="1:91" s="7" customFormat="1" ht="16.5" customHeight="1">
      <c r="A55" s="113" t="s">
        <v>80</v>
      </c>
      <c r="B55" s="114"/>
      <c r="C55" s="115"/>
      <c r="D55" s="116" t="s">
        <v>81</v>
      </c>
      <c r="E55" s="116"/>
      <c r="F55" s="116"/>
      <c r="G55" s="116"/>
      <c r="H55" s="116"/>
      <c r="I55" s="117"/>
      <c r="J55" s="116" t="s">
        <v>82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'01 - Stavební úpravy'!J30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83</v>
      </c>
      <c r="AR55" s="120"/>
      <c r="AS55" s="121">
        <v>0</v>
      </c>
      <c r="AT55" s="122">
        <f>ROUND(SUM(AV55:AW55),2)</f>
        <v>0</v>
      </c>
      <c r="AU55" s="123">
        <f>'01 - Stavební úpravy'!P93</f>
        <v>0</v>
      </c>
      <c r="AV55" s="122">
        <f>'01 - Stavební úpravy'!J33</f>
        <v>0</v>
      </c>
      <c r="AW55" s="122">
        <f>'01 - Stavební úpravy'!J34</f>
        <v>0</v>
      </c>
      <c r="AX55" s="122">
        <f>'01 - Stavební úpravy'!J35</f>
        <v>0</v>
      </c>
      <c r="AY55" s="122">
        <f>'01 - Stavební úpravy'!J36</f>
        <v>0</v>
      </c>
      <c r="AZ55" s="122">
        <f>'01 - Stavební úpravy'!F33</f>
        <v>0</v>
      </c>
      <c r="BA55" s="122">
        <f>'01 - Stavební úpravy'!F34</f>
        <v>0</v>
      </c>
      <c r="BB55" s="122">
        <f>'01 - Stavební úpravy'!F35</f>
        <v>0</v>
      </c>
      <c r="BC55" s="122">
        <f>'01 - Stavební úpravy'!F36</f>
        <v>0</v>
      </c>
      <c r="BD55" s="124">
        <f>'01 - Stavební úpravy'!F37</f>
        <v>0</v>
      </c>
      <c r="BE55" s="7"/>
      <c r="BT55" s="125" t="s">
        <v>84</v>
      </c>
      <c r="BV55" s="125" t="s">
        <v>78</v>
      </c>
      <c r="BW55" s="125" t="s">
        <v>85</v>
      </c>
      <c r="BX55" s="125" t="s">
        <v>5</v>
      </c>
      <c r="CL55" s="125" t="s">
        <v>19</v>
      </c>
      <c r="CM55" s="125" t="s">
        <v>86</v>
      </c>
    </row>
    <row r="56" spans="1:91" s="7" customFormat="1" ht="16.5" customHeight="1">
      <c r="A56" s="113" t="s">
        <v>80</v>
      </c>
      <c r="B56" s="114"/>
      <c r="C56" s="115"/>
      <c r="D56" s="116" t="s">
        <v>87</v>
      </c>
      <c r="E56" s="116"/>
      <c r="F56" s="116"/>
      <c r="G56" s="116"/>
      <c r="H56" s="116"/>
      <c r="I56" s="117"/>
      <c r="J56" s="116" t="s">
        <v>88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'02 - Zařízení silnoproudé...'!J30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83</v>
      </c>
      <c r="AR56" s="120"/>
      <c r="AS56" s="121">
        <v>0</v>
      </c>
      <c r="AT56" s="122">
        <f>ROUND(SUM(AV56:AW56),2)</f>
        <v>0</v>
      </c>
      <c r="AU56" s="123">
        <f>'02 - Zařízení silnoproudé...'!P82</f>
        <v>0</v>
      </c>
      <c r="AV56" s="122">
        <f>'02 - Zařízení silnoproudé...'!J33</f>
        <v>0</v>
      </c>
      <c r="AW56" s="122">
        <f>'02 - Zařízení silnoproudé...'!J34</f>
        <v>0</v>
      </c>
      <c r="AX56" s="122">
        <f>'02 - Zařízení silnoproudé...'!J35</f>
        <v>0</v>
      </c>
      <c r="AY56" s="122">
        <f>'02 - Zařízení silnoproudé...'!J36</f>
        <v>0</v>
      </c>
      <c r="AZ56" s="122">
        <f>'02 - Zařízení silnoproudé...'!F33</f>
        <v>0</v>
      </c>
      <c r="BA56" s="122">
        <f>'02 - Zařízení silnoproudé...'!F34</f>
        <v>0</v>
      </c>
      <c r="BB56" s="122">
        <f>'02 - Zařízení silnoproudé...'!F35</f>
        <v>0</v>
      </c>
      <c r="BC56" s="122">
        <f>'02 - Zařízení silnoproudé...'!F36</f>
        <v>0</v>
      </c>
      <c r="BD56" s="124">
        <f>'02 - Zařízení silnoproudé...'!F37</f>
        <v>0</v>
      </c>
      <c r="BE56" s="7"/>
      <c r="BT56" s="125" t="s">
        <v>84</v>
      </c>
      <c r="BV56" s="125" t="s">
        <v>78</v>
      </c>
      <c r="BW56" s="125" t="s">
        <v>89</v>
      </c>
      <c r="BX56" s="125" t="s">
        <v>5</v>
      </c>
      <c r="CL56" s="125" t="s">
        <v>19</v>
      </c>
      <c r="CM56" s="125" t="s">
        <v>86</v>
      </c>
    </row>
    <row r="57" spans="1:91" s="7" customFormat="1" ht="16.5" customHeight="1">
      <c r="A57" s="113" t="s">
        <v>80</v>
      </c>
      <c r="B57" s="114"/>
      <c r="C57" s="115"/>
      <c r="D57" s="116" t="s">
        <v>90</v>
      </c>
      <c r="E57" s="116"/>
      <c r="F57" s="116"/>
      <c r="G57" s="116"/>
      <c r="H57" s="116"/>
      <c r="I57" s="117"/>
      <c r="J57" s="116" t="s">
        <v>91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'03 - Zařízení slaboproudé...'!J30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83</v>
      </c>
      <c r="AR57" s="120"/>
      <c r="AS57" s="121">
        <v>0</v>
      </c>
      <c r="AT57" s="122">
        <f>ROUND(SUM(AV57:AW57),2)</f>
        <v>0</v>
      </c>
      <c r="AU57" s="123">
        <f>'03 - Zařízení slaboproudé...'!P87</f>
        <v>0</v>
      </c>
      <c r="AV57" s="122">
        <f>'03 - Zařízení slaboproudé...'!J33</f>
        <v>0</v>
      </c>
      <c r="AW57" s="122">
        <f>'03 - Zařízení slaboproudé...'!J34</f>
        <v>0</v>
      </c>
      <c r="AX57" s="122">
        <f>'03 - Zařízení slaboproudé...'!J35</f>
        <v>0</v>
      </c>
      <c r="AY57" s="122">
        <f>'03 - Zařízení slaboproudé...'!J36</f>
        <v>0</v>
      </c>
      <c r="AZ57" s="122">
        <f>'03 - Zařízení slaboproudé...'!F33</f>
        <v>0</v>
      </c>
      <c r="BA57" s="122">
        <f>'03 - Zařízení slaboproudé...'!F34</f>
        <v>0</v>
      </c>
      <c r="BB57" s="122">
        <f>'03 - Zařízení slaboproudé...'!F35</f>
        <v>0</v>
      </c>
      <c r="BC57" s="122">
        <f>'03 - Zařízení slaboproudé...'!F36</f>
        <v>0</v>
      </c>
      <c r="BD57" s="124">
        <f>'03 - Zařízení slaboproudé...'!F37</f>
        <v>0</v>
      </c>
      <c r="BE57" s="7"/>
      <c r="BT57" s="125" t="s">
        <v>84</v>
      </c>
      <c r="BV57" s="125" t="s">
        <v>78</v>
      </c>
      <c r="BW57" s="125" t="s">
        <v>92</v>
      </c>
      <c r="BX57" s="125" t="s">
        <v>5</v>
      </c>
      <c r="CL57" s="125" t="s">
        <v>19</v>
      </c>
      <c r="CM57" s="125" t="s">
        <v>86</v>
      </c>
    </row>
    <row r="58" spans="1:91" s="7" customFormat="1" ht="16.5" customHeight="1">
      <c r="A58" s="113" t="s">
        <v>80</v>
      </c>
      <c r="B58" s="114"/>
      <c r="C58" s="115"/>
      <c r="D58" s="116" t="s">
        <v>93</v>
      </c>
      <c r="E58" s="116"/>
      <c r="F58" s="116"/>
      <c r="G58" s="116"/>
      <c r="H58" s="116"/>
      <c r="I58" s="117"/>
      <c r="J58" s="116" t="s">
        <v>94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'04 - Zdravotně techniké i...'!J30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83</v>
      </c>
      <c r="AR58" s="120"/>
      <c r="AS58" s="121">
        <v>0</v>
      </c>
      <c r="AT58" s="122">
        <f>ROUND(SUM(AV58:AW58),2)</f>
        <v>0</v>
      </c>
      <c r="AU58" s="123">
        <f>'04 - Zdravotně techniké i...'!P89</f>
        <v>0</v>
      </c>
      <c r="AV58" s="122">
        <f>'04 - Zdravotně techniké i...'!J33</f>
        <v>0</v>
      </c>
      <c r="AW58" s="122">
        <f>'04 - Zdravotně techniké i...'!J34</f>
        <v>0</v>
      </c>
      <c r="AX58" s="122">
        <f>'04 - Zdravotně techniké i...'!J35</f>
        <v>0</v>
      </c>
      <c r="AY58" s="122">
        <f>'04 - Zdravotně techniké i...'!J36</f>
        <v>0</v>
      </c>
      <c r="AZ58" s="122">
        <f>'04 - Zdravotně techniké i...'!F33</f>
        <v>0</v>
      </c>
      <c r="BA58" s="122">
        <f>'04 - Zdravotně techniké i...'!F34</f>
        <v>0</v>
      </c>
      <c r="BB58" s="122">
        <f>'04 - Zdravotně techniké i...'!F35</f>
        <v>0</v>
      </c>
      <c r="BC58" s="122">
        <f>'04 - Zdravotně techniké i...'!F36</f>
        <v>0</v>
      </c>
      <c r="BD58" s="124">
        <f>'04 - Zdravotně techniké i...'!F37</f>
        <v>0</v>
      </c>
      <c r="BE58" s="7"/>
      <c r="BT58" s="125" t="s">
        <v>84</v>
      </c>
      <c r="BV58" s="125" t="s">
        <v>78</v>
      </c>
      <c r="BW58" s="125" t="s">
        <v>95</v>
      </c>
      <c r="BX58" s="125" t="s">
        <v>5</v>
      </c>
      <c r="CL58" s="125" t="s">
        <v>19</v>
      </c>
      <c r="CM58" s="125" t="s">
        <v>86</v>
      </c>
    </row>
    <row r="59" spans="1:91" s="7" customFormat="1" ht="16.5" customHeight="1">
      <c r="A59" s="113" t="s">
        <v>80</v>
      </c>
      <c r="B59" s="114"/>
      <c r="C59" s="115"/>
      <c r="D59" s="116" t="s">
        <v>96</v>
      </c>
      <c r="E59" s="116"/>
      <c r="F59" s="116"/>
      <c r="G59" s="116"/>
      <c r="H59" s="116"/>
      <c r="I59" s="117"/>
      <c r="J59" s="116" t="s">
        <v>97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'05 - Ostatní a vedlejší n...'!J30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98</v>
      </c>
      <c r="AR59" s="120"/>
      <c r="AS59" s="126">
        <v>0</v>
      </c>
      <c r="AT59" s="127">
        <f>ROUND(SUM(AV59:AW59),2)</f>
        <v>0</v>
      </c>
      <c r="AU59" s="128">
        <f>'05 - Ostatní a vedlejší n...'!P80</f>
        <v>0</v>
      </c>
      <c r="AV59" s="127">
        <f>'05 - Ostatní a vedlejší n...'!J33</f>
        <v>0</v>
      </c>
      <c r="AW59" s="127">
        <f>'05 - Ostatní a vedlejší n...'!J34</f>
        <v>0</v>
      </c>
      <c r="AX59" s="127">
        <f>'05 - Ostatní a vedlejší n...'!J35</f>
        <v>0</v>
      </c>
      <c r="AY59" s="127">
        <f>'05 - Ostatní a vedlejší n...'!J36</f>
        <v>0</v>
      </c>
      <c r="AZ59" s="127">
        <f>'05 - Ostatní a vedlejší n...'!F33</f>
        <v>0</v>
      </c>
      <c r="BA59" s="127">
        <f>'05 - Ostatní a vedlejší n...'!F34</f>
        <v>0</v>
      </c>
      <c r="BB59" s="127">
        <f>'05 - Ostatní a vedlejší n...'!F35</f>
        <v>0</v>
      </c>
      <c r="BC59" s="127">
        <f>'05 - Ostatní a vedlejší n...'!F36</f>
        <v>0</v>
      </c>
      <c r="BD59" s="129">
        <f>'05 - Ostatní a vedlejší n...'!F37</f>
        <v>0</v>
      </c>
      <c r="BE59" s="7"/>
      <c r="BT59" s="125" t="s">
        <v>84</v>
      </c>
      <c r="BV59" s="125" t="s">
        <v>78</v>
      </c>
      <c r="BW59" s="125" t="s">
        <v>99</v>
      </c>
      <c r="BX59" s="125" t="s">
        <v>5</v>
      </c>
      <c r="CL59" s="125" t="s">
        <v>19</v>
      </c>
      <c r="CM59" s="125" t="s">
        <v>86</v>
      </c>
    </row>
    <row r="60" spans="1:57" s="2" customFormat="1" ht="30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6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  <row r="61" spans="1:57" s="2" customFormat="1" ht="6.95" customHeight="1">
      <c r="A61" s="40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46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</sheetData>
  <sheetProtection password="CC35" sheet="1" objects="1" scenarios="1" formatColumns="0" formatRows="0"/>
  <mergeCells count="58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01 - Stavební úpravy'!C2" display="/"/>
    <hyperlink ref="A56" location="'02 - Zařízení silnoproudé...'!C2" display="/"/>
    <hyperlink ref="A57" location="'03 - Zařízení slaboproudé...'!C2" display="/"/>
    <hyperlink ref="A58" location="'04 - Zdravotně techniké i...'!C2" display="/"/>
    <hyperlink ref="A59" location="'05 - Ostatní a vedlejší n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86</v>
      </c>
    </row>
    <row r="4" spans="2:46" s="1" customFormat="1" ht="24.95" customHeight="1">
      <c r="B4" s="22"/>
      <c r="D4" s="132" t="s">
        <v>100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KKN a.s.pavilon B URL-oprava inspekčních pokojů a chodby v 5.np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101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102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19. 1. 2023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">
        <v>33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34</v>
      </c>
      <c r="F21" s="40"/>
      <c r="G21" s="40"/>
      <c r="H21" s="40"/>
      <c r="I21" s="134" t="s">
        <v>29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36</v>
      </c>
      <c r="E23" s="40"/>
      <c r="F23" s="40"/>
      <c r="G23" s="40"/>
      <c r="H23" s="40"/>
      <c r="I23" s="134" t="s">
        <v>26</v>
      </c>
      <c r="J23" s="138" t="s">
        <v>37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38</v>
      </c>
      <c r="F24" s="40"/>
      <c r="G24" s="40"/>
      <c r="H24" s="40"/>
      <c r="I24" s="134" t="s">
        <v>29</v>
      </c>
      <c r="J24" s="138" t="s">
        <v>39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ROUND(J93,2)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ROUND((SUM(BE93:BE527)),2)</f>
        <v>0</v>
      </c>
      <c r="G33" s="40"/>
      <c r="H33" s="40"/>
      <c r="I33" s="150">
        <v>0.21</v>
      </c>
      <c r="J33" s="149">
        <f>ROUND(((SUM(BE93:BE527))*I33),2)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ROUND((SUM(BF93:BF527)),2)</f>
        <v>0</v>
      </c>
      <c r="G34" s="40"/>
      <c r="H34" s="40"/>
      <c r="I34" s="150">
        <v>0.15</v>
      </c>
      <c r="J34" s="149">
        <f>ROUND(((SUM(BF93:BF527))*I34),2)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ROUND((SUM(BG93:BG527)),2)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ROUND((SUM(BH93:BH527)),2)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ROUND((SUM(BI93:BI527)),2)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KKN a.s.pavilon B URL-oprava inspekčních pokojů a chodby v 5.np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01 - Stavební úpravy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Karlovy Vary</v>
      </c>
      <c r="G52" s="42"/>
      <c r="H52" s="42"/>
      <c r="I52" s="34" t="s">
        <v>23</v>
      </c>
      <c r="J52" s="74" t="str">
        <f>IF(J12="","",J12)</f>
        <v>19. 1. 2023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KKN a.s.,Bezručova 19.36066 Karlovy Vary</v>
      </c>
      <c r="G54" s="42"/>
      <c r="H54" s="42"/>
      <c r="I54" s="34" t="s">
        <v>32</v>
      </c>
      <c r="J54" s="38" t="str">
        <f>E21</f>
        <v>Jan Sobotka,Palackého 108,Kynšperk n.O.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25.6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>Ing.Jana Handšuhová Smutná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104</v>
      </c>
      <c r="D57" s="164"/>
      <c r="E57" s="164"/>
      <c r="F57" s="164"/>
      <c r="G57" s="164"/>
      <c r="H57" s="164"/>
      <c r="I57" s="164"/>
      <c r="J57" s="165" t="s">
        <v>105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J93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106</v>
      </c>
    </row>
    <row r="60" spans="1:31" s="9" customFormat="1" ht="24.95" customHeight="1">
      <c r="A60" s="9"/>
      <c r="B60" s="167"/>
      <c r="C60" s="168"/>
      <c r="D60" s="169" t="s">
        <v>107</v>
      </c>
      <c r="E60" s="170"/>
      <c r="F60" s="170"/>
      <c r="G60" s="170"/>
      <c r="H60" s="170"/>
      <c r="I60" s="170"/>
      <c r="J60" s="171">
        <f>J94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108</v>
      </c>
      <c r="E61" s="176"/>
      <c r="F61" s="176"/>
      <c r="G61" s="176"/>
      <c r="H61" s="176"/>
      <c r="I61" s="176"/>
      <c r="J61" s="177">
        <f>J95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109</v>
      </c>
      <c r="E62" s="176"/>
      <c r="F62" s="176"/>
      <c r="G62" s="176"/>
      <c r="H62" s="176"/>
      <c r="I62" s="176"/>
      <c r="J62" s="177">
        <f>J139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110</v>
      </c>
      <c r="E63" s="176"/>
      <c r="F63" s="176"/>
      <c r="G63" s="176"/>
      <c r="H63" s="176"/>
      <c r="I63" s="176"/>
      <c r="J63" s="177">
        <f>J150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111</v>
      </c>
      <c r="E64" s="176"/>
      <c r="F64" s="176"/>
      <c r="G64" s="176"/>
      <c r="H64" s="176"/>
      <c r="I64" s="176"/>
      <c r="J64" s="177">
        <f>J164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7"/>
      <c r="C65" s="168"/>
      <c r="D65" s="169" t="s">
        <v>112</v>
      </c>
      <c r="E65" s="170"/>
      <c r="F65" s="170"/>
      <c r="G65" s="170"/>
      <c r="H65" s="170"/>
      <c r="I65" s="170"/>
      <c r="J65" s="171">
        <f>J168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3"/>
      <c r="C66" s="174"/>
      <c r="D66" s="175" t="s">
        <v>113</v>
      </c>
      <c r="E66" s="176"/>
      <c r="F66" s="176"/>
      <c r="G66" s="176"/>
      <c r="H66" s="176"/>
      <c r="I66" s="176"/>
      <c r="J66" s="177">
        <f>J169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114</v>
      </c>
      <c r="E67" s="176"/>
      <c r="F67" s="176"/>
      <c r="G67" s="176"/>
      <c r="H67" s="176"/>
      <c r="I67" s="176"/>
      <c r="J67" s="177">
        <f>J178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115</v>
      </c>
      <c r="E68" s="176"/>
      <c r="F68" s="176"/>
      <c r="G68" s="176"/>
      <c r="H68" s="176"/>
      <c r="I68" s="176"/>
      <c r="J68" s="177">
        <f>J205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116</v>
      </c>
      <c r="E69" s="176"/>
      <c r="F69" s="176"/>
      <c r="G69" s="176"/>
      <c r="H69" s="176"/>
      <c r="I69" s="176"/>
      <c r="J69" s="177">
        <f>J394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117</v>
      </c>
      <c r="E70" s="176"/>
      <c r="F70" s="176"/>
      <c r="G70" s="176"/>
      <c r="H70" s="176"/>
      <c r="I70" s="176"/>
      <c r="J70" s="177">
        <f>J453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118</v>
      </c>
      <c r="E71" s="176"/>
      <c r="F71" s="176"/>
      <c r="G71" s="176"/>
      <c r="H71" s="176"/>
      <c r="I71" s="176"/>
      <c r="J71" s="177">
        <f>J458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119</v>
      </c>
      <c r="E72" s="176"/>
      <c r="F72" s="176"/>
      <c r="G72" s="176"/>
      <c r="H72" s="176"/>
      <c r="I72" s="176"/>
      <c r="J72" s="177">
        <f>J483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120</v>
      </c>
      <c r="E73" s="176"/>
      <c r="F73" s="176"/>
      <c r="G73" s="176"/>
      <c r="H73" s="176"/>
      <c r="I73" s="176"/>
      <c r="J73" s="177">
        <f>J515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5" t="s">
        <v>121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162" t="str">
        <f>E7</f>
        <v>KKN a.s.pavilon B URL-oprava inspekčních pokojů a chodby v 5.np</v>
      </c>
      <c r="F83" s="34"/>
      <c r="G83" s="34"/>
      <c r="H83" s="34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101</v>
      </c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E9</f>
        <v>01 - Stavební úpravy</v>
      </c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F12</f>
        <v>Karlovy Vary</v>
      </c>
      <c r="G87" s="42"/>
      <c r="H87" s="42"/>
      <c r="I87" s="34" t="s">
        <v>23</v>
      </c>
      <c r="J87" s="74" t="str">
        <f>IF(J12="","",J12)</f>
        <v>19. 1. 2023</v>
      </c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40.05" customHeight="1">
      <c r="A89" s="40"/>
      <c r="B89" s="41"/>
      <c r="C89" s="34" t="s">
        <v>25</v>
      </c>
      <c r="D89" s="42"/>
      <c r="E89" s="42"/>
      <c r="F89" s="29" t="str">
        <f>E15</f>
        <v>KKN a.s.,Bezručova 19.36066 Karlovy Vary</v>
      </c>
      <c r="G89" s="42"/>
      <c r="H89" s="42"/>
      <c r="I89" s="34" t="s">
        <v>32</v>
      </c>
      <c r="J89" s="38" t="str">
        <f>E21</f>
        <v>Jan Sobotka,Palackého 108,Kynšperk n.O.</v>
      </c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25.65" customHeight="1">
      <c r="A90" s="40"/>
      <c r="B90" s="41"/>
      <c r="C90" s="34" t="s">
        <v>30</v>
      </c>
      <c r="D90" s="42"/>
      <c r="E90" s="42"/>
      <c r="F90" s="29" t="str">
        <f>IF(E18="","",E18)</f>
        <v>Vyplň údaj</v>
      </c>
      <c r="G90" s="42"/>
      <c r="H90" s="42"/>
      <c r="I90" s="34" t="s">
        <v>36</v>
      </c>
      <c r="J90" s="38" t="str">
        <f>E24</f>
        <v>Ing.Jana Handšuhová Smutná</v>
      </c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79"/>
      <c r="B92" s="180"/>
      <c r="C92" s="181" t="s">
        <v>122</v>
      </c>
      <c r="D92" s="182" t="s">
        <v>61</v>
      </c>
      <c r="E92" s="182" t="s">
        <v>57</v>
      </c>
      <c r="F92" s="182" t="s">
        <v>58</v>
      </c>
      <c r="G92" s="182" t="s">
        <v>123</v>
      </c>
      <c r="H92" s="182" t="s">
        <v>124</v>
      </c>
      <c r="I92" s="182" t="s">
        <v>125</v>
      </c>
      <c r="J92" s="182" t="s">
        <v>105</v>
      </c>
      <c r="K92" s="183" t="s">
        <v>126</v>
      </c>
      <c r="L92" s="184"/>
      <c r="M92" s="94" t="s">
        <v>19</v>
      </c>
      <c r="N92" s="95" t="s">
        <v>46</v>
      </c>
      <c r="O92" s="95" t="s">
        <v>127</v>
      </c>
      <c r="P92" s="95" t="s">
        <v>128</v>
      </c>
      <c r="Q92" s="95" t="s">
        <v>129</v>
      </c>
      <c r="R92" s="95" t="s">
        <v>130</v>
      </c>
      <c r="S92" s="95" t="s">
        <v>131</v>
      </c>
      <c r="T92" s="96" t="s">
        <v>132</v>
      </c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</row>
    <row r="93" spans="1:63" s="2" customFormat="1" ht="22.8" customHeight="1">
      <c r="A93" s="40"/>
      <c r="B93" s="41"/>
      <c r="C93" s="101" t="s">
        <v>133</v>
      </c>
      <c r="D93" s="42"/>
      <c r="E93" s="42"/>
      <c r="F93" s="42"/>
      <c r="G93" s="42"/>
      <c r="H93" s="42"/>
      <c r="I93" s="42"/>
      <c r="J93" s="185">
        <f>BK93</f>
        <v>0</v>
      </c>
      <c r="K93" s="42"/>
      <c r="L93" s="46"/>
      <c r="M93" s="97"/>
      <c r="N93" s="186"/>
      <c r="O93" s="98"/>
      <c r="P93" s="187">
        <f>P94+P168</f>
        <v>0</v>
      </c>
      <c r="Q93" s="98"/>
      <c r="R93" s="187">
        <f>R94+R168</f>
        <v>3.7890759999999997</v>
      </c>
      <c r="S93" s="98"/>
      <c r="T93" s="188">
        <f>T94+T168</f>
        <v>3.3434683900000004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75</v>
      </c>
      <c r="AU93" s="19" t="s">
        <v>106</v>
      </c>
      <c r="BK93" s="189">
        <f>BK94+BK168</f>
        <v>0</v>
      </c>
    </row>
    <row r="94" spans="1:63" s="12" customFormat="1" ht="25.9" customHeight="1">
      <c r="A94" s="12"/>
      <c r="B94" s="190"/>
      <c r="C94" s="191"/>
      <c r="D94" s="192" t="s">
        <v>75</v>
      </c>
      <c r="E94" s="193" t="s">
        <v>134</v>
      </c>
      <c r="F94" s="193" t="s">
        <v>135</v>
      </c>
      <c r="G94" s="191"/>
      <c r="H94" s="191"/>
      <c r="I94" s="194"/>
      <c r="J94" s="195">
        <f>BK94</f>
        <v>0</v>
      </c>
      <c r="K94" s="191"/>
      <c r="L94" s="196"/>
      <c r="M94" s="197"/>
      <c r="N94" s="198"/>
      <c r="O94" s="198"/>
      <c r="P94" s="199">
        <f>P95+P139+P150+P164</f>
        <v>0</v>
      </c>
      <c r="Q94" s="198"/>
      <c r="R94" s="199">
        <f>R95+R139+R150+R164</f>
        <v>0.8585816000000001</v>
      </c>
      <c r="S94" s="198"/>
      <c r="T94" s="200">
        <f>T95+T139+T150+T164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1" t="s">
        <v>84</v>
      </c>
      <c r="AT94" s="202" t="s">
        <v>75</v>
      </c>
      <c r="AU94" s="202" t="s">
        <v>76</v>
      </c>
      <c r="AY94" s="201" t="s">
        <v>136</v>
      </c>
      <c r="BK94" s="203">
        <f>BK95+BK139+BK150+BK164</f>
        <v>0</v>
      </c>
    </row>
    <row r="95" spans="1:63" s="12" customFormat="1" ht="22.8" customHeight="1">
      <c r="A95" s="12"/>
      <c r="B95" s="190"/>
      <c r="C95" s="191"/>
      <c r="D95" s="192" t="s">
        <v>75</v>
      </c>
      <c r="E95" s="204" t="s">
        <v>137</v>
      </c>
      <c r="F95" s="204" t="s">
        <v>138</v>
      </c>
      <c r="G95" s="191"/>
      <c r="H95" s="191"/>
      <c r="I95" s="194"/>
      <c r="J95" s="205">
        <f>BK95</f>
        <v>0</v>
      </c>
      <c r="K95" s="191"/>
      <c r="L95" s="196"/>
      <c r="M95" s="197"/>
      <c r="N95" s="198"/>
      <c r="O95" s="198"/>
      <c r="P95" s="199">
        <f>SUM(P96:P138)</f>
        <v>0</v>
      </c>
      <c r="Q95" s="198"/>
      <c r="R95" s="199">
        <f>SUM(R96:R138)</f>
        <v>0.8409526</v>
      </c>
      <c r="S95" s="198"/>
      <c r="T95" s="200">
        <f>SUM(T96:T138)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1" t="s">
        <v>84</v>
      </c>
      <c r="AT95" s="202" t="s">
        <v>75</v>
      </c>
      <c r="AU95" s="202" t="s">
        <v>84</v>
      </c>
      <c r="AY95" s="201" t="s">
        <v>136</v>
      </c>
      <c r="BK95" s="203">
        <f>SUM(BK96:BK138)</f>
        <v>0</v>
      </c>
    </row>
    <row r="96" spans="1:65" s="2" customFormat="1" ht="16.5" customHeight="1">
      <c r="A96" s="40"/>
      <c r="B96" s="41"/>
      <c r="C96" s="206" t="s">
        <v>84</v>
      </c>
      <c r="D96" s="206" t="s">
        <v>139</v>
      </c>
      <c r="E96" s="207" t="s">
        <v>140</v>
      </c>
      <c r="F96" s="208" t="s">
        <v>141</v>
      </c>
      <c r="G96" s="209" t="s">
        <v>142</v>
      </c>
      <c r="H96" s="210">
        <v>375.56</v>
      </c>
      <c r="I96" s="211"/>
      <c r="J96" s="212">
        <f>ROUND(I96*H96,2)</f>
        <v>0</v>
      </c>
      <c r="K96" s="208" t="s">
        <v>143</v>
      </c>
      <c r="L96" s="46"/>
      <c r="M96" s="213" t="s">
        <v>19</v>
      </c>
      <c r="N96" s="214" t="s">
        <v>47</v>
      </c>
      <c r="O96" s="86"/>
      <c r="P96" s="215">
        <f>O96*H96</f>
        <v>0</v>
      </c>
      <c r="Q96" s="215">
        <v>0.00026</v>
      </c>
      <c r="R96" s="215">
        <f>Q96*H96</f>
        <v>0.09764559999999999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144</v>
      </c>
      <c r="AT96" s="217" t="s">
        <v>139</v>
      </c>
      <c r="AU96" s="217" t="s">
        <v>86</v>
      </c>
      <c r="AY96" s="19" t="s">
        <v>136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84</v>
      </c>
      <c r="BK96" s="218">
        <f>ROUND(I96*H96,2)</f>
        <v>0</v>
      </c>
      <c r="BL96" s="19" t="s">
        <v>144</v>
      </c>
      <c r="BM96" s="217" t="s">
        <v>145</v>
      </c>
    </row>
    <row r="97" spans="1:47" s="2" customFormat="1" ht="12">
      <c r="A97" s="40"/>
      <c r="B97" s="41"/>
      <c r="C97" s="42"/>
      <c r="D97" s="219" t="s">
        <v>146</v>
      </c>
      <c r="E97" s="42"/>
      <c r="F97" s="220" t="s">
        <v>147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146</v>
      </c>
      <c r="AU97" s="19" t="s">
        <v>86</v>
      </c>
    </row>
    <row r="98" spans="1:47" s="2" customFormat="1" ht="12">
      <c r="A98" s="40"/>
      <c r="B98" s="41"/>
      <c r="C98" s="42"/>
      <c r="D98" s="224" t="s">
        <v>148</v>
      </c>
      <c r="E98" s="42"/>
      <c r="F98" s="225" t="s">
        <v>149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148</v>
      </c>
      <c r="AU98" s="19" t="s">
        <v>86</v>
      </c>
    </row>
    <row r="99" spans="1:51" s="13" customFormat="1" ht="12">
      <c r="A99" s="13"/>
      <c r="B99" s="226"/>
      <c r="C99" s="227"/>
      <c r="D99" s="219" t="s">
        <v>150</v>
      </c>
      <c r="E99" s="228" t="s">
        <v>19</v>
      </c>
      <c r="F99" s="229" t="s">
        <v>151</v>
      </c>
      <c r="G99" s="227"/>
      <c r="H99" s="228" t="s">
        <v>19</v>
      </c>
      <c r="I99" s="230"/>
      <c r="J99" s="227"/>
      <c r="K99" s="227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150</v>
      </c>
      <c r="AU99" s="235" t="s">
        <v>86</v>
      </c>
      <c r="AV99" s="13" t="s">
        <v>84</v>
      </c>
      <c r="AW99" s="13" t="s">
        <v>35</v>
      </c>
      <c r="AX99" s="13" t="s">
        <v>76</v>
      </c>
      <c r="AY99" s="235" t="s">
        <v>136</v>
      </c>
    </row>
    <row r="100" spans="1:51" s="14" customFormat="1" ht="12">
      <c r="A100" s="14"/>
      <c r="B100" s="236"/>
      <c r="C100" s="237"/>
      <c r="D100" s="219" t="s">
        <v>150</v>
      </c>
      <c r="E100" s="238" t="s">
        <v>19</v>
      </c>
      <c r="F100" s="239" t="s">
        <v>152</v>
      </c>
      <c r="G100" s="237"/>
      <c r="H100" s="240">
        <v>63.75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6" t="s">
        <v>150</v>
      </c>
      <c r="AU100" s="246" t="s">
        <v>86</v>
      </c>
      <c r="AV100" s="14" t="s">
        <v>86</v>
      </c>
      <c r="AW100" s="14" t="s">
        <v>35</v>
      </c>
      <c r="AX100" s="14" t="s">
        <v>76</v>
      </c>
      <c r="AY100" s="246" t="s">
        <v>136</v>
      </c>
    </row>
    <row r="101" spans="1:51" s="14" customFormat="1" ht="12">
      <c r="A101" s="14"/>
      <c r="B101" s="236"/>
      <c r="C101" s="237"/>
      <c r="D101" s="219" t="s">
        <v>150</v>
      </c>
      <c r="E101" s="238" t="s">
        <v>19</v>
      </c>
      <c r="F101" s="239" t="s">
        <v>153</v>
      </c>
      <c r="G101" s="237"/>
      <c r="H101" s="240">
        <v>-1.21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6" t="s">
        <v>150</v>
      </c>
      <c r="AU101" s="246" t="s">
        <v>86</v>
      </c>
      <c r="AV101" s="14" t="s">
        <v>86</v>
      </c>
      <c r="AW101" s="14" t="s">
        <v>35</v>
      </c>
      <c r="AX101" s="14" t="s">
        <v>76</v>
      </c>
      <c r="AY101" s="246" t="s">
        <v>136</v>
      </c>
    </row>
    <row r="102" spans="1:51" s="13" customFormat="1" ht="12">
      <c r="A102" s="13"/>
      <c r="B102" s="226"/>
      <c r="C102" s="227"/>
      <c r="D102" s="219" t="s">
        <v>150</v>
      </c>
      <c r="E102" s="228" t="s">
        <v>19</v>
      </c>
      <c r="F102" s="229" t="s">
        <v>154</v>
      </c>
      <c r="G102" s="227"/>
      <c r="H102" s="228" t="s">
        <v>19</v>
      </c>
      <c r="I102" s="230"/>
      <c r="J102" s="227"/>
      <c r="K102" s="227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150</v>
      </c>
      <c r="AU102" s="235" t="s">
        <v>86</v>
      </c>
      <c r="AV102" s="13" t="s">
        <v>84</v>
      </c>
      <c r="AW102" s="13" t="s">
        <v>35</v>
      </c>
      <c r="AX102" s="13" t="s">
        <v>76</v>
      </c>
      <c r="AY102" s="235" t="s">
        <v>136</v>
      </c>
    </row>
    <row r="103" spans="1:51" s="14" customFormat="1" ht="12">
      <c r="A103" s="14"/>
      <c r="B103" s="236"/>
      <c r="C103" s="237"/>
      <c r="D103" s="219" t="s">
        <v>150</v>
      </c>
      <c r="E103" s="238" t="s">
        <v>19</v>
      </c>
      <c r="F103" s="239" t="s">
        <v>155</v>
      </c>
      <c r="G103" s="237"/>
      <c r="H103" s="240">
        <v>66.45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150</v>
      </c>
      <c r="AU103" s="246" t="s">
        <v>86</v>
      </c>
      <c r="AV103" s="14" t="s">
        <v>86</v>
      </c>
      <c r="AW103" s="14" t="s">
        <v>35</v>
      </c>
      <c r="AX103" s="14" t="s">
        <v>76</v>
      </c>
      <c r="AY103" s="246" t="s">
        <v>136</v>
      </c>
    </row>
    <row r="104" spans="1:51" s="14" customFormat="1" ht="12">
      <c r="A104" s="14"/>
      <c r="B104" s="236"/>
      <c r="C104" s="237"/>
      <c r="D104" s="219" t="s">
        <v>150</v>
      </c>
      <c r="E104" s="238" t="s">
        <v>19</v>
      </c>
      <c r="F104" s="239" t="s">
        <v>153</v>
      </c>
      <c r="G104" s="237"/>
      <c r="H104" s="240">
        <v>-1.21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6" t="s">
        <v>150</v>
      </c>
      <c r="AU104" s="246" t="s">
        <v>86</v>
      </c>
      <c r="AV104" s="14" t="s">
        <v>86</v>
      </c>
      <c r="AW104" s="14" t="s">
        <v>35</v>
      </c>
      <c r="AX104" s="14" t="s">
        <v>76</v>
      </c>
      <c r="AY104" s="246" t="s">
        <v>136</v>
      </c>
    </row>
    <row r="105" spans="1:51" s="13" customFormat="1" ht="12">
      <c r="A105" s="13"/>
      <c r="B105" s="226"/>
      <c r="C105" s="227"/>
      <c r="D105" s="219" t="s">
        <v>150</v>
      </c>
      <c r="E105" s="228" t="s">
        <v>19</v>
      </c>
      <c r="F105" s="229" t="s">
        <v>156</v>
      </c>
      <c r="G105" s="227"/>
      <c r="H105" s="228" t="s">
        <v>19</v>
      </c>
      <c r="I105" s="230"/>
      <c r="J105" s="227"/>
      <c r="K105" s="227"/>
      <c r="L105" s="231"/>
      <c r="M105" s="232"/>
      <c r="N105" s="233"/>
      <c r="O105" s="233"/>
      <c r="P105" s="233"/>
      <c r="Q105" s="233"/>
      <c r="R105" s="233"/>
      <c r="S105" s="233"/>
      <c r="T105" s="23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5" t="s">
        <v>150</v>
      </c>
      <c r="AU105" s="235" t="s">
        <v>86</v>
      </c>
      <c r="AV105" s="13" t="s">
        <v>84</v>
      </c>
      <c r="AW105" s="13" t="s">
        <v>35</v>
      </c>
      <c r="AX105" s="13" t="s">
        <v>76</v>
      </c>
      <c r="AY105" s="235" t="s">
        <v>136</v>
      </c>
    </row>
    <row r="106" spans="1:51" s="14" customFormat="1" ht="12">
      <c r="A106" s="14"/>
      <c r="B106" s="236"/>
      <c r="C106" s="237"/>
      <c r="D106" s="219" t="s">
        <v>150</v>
      </c>
      <c r="E106" s="238" t="s">
        <v>19</v>
      </c>
      <c r="F106" s="239" t="s">
        <v>157</v>
      </c>
      <c r="G106" s="237"/>
      <c r="H106" s="240">
        <v>52.5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6" t="s">
        <v>150</v>
      </c>
      <c r="AU106" s="246" t="s">
        <v>86</v>
      </c>
      <c r="AV106" s="14" t="s">
        <v>86</v>
      </c>
      <c r="AW106" s="14" t="s">
        <v>35</v>
      </c>
      <c r="AX106" s="14" t="s">
        <v>76</v>
      </c>
      <c r="AY106" s="246" t="s">
        <v>136</v>
      </c>
    </row>
    <row r="107" spans="1:51" s="14" customFormat="1" ht="12">
      <c r="A107" s="14"/>
      <c r="B107" s="236"/>
      <c r="C107" s="237"/>
      <c r="D107" s="219" t="s">
        <v>150</v>
      </c>
      <c r="E107" s="238" t="s">
        <v>19</v>
      </c>
      <c r="F107" s="239" t="s">
        <v>153</v>
      </c>
      <c r="G107" s="237"/>
      <c r="H107" s="240">
        <v>-1.21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6" t="s">
        <v>150</v>
      </c>
      <c r="AU107" s="246" t="s">
        <v>86</v>
      </c>
      <c r="AV107" s="14" t="s">
        <v>86</v>
      </c>
      <c r="AW107" s="14" t="s">
        <v>35</v>
      </c>
      <c r="AX107" s="14" t="s">
        <v>76</v>
      </c>
      <c r="AY107" s="246" t="s">
        <v>136</v>
      </c>
    </row>
    <row r="108" spans="1:51" s="13" customFormat="1" ht="12">
      <c r="A108" s="13"/>
      <c r="B108" s="226"/>
      <c r="C108" s="227"/>
      <c r="D108" s="219" t="s">
        <v>150</v>
      </c>
      <c r="E108" s="228" t="s">
        <v>19</v>
      </c>
      <c r="F108" s="229" t="s">
        <v>158</v>
      </c>
      <c r="G108" s="227"/>
      <c r="H108" s="228" t="s">
        <v>19</v>
      </c>
      <c r="I108" s="230"/>
      <c r="J108" s="227"/>
      <c r="K108" s="227"/>
      <c r="L108" s="231"/>
      <c r="M108" s="232"/>
      <c r="N108" s="233"/>
      <c r="O108" s="233"/>
      <c r="P108" s="233"/>
      <c r="Q108" s="233"/>
      <c r="R108" s="233"/>
      <c r="S108" s="233"/>
      <c r="T108" s="23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5" t="s">
        <v>150</v>
      </c>
      <c r="AU108" s="235" t="s">
        <v>86</v>
      </c>
      <c r="AV108" s="13" t="s">
        <v>84</v>
      </c>
      <c r="AW108" s="13" t="s">
        <v>35</v>
      </c>
      <c r="AX108" s="13" t="s">
        <v>76</v>
      </c>
      <c r="AY108" s="235" t="s">
        <v>136</v>
      </c>
    </row>
    <row r="109" spans="1:51" s="14" customFormat="1" ht="12">
      <c r="A109" s="14"/>
      <c r="B109" s="236"/>
      <c r="C109" s="237"/>
      <c r="D109" s="219" t="s">
        <v>150</v>
      </c>
      <c r="E109" s="238" t="s">
        <v>19</v>
      </c>
      <c r="F109" s="239" t="s">
        <v>159</v>
      </c>
      <c r="G109" s="237"/>
      <c r="H109" s="240">
        <v>53.55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6" t="s">
        <v>150</v>
      </c>
      <c r="AU109" s="246" t="s">
        <v>86</v>
      </c>
      <c r="AV109" s="14" t="s">
        <v>86</v>
      </c>
      <c r="AW109" s="14" t="s">
        <v>35</v>
      </c>
      <c r="AX109" s="14" t="s">
        <v>76</v>
      </c>
      <c r="AY109" s="246" t="s">
        <v>136</v>
      </c>
    </row>
    <row r="110" spans="1:51" s="14" customFormat="1" ht="12">
      <c r="A110" s="14"/>
      <c r="B110" s="236"/>
      <c r="C110" s="237"/>
      <c r="D110" s="219" t="s">
        <v>150</v>
      </c>
      <c r="E110" s="238" t="s">
        <v>19</v>
      </c>
      <c r="F110" s="239" t="s">
        <v>160</v>
      </c>
      <c r="G110" s="237"/>
      <c r="H110" s="240">
        <v>0.95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6" t="s">
        <v>150</v>
      </c>
      <c r="AU110" s="246" t="s">
        <v>86</v>
      </c>
      <c r="AV110" s="14" t="s">
        <v>86</v>
      </c>
      <c r="AW110" s="14" t="s">
        <v>35</v>
      </c>
      <c r="AX110" s="14" t="s">
        <v>76</v>
      </c>
      <c r="AY110" s="246" t="s">
        <v>136</v>
      </c>
    </row>
    <row r="111" spans="1:51" s="15" customFormat="1" ht="12">
      <c r="A111" s="15"/>
      <c r="B111" s="247"/>
      <c r="C111" s="248"/>
      <c r="D111" s="219" t="s">
        <v>150</v>
      </c>
      <c r="E111" s="249" t="s">
        <v>19</v>
      </c>
      <c r="F111" s="250" t="s">
        <v>161</v>
      </c>
      <c r="G111" s="248"/>
      <c r="H111" s="251">
        <v>233.57</v>
      </c>
      <c r="I111" s="252"/>
      <c r="J111" s="248"/>
      <c r="K111" s="248"/>
      <c r="L111" s="253"/>
      <c r="M111" s="254"/>
      <c r="N111" s="255"/>
      <c r="O111" s="255"/>
      <c r="P111" s="255"/>
      <c r="Q111" s="255"/>
      <c r="R111" s="255"/>
      <c r="S111" s="255"/>
      <c r="T111" s="256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57" t="s">
        <v>150</v>
      </c>
      <c r="AU111" s="257" t="s">
        <v>86</v>
      </c>
      <c r="AV111" s="15" t="s">
        <v>162</v>
      </c>
      <c r="AW111" s="15" t="s">
        <v>35</v>
      </c>
      <c r="AX111" s="15" t="s">
        <v>76</v>
      </c>
      <c r="AY111" s="257" t="s">
        <v>136</v>
      </c>
    </row>
    <row r="112" spans="1:51" s="13" customFormat="1" ht="12">
      <c r="A112" s="13"/>
      <c r="B112" s="226"/>
      <c r="C112" s="227"/>
      <c r="D112" s="219" t="s">
        <v>150</v>
      </c>
      <c r="E112" s="228" t="s">
        <v>19</v>
      </c>
      <c r="F112" s="229" t="s">
        <v>163</v>
      </c>
      <c r="G112" s="227"/>
      <c r="H112" s="228" t="s">
        <v>19</v>
      </c>
      <c r="I112" s="230"/>
      <c r="J112" s="227"/>
      <c r="K112" s="227"/>
      <c r="L112" s="231"/>
      <c r="M112" s="232"/>
      <c r="N112" s="233"/>
      <c r="O112" s="233"/>
      <c r="P112" s="233"/>
      <c r="Q112" s="233"/>
      <c r="R112" s="233"/>
      <c r="S112" s="233"/>
      <c r="T112" s="23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5" t="s">
        <v>150</v>
      </c>
      <c r="AU112" s="235" t="s">
        <v>86</v>
      </c>
      <c r="AV112" s="13" t="s">
        <v>84</v>
      </c>
      <c r="AW112" s="13" t="s">
        <v>35</v>
      </c>
      <c r="AX112" s="13" t="s">
        <v>76</v>
      </c>
      <c r="AY112" s="235" t="s">
        <v>136</v>
      </c>
    </row>
    <row r="113" spans="1:51" s="14" customFormat="1" ht="12">
      <c r="A113" s="14"/>
      <c r="B113" s="236"/>
      <c r="C113" s="237"/>
      <c r="D113" s="219" t="s">
        <v>150</v>
      </c>
      <c r="E113" s="238" t="s">
        <v>19</v>
      </c>
      <c r="F113" s="239" t="s">
        <v>164</v>
      </c>
      <c r="G113" s="237"/>
      <c r="H113" s="240">
        <v>153.51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6" t="s">
        <v>150</v>
      </c>
      <c r="AU113" s="246" t="s">
        <v>86</v>
      </c>
      <c r="AV113" s="14" t="s">
        <v>86</v>
      </c>
      <c r="AW113" s="14" t="s">
        <v>35</v>
      </c>
      <c r="AX113" s="14" t="s">
        <v>76</v>
      </c>
      <c r="AY113" s="246" t="s">
        <v>136</v>
      </c>
    </row>
    <row r="114" spans="1:51" s="14" customFormat="1" ht="12">
      <c r="A114" s="14"/>
      <c r="B114" s="236"/>
      <c r="C114" s="237"/>
      <c r="D114" s="219" t="s">
        <v>150</v>
      </c>
      <c r="E114" s="238" t="s">
        <v>19</v>
      </c>
      <c r="F114" s="239" t="s">
        <v>165</v>
      </c>
      <c r="G114" s="237"/>
      <c r="H114" s="240">
        <v>-11.52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6" t="s">
        <v>150</v>
      </c>
      <c r="AU114" s="246" t="s">
        <v>86</v>
      </c>
      <c r="AV114" s="14" t="s">
        <v>86</v>
      </c>
      <c r="AW114" s="14" t="s">
        <v>35</v>
      </c>
      <c r="AX114" s="14" t="s">
        <v>76</v>
      </c>
      <c r="AY114" s="246" t="s">
        <v>136</v>
      </c>
    </row>
    <row r="115" spans="1:51" s="15" customFormat="1" ht="12">
      <c r="A115" s="15"/>
      <c r="B115" s="247"/>
      <c r="C115" s="248"/>
      <c r="D115" s="219" t="s">
        <v>150</v>
      </c>
      <c r="E115" s="249" t="s">
        <v>19</v>
      </c>
      <c r="F115" s="250" t="s">
        <v>161</v>
      </c>
      <c r="G115" s="248"/>
      <c r="H115" s="251">
        <v>141.98999999999998</v>
      </c>
      <c r="I115" s="252"/>
      <c r="J115" s="248"/>
      <c r="K115" s="248"/>
      <c r="L115" s="253"/>
      <c r="M115" s="254"/>
      <c r="N115" s="255"/>
      <c r="O115" s="255"/>
      <c r="P115" s="255"/>
      <c r="Q115" s="255"/>
      <c r="R115" s="255"/>
      <c r="S115" s="255"/>
      <c r="T115" s="256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57" t="s">
        <v>150</v>
      </c>
      <c r="AU115" s="257" t="s">
        <v>86</v>
      </c>
      <c r="AV115" s="15" t="s">
        <v>162</v>
      </c>
      <c r="AW115" s="15" t="s">
        <v>35</v>
      </c>
      <c r="AX115" s="15" t="s">
        <v>76</v>
      </c>
      <c r="AY115" s="257" t="s">
        <v>136</v>
      </c>
    </row>
    <row r="116" spans="1:51" s="16" customFormat="1" ht="12">
      <c r="A116" s="16"/>
      <c r="B116" s="258"/>
      <c r="C116" s="259"/>
      <c r="D116" s="219" t="s">
        <v>150</v>
      </c>
      <c r="E116" s="260" t="s">
        <v>19</v>
      </c>
      <c r="F116" s="261" t="s">
        <v>166</v>
      </c>
      <c r="G116" s="259"/>
      <c r="H116" s="262">
        <v>375.56</v>
      </c>
      <c r="I116" s="263"/>
      <c r="J116" s="259"/>
      <c r="K116" s="259"/>
      <c r="L116" s="264"/>
      <c r="M116" s="265"/>
      <c r="N116" s="266"/>
      <c r="O116" s="266"/>
      <c r="P116" s="266"/>
      <c r="Q116" s="266"/>
      <c r="R116" s="266"/>
      <c r="S116" s="266"/>
      <c r="T116" s="267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T116" s="268" t="s">
        <v>150</v>
      </c>
      <c r="AU116" s="268" t="s">
        <v>86</v>
      </c>
      <c r="AV116" s="16" t="s">
        <v>144</v>
      </c>
      <c r="AW116" s="16" t="s">
        <v>35</v>
      </c>
      <c r="AX116" s="16" t="s">
        <v>84</v>
      </c>
      <c r="AY116" s="268" t="s">
        <v>136</v>
      </c>
    </row>
    <row r="117" spans="1:65" s="2" customFormat="1" ht="16.5" customHeight="1">
      <c r="A117" s="40"/>
      <c r="B117" s="41"/>
      <c r="C117" s="206" t="s">
        <v>86</v>
      </c>
      <c r="D117" s="206" t="s">
        <v>139</v>
      </c>
      <c r="E117" s="207" t="s">
        <v>167</v>
      </c>
      <c r="F117" s="208" t="s">
        <v>168</v>
      </c>
      <c r="G117" s="209" t="s">
        <v>142</v>
      </c>
      <c r="H117" s="210">
        <v>247.769</v>
      </c>
      <c r="I117" s="211"/>
      <c r="J117" s="212">
        <f>ROUND(I117*H117,2)</f>
        <v>0</v>
      </c>
      <c r="K117" s="208" t="s">
        <v>143</v>
      </c>
      <c r="L117" s="46"/>
      <c r="M117" s="213" t="s">
        <v>19</v>
      </c>
      <c r="N117" s="214" t="s">
        <v>47</v>
      </c>
      <c r="O117" s="86"/>
      <c r="P117" s="215">
        <f>O117*H117</f>
        <v>0</v>
      </c>
      <c r="Q117" s="215">
        <v>0.003</v>
      </c>
      <c r="R117" s="215">
        <f>Q117*H117</f>
        <v>0.743307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144</v>
      </c>
      <c r="AT117" s="217" t="s">
        <v>139</v>
      </c>
      <c r="AU117" s="217" t="s">
        <v>86</v>
      </c>
      <c r="AY117" s="19" t="s">
        <v>136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84</v>
      </c>
      <c r="BK117" s="218">
        <f>ROUND(I117*H117,2)</f>
        <v>0</v>
      </c>
      <c r="BL117" s="19" t="s">
        <v>144</v>
      </c>
      <c r="BM117" s="217" t="s">
        <v>169</v>
      </c>
    </row>
    <row r="118" spans="1:47" s="2" customFormat="1" ht="12">
      <c r="A118" s="40"/>
      <c r="B118" s="41"/>
      <c r="C118" s="42"/>
      <c r="D118" s="219" t="s">
        <v>146</v>
      </c>
      <c r="E118" s="42"/>
      <c r="F118" s="220" t="s">
        <v>170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146</v>
      </c>
      <c r="AU118" s="19" t="s">
        <v>86</v>
      </c>
    </row>
    <row r="119" spans="1:47" s="2" customFormat="1" ht="12">
      <c r="A119" s="40"/>
      <c r="B119" s="41"/>
      <c r="C119" s="42"/>
      <c r="D119" s="224" t="s">
        <v>148</v>
      </c>
      <c r="E119" s="42"/>
      <c r="F119" s="225" t="s">
        <v>171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148</v>
      </c>
      <c r="AU119" s="19" t="s">
        <v>86</v>
      </c>
    </row>
    <row r="120" spans="1:51" s="13" customFormat="1" ht="12">
      <c r="A120" s="13"/>
      <c r="B120" s="226"/>
      <c r="C120" s="227"/>
      <c r="D120" s="219" t="s">
        <v>150</v>
      </c>
      <c r="E120" s="228" t="s">
        <v>19</v>
      </c>
      <c r="F120" s="229" t="s">
        <v>151</v>
      </c>
      <c r="G120" s="227"/>
      <c r="H120" s="228" t="s">
        <v>19</v>
      </c>
      <c r="I120" s="230"/>
      <c r="J120" s="227"/>
      <c r="K120" s="227"/>
      <c r="L120" s="231"/>
      <c r="M120" s="232"/>
      <c r="N120" s="233"/>
      <c r="O120" s="233"/>
      <c r="P120" s="233"/>
      <c r="Q120" s="233"/>
      <c r="R120" s="233"/>
      <c r="S120" s="233"/>
      <c r="T120" s="23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5" t="s">
        <v>150</v>
      </c>
      <c r="AU120" s="235" t="s">
        <v>86</v>
      </c>
      <c r="AV120" s="13" t="s">
        <v>84</v>
      </c>
      <c r="AW120" s="13" t="s">
        <v>35</v>
      </c>
      <c r="AX120" s="13" t="s">
        <v>76</v>
      </c>
      <c r="AY120" s="235" t="s">
        <v>136</v>
      </c>
    </row>
    <row r="121" spans="1:51" s="14" customFormat="1" ht="12">
      <c r="A121" s="14"/>
      <c r="B121" s="236"/>
      <c r="C121" s="237"/>
      <c r="D121" s="219" t="s">
        <v>150</v>
      </c>
      <c r="E121" s="238" t="s">
        <v>19</v>
      </c>
      <c r="F121" s="239" t="s">
        <v>152</v>
      </c>
      <c r="G121" s="237"/>
      <c r="H121" s="240">
        <v>63.75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6" t="s">
        <v>150</v>
      </c>
      <c r="AU121" s="246" t="s">
        <v>86</v>
      </c>
      <c r="AV121" s="14" t="s">
        <v>86</v>
      </c>
      <c r="AW121" s="14" t="s">
        <v>35</v>
      </c>
      <c r="AX121" s="14" t="s">
        <v>76</v>
      </c>
      <c r="AY121" s="246" t="s">
        <v>136</v>
      </c>
    </row>
    <row r="122" spans="1:51" s="14" customFormat="1" ht="12">
      <c r="A122" s="14"/>
      <c r="B122" s="236"/>
      <c r="C122" s="237"/>
      <c r="D122" s="219" t="s">
        <v>150</v>
      </c>
      <c r="E122" s="238" t="s">
        <v>19</v>
      </c>
      <c r="F122" s="239" t="s">
        <v>153</v>
      </c>
      <c r="G122" s="237"/>
      <c r="H122" s="240">
        <v>-1.21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6" t="s">
        <v>150</v>
      </c>
      <c r="AU122" s="246" t="s">
        <v>86</v>
      </c>
      <c r="AV122" s="14" t="s">
        <v>86</v>
      </c>
      <c r="AW122" s="14" t="s">
        <v>35</v>
      </c>
      <c r="AX122" s="14" t="s">
        <v>76</v>
      </c>
      <c r="AY122" s="246" t="s">
        <v>136</v>
      </c>
    </row>
    <row r="123" spans="1:51" s="13" customFormat="1" ht="12">
      <c r="A123" s="13"/>
      <c r="B123" s="226"/>
      <c r="C123" s="227"/>
      <c r="D123" s="219" t="s">
        <v>150</v>
      </c>
      <c r="E123" s="228" t="s">
        <v>19</v>
      </c>
      <c r="F123" s="229" t="s">
        <v>154</v>
      </c>
      <c r="G123" s="227"/>
      <c r="H123" s="228" t="s">
        <v>19</v>
      </c>
      <c r="I123" s="230"/>
      <c r="J123" s="227"/>
      <c r="K123" s="227"/>
      <c r="L123" s="231"/>
      <c r="M123" s="232"/>
      <c r="N123" s="233"/>
      <c r="O123" s="233"/>
      <c r="P123" s="233"/>
      <c r="Q123" s="233"/>
      <c r="R123" s="233"/>
      <c r="S123" s="233"/>
      <c r="T123" s="23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5" t="s">
        <v>150</v>
      </c>
      <c r="AU123" s="235" t="s">
        <v>86</v>
      </c>
      <c r="AV123" s="13" t="s">
        <v>84</v>
      </c>
      <c r="AW123" s="13" t="s">
        <v>35</v>
      </c>
      <c r="AX123" s="13" t="s">
        <v>76</v>
      </c>
      <c r="AY123" s="235" t="s">
        <v>136</v>
      </c>
    </row>
    <row r="124" spans="1:51" s="14" customFormat="1" ht="12">
      <c r="A124" s="14"/>
      <c r="B124" s="236"/>
      <c r="C124" s="237"/>
      <c r="D124" s="219" t="s">
        <v>150</v>
      </c>
      <c r="E124" s="238" t="s">
        <v>19</v>
      </c>
      <c r="F124" s="239" t="s">
        <v>155</v>
      </c>
      <c r="G124" s="237"/>
      <c r="H124" s="240">
        <v>66.45</v>
      </c>
      <c r="I124" s="241"/>
      <c r="J124" s="237"/>
      <c r="K124" s="237"/>
      <c r="L124" s="242"/>
      <c r="M124" s="243"/>
      <c r="N124" s="244"/>
      <c r="O124" s="244"/>
      <c r="P124" s="244"/>
      <c r="Q124" s="244"/>
      <c r="R124" s="244"/>
      <c r="S124" s="244"/>
      <c r="T124" s="24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6" t="s">
        <v>150</v>
      </c>
      <c r="AU124" s="246" t="s">
        <v>86</v>
      </c>
      <c r="AV124" s="14" t="s">
        <v>86</v>
      </c>
      <c r="AW124" s="14" t="s">
        <v>35</v>
      </c>
      <c r="AX124" s="14" t="s">
        <v>76</v>
      </c>
      <c r="AY124" s="246" t="s">
        <v>136</v>
      </c>
    </row>
    <row r="125" spans="1:51" s="14" customFormat="1" ht="12">
      <c r="A125" s="14"/>
      <c r="B125" s="236"/>
      <c r="C125" s="237"/>
      <c r="D125" s="219" t="s">
        <v>150</v>
      </c>
      <c r="E125" s="238" t="s">
        <v>19</v>
      </c>
      <c r="F125" s="239" t="s">
        <v>153</v>
      </c>
      <c r="G125" s="237"/>
      <c r="H125" s="240">
        <v>-1.21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6" t="s">
        <v>150</v>
      </c>
      <c r="AU125" s="246" t="s">
        <v>86</v>
      </c>
      <c r="AV125" s="14" t="s">
        <v>86</v>
      </c>
      <c r="AW125" s="14" t="s">
        <v>35</v>
      </c>
      <c r="AX125" s="14" t="s">
        <v>76</v>
      </c>
      <c r="AY125" s="246" t="s">
        <v>136</v>
      </c>
    </row>
    <row r="126" spans="1:51" s="13" customFormat="1" ht="12">
      <c r="A126" s="13"/>
      <c r="B126" s="226"/>
      <c r="C126" s="227"/>
      <c r="D126" s="219" t="s">
        <v>150</v>
      </c>
      <c r="E126" s="228" t="s">
        <v>19</v>
      </c>
      <c r="F126" s="229" t="s">
        <v>156</v>
      </c>
      <c r="G126" s="227"/>
      <c r="H126" s="228" t="s">
        <v>19</v>
      </c>
      <c r="I126" s="230"/>
      <c r="J126" s="227"/>
      <c r="K126" s="227"/>
      <c r="L126" s="231"/>
      <c r="M126" s="232"/>
      <c r="N126" s="233"/>
      <c r="O126" s="233"/>
      <c r="P126" s="233"/>
      <c r="Q126" s="233"/>
      <c r="R126" s="233"/>
      <c r="S126" s="233"/>
      <c r="T126" s="23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5" t="s">
        <v>150</v>
      </c>
      <c r="AU126" s="235" t="s">
        <v>86</v>
      </c>
      <c r="AV126" s="13" t="s">
        <v>84</v>
      </c>
      <c r="AW126" s="13" t="s">
        <v>35</v>
      </c>
      <c r="AX126" s="13" t="s">
        <v>76</v>
      </c>
      <c r="AY126" s="235" t="s">
        <v>136</v>
      </c>
    </row>
    <row r="127" spans="1:51" s="14" customFormat="1" ht="12">
      <c r="A127" s="14"/>
      <c r="B127" s="236"/>
      <c r="C127" s="237"/>
      <c r="D127" s="219" t="s">
        <v>150</v>
      </c>
      <c r="E127" s="238" t="s">
        <v>19</v>
      </c>
      <c r="F127" s="239" t="s">
        <v>157</v>
      </c>
      <c r="G127" s="237"/>
      <c r="H127" s="240">
        <v>52.5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6" t="s">
        <v>150</v>
      </c>
      <c r="AU127" s="246" t="s">
        <v>86</v>
      </c>
      <c r="AV127" s="14" t="s">
        <v>86</v>
      </c>
      <c r="AW127" s="14" t="s">
        <v>35</v>
      </c>
      <c r="AX127" s="14" t="s">
        <v>76</v>
      </c>
      <c r="AY127" s="246" t="s">
        <v>136</v>
      </c>
    </row>
    <row r="128" spans="1:51" s="14" customFormat="1" ht="12">
      <c r="A128" s="14"/>
      <c r="B128" s="236"/>
      <c r="C128" s="237"/>
      <c r="D128" s="219" t="s">
        <v>150</v>
      </c>
      <c r="E128" s="238" t="s">
        <v>19</v>
      </c>
      <c r="F128" s="239" t="s">
        <v>153</v>
      </c>
      <c r="G128" s="237"/>
      <c r="H128" s="240">
        <v>-1.21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6" t="s">
        <v>150</v>
      </c>
      <c r="AU128" s="246" t="s">
        <v>86</v>
      </c>
      <c r="AV128" s="14" t="s">
        <v>86</v>
      </c>
      <c r="AW128" s="14" t="s">
        <v>35</v>
      </c>
      <c r="AX128" s="14" t="s">
        <v>76</v>
      </c>
      <c r="AY128" s="246" t="s">
        <v>136</v>
      </c>
    </row>
    <row r="129" spans="1:51" s="13" customFormat="1" ht="12">
      <c r="A129" s="13"/>
      <c r="B129" s="226"/>
      <c r="C129" s="227"/>
      <c r="D129" s="219" t="s">
        <v>150</v>
      </c>
      <c r="E129" s="228" t="s">
        <v>19</v>
      </c>
      <c r="F129" s="229" t="s">
        <v>158</v>
      </c>
      <c r="G129" s="227"/>
      <c r="H129" s="228" t="s">
        <v>19</v>
      </c>
      <c r="I129" s="230"/>
      <c r="J129" s="227"/>
      <c r="K129" s="227"/>
      <c r="L129" s="231"/>
      <c r="M129" s="232"/>
      <c r="N129" s="233"/>
      <c r="O129" s="233"/>
      <c r="P129" s="233"/>
      <c r="Q129" s="233"/>
      <c r="R129" s="233"/>
      <c r="S129" s="233"/>
      <c r="T129" s="23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5" t="s">
        <v>150</v>
      </c>
      <c r="AU129" s="235" t="s">
        <v>86</v>
      </c>
      <c r="AV129" s="13" t="s">
        <v>84</v>
      </c>
      <c r="AW129" s="13" t="s">
        <v>35</v>
      </c>
      <c r="AX129" s="13" t="s">
        <v>76</v>
      </c>
      <c r="AY129" s="235" t="s">
        <v>136</v>
      </c>
    </row>
    <row r="130" spans="1:51" s="14" customFormat="1" ht="12">
      <c r="A130" s="14"/>
      <c r="B130" s="236"/>
      <c r="C130" s="237"/>
      <c r="D130" s="219" t="s">
        <v>150</v>
      </c>
      <c r="E130" s="238" t="s">
        <v>19</v>
      </c>
      <c r="F130" s="239" t="s">
        <v>159</v>
      </c>
      <c r="G130" s="237"/>
      <c r="H130" s="240">
        <v>53.55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6" t="s">
        <v>150</v>
      </c>
      <c r="AU130" s="246" t="s">
        <v>86</v>
      </c>
      <c r="AV130" s="14" t="s">
        <v>86</v>
      </c>
      <c r="AW130" s="14" t="s">
        <v>35</v>
      </c>
      <c r="AX130" s="14" t="s">
        <v>76</v>
      </c>
      <c r="AY130" s="246" t="s">
        <v>136</v>
      </c>
    </row>
    <row r="131" spans="1:51" s="14" customFormat="1" ht="12">
      <c r="A131" s="14"/>
      <c r="B131" s="236"/>
      <c r="C131" s="237"/>
      <c r="D131" s="219" t="s">
        <v>150</v>
      </c>
      <c r="E131" s="238" t="s">
        <v>19</v>
      </c>
      <c r="F131" s="239" t="s">
        <v>160</v>
      </c>
      <c r="G131" s="237"/>
      <c r="H131" s="240">
        <v>0.95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6" t="s">
        <v>150</v>
      </c>
      <c r="AU131" s="246" t="s">
        <v>86</v>
      </c>
      <c r="AV131" s="14" t="s">
        <v>86</v>
      </c>
      <c r="AW131" s="14" t="s">
        <v>35</v>
      </c>
      <c r="AX131" s="14" t="s">
        <v>76</v>
      </c>
      <c r="AY131" s="246" t="s">
        <v>136</v>
      </c>
    </row>
    <row r="132" spans="1:51" s="15" customFormat="1" ht="12">
      <c r="A132" s="15"/>
      <c r="B132" s="247"/>
      <c r="C132" s="248"/>
      <c r="D132" s="219" t="s">
        <v>150</v>
      </c>
      <c r="E132" s="249" t="s">
        <v>19</v>
      </c>
      <c r="F132" s="250" t="s">
        <v>161</v>
      </c>
      <c r="G132" s="248"/>
      <c r="H132" s="251">
        <v>233.57</v>
      </c>
      <c r="I132" s="252"/>
      <c r="J132" s="248"/>
      <c r="K132" s="248"/>
      <c r="L132" s="253"/>
      <c r="M132" s="254"/>
      <c r="N132" s="255"/>
      <c r="O132" s="255"/>
      <c r="P132" s="255"/>
      <c r="Q132" s="255"/>
      <c r="R132" s="255"/>
      <c r="S132" s="255"/>
      <c r="T132" s="256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57" t="s">
        <v>150</v>
      </c>
      <c r="AU132" s="257" t="s">
        <v>86</v>
      </c>
      <c r="AV132" s="15" t="s">
        <v>162</v>
      </c>
      <c r="AW132" s="15" t="s">
        <v>35</v>
      </c>
      <c r="AX132" s="15" t="s">
        <v>76</v>
      </c>
      <c r="AY132" s="257" t="s">
        <v>136</v>
      </c>
    </row>
    <row r="133" spans="1:51" s="13" customFormat="1" ht="12">
      <c r="A133" s="13"/>
      <c r="B133" s="226"/>
      <c r="C133" s="227"/>
      <c r="D133" s="219" t="s">
        <v>150</v>
      </c>
      <c r="E133" s="228" t="s">
        <v>19</v>
      </c>
      <c r="F133" s="229" t="s">
        <v>163</v>
      </c>
      <c r="G133" s="227"/>
      <c r="H133" s="228" t="s">
        <v>19</v>
      </c>
      <c r="I133" s="230"/>
      <c r="J133" s="227"/>
      <c r="K133" s="227"/>
      <c r="L133" s="231"/>
      <c r="M133" s="232"/>
      <c r="N133" s="233"/>
      <c r="O133" s="233"/>
      <c r="P133" s="233"/>
      <c r="Q133" s="233"/>
      <c r="R133" s="233"/>
      <c r="S133" s="233"/>
      <c r="T133" s="23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5" t="s">
        <v>150</v>
      </c>
      <c r="AU133" s="235" t="s">
        <v>86</v>
      </c>
      <c r="AV133" s="13" t="s">
        <v>84</v>
      </c>
      <c r="AW133" s="13" t="s">
        <v>35</v>
      </c>
      <c r="AX133" s="13" t="s">
        <v>76</v>
      </c>
      <c r="AY133" s="235" t="s">
        <v>136</v>
      </c>
    </row>
    <row r="134" spans="1:51" s="14" customFormat="1" ht="12">
      <c r="A134" s="14"/>
      <c r="B134" s="236"/>
      <c r="C134" s="237"/>
      <c r="D134" s="219" t="s">
        <v>150</v>
      </c>
      <c r="E134" s="238" t="s">
        <v>19</v>
      </c>
      <c r="F134" s="239" t="s">
        <v>164</v>
      </c>
      <c r="G134" s="237"/>
      <c r="H134" s="240">
        <v>153.51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6" t="s">
        <v>150</v>
      </c>
      <c r="AU134" s="246" t="s">
        <v>86</v>
      </c>
      <c r="AV134" s="14" t="s">
        <v>86</v>
      </c>
      <c r="AW134" s="14" t="s">
        <v>35</v>
      </c>
      <c r="AX134" s="14" t="s">
        <v>76</v>
      </c>
      <c r="AY134" s="246" t="s">
        <v>136</v>
      </c>
    </row>
    <row r="135" spans="1:51" s="14" customFormat="1" ht="12">
      <c r="A135" s="14"/>
      <c r="B135" s="236"/>
      <c r="C135" s="237"/>
      <c r="D135" s="219" t="s">
        <v>150</v>
      </c>
      <c r="E135" s="238" t="s">
        <v>19</v>
      </c>
      <c r="F135" s="239" t="s">
        <v>165</v>
      </c>
      <c r="G135" s="237"/>
      <c r="H135" s="240">
        <v>-11.52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6" t="s">
        <v>150</v>
      </c>
      <c r="AU135" s="246" t="s">
        <v>86</v>
      </c>
      <c r="AV135" s="14" t="s">
        <v>86</v>
      </c>
      <c r="AW135" s="14" t="s">
        <v>35</v>
      </c>
      <c r="AX135" s="14" t="s">
        <v>76</v>
      </c>
      <c r="AY135" s="246" t="s">
        <v>136</v>
      </c>
    </row>
    <row r="136" spans="1:51" s="15" customFormat="1" ht="12">
      <c r="A136" s="15"/>
      <c r="B136" s="247"/>
      <c r="C136" s="248"/>
      <c r="D136" s="219" t="s">
        <v>150</v>
      </c>
      <c r="E136" s="249" t="s">
        <v>19</v>
      </c>
      <c r="F136" s="250" t="s">
        <v>161</v>
      </c>
      <c r="G136" s="248"/>
      <c r="H136" s="251">
        <v>141.98999999999998</v>
      </c>
      <c r="I136" s="252"/>
      <c r="J136" s="248"/>
      <c r="K136" s="248"/>
      <c r="L136" s="253"/>
      <c r="M136" s="254"/>
      <c r="N136" s="255"/>
      <c r="O136" s="255"/>
      <c r="P136" s="255"/>
      <c r="Q136" s="255"/>
      <c r="R136" s="255"/>
      <c r="S136" s="255"/>
      <c r="T136" s="256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57" t="s">
        <v>150</v>
      </c>
      <c r="AU136" s="257" t="s">
        <v>86</v>
      </c>
      <c r="AV136" s="15" t="s">
        <v>162</v>
      </c>
      <c r="AW136" s="15" t="s">
        <v>35</v>
      </c>
      <c r="AX136" s="15" t="s">
        <v>76</v>
      </c>
      <c r="AY136" s="257" t="s">
        <v>136</v>
      </c>
    </row>
    <row r="137" spans="1:51" s="14" customFormat="1" ht="12">
      <c r="A137" s="14"/>
      <c r="B137" s="236"/>
      <c r="C137" s="237"/>
      <c r="D137" s="219" t="s">
        <v>150</v>
      </c>
      <c r="E137" s="238" t="s">
        <v>19</v>
      </c>
      <c r="F137" s="239" t="s">
        <v>172</v>
      </c>
      <c r="G137" s="237"/>
      <c r="H137" s="240">
        <v>-127.791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6" t="s">
        <v>150</v>
      </c>
      <c r="AU137" s="246" t="s">
        <v>86</v>
      </c>
      <c r="AV137" s="14" t="s">
        <v>86</v>
      </c>
      <c r="AW137" s="14" t="s">
        <v>35</v>
      </c>
      <c r="AX137" s="14" t="s">
        <v>76</v>
      </c>
      <c r="AY137" s="246" t="s">
        <v>136</v>
      </c>
    </row>
    <row r="138" spans="1:51" s="16" customFormat="1" ht="12">
      <c r="A138" s="16"/>
      <c r="B138" s="258"/>
      <c r="C138" s="259"/>
      <c r="D138" s="219" t="s">
        <v>150</v>
      </c>
      <c r="E138" s="260" t="s">
        <v>19</v>
      </c>
      <c r="F138" s="261" t="s">
        <v>166</v>
      </c>
      <c r="G138" s="259"/>
      <c r="H138" s="262">
        <v>247.769</v>
      </c>
      <c r="I138" s="263"/>
      <c r="J138" s="259"/>
      <c r="K138" s="259"/>
      <c r="L138" s="264"/>
      <c r="M138" s="265"/>
      <c r="N138" s="266"/>
      <c r="O138" s="266"/>
      <c r="P138" s="266"/>
      <c r="Q138" s="266"/>
      <c r="R138" s="266"/>
      <c r="S138" s="266"/>
      <c r="T138" s="267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T138" s="268" t="s">
        <v>150</v>
      </c>
      <c r="AU138" s="268" t="s">
        <v>86</v>
      </c>
      <c r="AV138" s="16" t="s">
        <v>144</v>
      </c>
      <c r="AW138" s="16" t="s">
        <v>35</v>
      </c>
      <c r="AX138" s="16" t="s">
        <v>84</v>
      </c>
      <c r="AY138" s="268" t="s">
        <v>136</v>
      </c>
    </row>
    <row r="139" spans="1:63" s="12" customFormat="1" ht="22.8" customHeight="1">
      <c r="A139" s="12"/>
      <c r="B139" s="190"/>
      <c r="C139" s="191"/>
      <c r="D139" s="192" t="s">
        <v>75</v>
      </c>
      <c r="E139" s="204" t="s">
        <v>173</v>
      </c>
      <c r="F139" s="204" t="s">
        <v>174</v>
      </c>
      <c r="G139" s="191"/>
      <c r="H139" s="191"/>
      <c r="I139" s="194"/>
      <c r="J139" s="205">
        <f>BK139</f>
        <v>0</v>
      </c>
      <c r="K139" s="191"/>
      <c r="L139" s="196"/>
      <c r="M139" s="197"/>
      <c r="N139" s="198"/>
      <c r="O139" s="198"/>
      <c r="P139" s="199">
        <f>SUM(P140:P149)</f>
        <v>0</v>
      </c>
      <c r="Q139" s="198"/>
      <c r="R139" s="199">
        <f>SUM(R140:R149)</f>
        <v>0.017629</v>
      </c>
      <c r="S139" s="198"/>
      <c r="T139" s="200">
        <f>SUM(T140:T149)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1" t="s">
        <v>84</v>
      </c>
      <c r="AT139" s="202" t="s">
        <v>75</v>
      </c>
      <c r="AU139" s="202" t="s">
        <v>84</v>
      </c>
      <c r="AY139" s="201" t="s">
        <v>136</v>
      </c>
      <c r="BK139" s="203">
        <f>SUM(BK140:BK149)</f>
        <v>0</v>
      </c>
    </row>
    <row r="140" spans="1:65" s="2" customFormat="1" ht="21.75" customHeight="1">
      <c r="A140" s="40"/>
      <c r="B140" s="41"/>
      <c r="C140" s="206" t="s">
        <v>162</v>
      </c>
      <c r="D140" s="206" t="s">
        <v>139</v>
      </c>
      <c r="E140" s="207" t="s">
        <v>175</v>
      </c>
      <c r="F140" s="208" t="s">
        <v>176</v>
      </c>
      <c r="G140" s="209" t="s">
        <v>142</v>
      </c>
      <c r="H140" s="210">
        <v>103.7</v>
      </c>
      <c r="I140" s="211"/>
      <c r="J140" s="212">
        <f>ROUND(I140*H140,2)</f>
        <v>0</v>
      </c>
      <c r="K140" s="208" t="s">
        <v>143</v>
      </c>
      <c r="L140" s="46"/>
      <c r="M140" s="213" t="s">
        <v>19</v>
      </c>
      <c r="N140" s="214" t="s">
        <v>47</v>
      </c>
      <c r="O140" s="86"/>
      <c r="P140" s="215">
        <f>O140*H140</f>
        <v>0</v>
      </c>
      <c r="Q140" s="215">
        <v>0.00013</v>
      </c>
      <c r="R140" s="215">
        <f>Q140*H140</f>
        <v>0.013481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144</v>
      </c>
      <c r="AT140" s="217" t="s">
        <v>139</v>
      </c>
      <c r="AU140" s="217" t="s">
        <v>86</v>
      </c>
      <c r="AY140" s="19" t="s">
        <v>136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84</v>
      </c>
      <c r="BK140" s="218">
        <f>ROUND(I140*H140,2)</f>
        <v>0</v>
      </c>
      <c r="BL140" s="19" t="s">
        <v>144</v>
      </c>
      <c r="BM140" s="217" t="s">
        <v>177</v>
      </c>
    </row>
    <row r="141" spans="1:47" s="2" customFormat="1" ht="12">
      <c r="A141" s="40"/>
      <c r="B141" s="41"/>
      <c r="C141" s="42"/>
      <c r="D141" s="219" t="s">
        <v>146</v>
      </c>
      <c r="E141" s="42"/>
      <c r="F141" s="220" t="s">
        <v>178</v>
      </c>
      <c r="G141" s="42"/>
      <c r="H141" s="42"/>
      <c r="I141" s="221"/>
      <c r="J141" s="42"/>
      <c r="K141" s="42"/>
      <c r="L141" s="46"/>
      <c r="M141" s="222"/>
      <c r="N141" s="223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146</v>
      </c>
      <c r="AU141" s="19" t="s">
        <v>86</v>
      </c>
    </row>
    <row r="142" spans="1:47" s="2" customFormat="1" ht="12">
      <c r="A142" s="40"/>
      <c r="B142" s="41"/>
      <c r="C142" s="42"/>
      <c r="D142" s="224" t="s">
        <v>148</v>
      </c>
      <c r="E142" s="42"/>
      <c r="F142" s="225" t="s">
        <v>179</v>
      </c>
      <c r="G142" s="42"/>
      <c r="H142" s="42"/>
      <c r="I142" s="221"/>
      <c r="J142" s="42"/>
      <c r="K142" s="42"/>
      <c r="L142" s="46"/>
      <c r="M142" s="222"/>
      <c r="N142" s="223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148</v>
      </c>
      <c r="AU142" s="19" t="s">
        <v>86</v>
      </c>
    </row>
    <row r="143" spans="1:65" s="2" customFormat="1" ht="16.5" customHeight="1">
      <c r="A143" s="40"/>
      <c r="B143" s="41"/>
      <c r="C143" s="206" t="s">
        <v>144</v>
      </c>
      <c r="D143" s="206" t="s">
        <v>139</v>
      </c>
      <c r="E143" s="207" t="s">
        <v>180</v>
      </c>
      <c r="F143" s="208" t="s">
        <v>181</v>
      </c>
      <c r="G143" s="209" t="s">
        <v>142</v>
      </c>
      <c r="H143" s="210">
        <v>103.7</v>
      </c>
      <c r="I143" s="211"/>
      <c r="J143" s="212">
        <f>ROUND(I143*H143,2)</f>
        <v>0</v>
      </c>
      <c r="K143" s="208" t="s">
        <v>143</v>
      </c>
      <c r="L143" s="46"/>
      <c r="M143" s="213" t="s">
        <v>19</v>
      </c>
      <c r="N143" s="214" t="s">
        <v>47</v>
      </c>
      <c r="O143" s="86"/>
      <c r="P143" s="215">
        <f>O143*H143</f>
        <v>0</v>
      </c>
      <c r="Q143" s="215">
        <v>4E-05</v>
      </c>
      <c r="R143" s="215">
        <f>Q143*H143</f>
        <v>0.004148000000000001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144</v>
      </c>
      <c r="AT143" s="217" t="s">
        <v>139</v>
      </c>
      <c r="AU143" s="217" t="s">
        <v>86</v>
      </c>
      <c r="AY143" s="19" t="s">
        <v>136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84</v>
      </c>
      <c r="BK143" s="218">
        <f>ROUND(I143*H143,2)</f>
        <v>0</v>
      </c>
      <c r="BL143" s="19" t="s">
        <v>144</v>
      </c>
      <c r="BM143" s="217" t="s">
        <v>182</v>
      </c>
    </row>
    <row r="144" spans="1:47" s="2" customFormat="1" ht="12">
      <c r="A144" s="40"/>
      <c r="B144" s="41"/>
      <c r="C144" s="42"/>
      <c r="D144" s="219" t="s">
        <v>146</v>
      </c>
      <c r="E144" s="42"/>
      <c r="F144" s="220" t="s">
        <v>183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146</v>
      </c>
      <c r="AU144" s="19" t="s">
        <v>86</v>
      </c>
    </row>
    <row r="145" spans="1:47" s="2" customFormat="1" ht="12">
      <c r="A145" s="40"/>
      <c r="B145" s="41"/>
      <c r="C145" s="42"/>
      <c r="D145" s="224" t="s">
        <v>148</v>
      </c>
      <c r="E145" s="42"/>
      <c r="F145" s="225" t="s">
        <v>184</v>
      </c>
      <c r="G145" s="42"/>
      <c r="H145" s="42"/>
      <c r="I145" s="221"/>
      <c r="J145" s="42"/>
      <c r="K145" s="42"/>
      <c r="L145" s="46"/>
      <c r="M145" s="222"/>
      <c r="N145" s="22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148</v>
      </c>
      <c r="AU145" s="19" t="s">
        <v>86</v>
      </c>
    </row>
    <row r="146" spans="1:65" s="2" customFormat="1" ht="16.5" customHeight="1">
      <c r="A146" s="40"/>
      <c r="B146" s="41"/>
      <c r="C146" s="206" t="s">
        <v>185</v>
      </c>
      <c r="D146" s="206" t="s">
        <v>139</v>
      </c>
      <c r="E146" s="207" t="s">
        <v>186</v>
      </c>
      <c r="F146" s="208" t="s">
        <v>187</v>
      </c>
      <c r="G146" s="209" t="s">
        <v>188</v>
      </c>
      <c r="H146" s="210">
        <v>1</v>
      </c>
      <c r="I146" s="211"/>
      <c r="J146" s="212">
        <f>ROUND(I146*H146,2)</f>
        <v>0</v>
      </c>
      <c r="K146" s="208" t="s">
        <v>19</v>
      </c>
      <c r="L146" s="46"/>
      <c r="M146" s="213" t="s">
        <v>19</v>
      </c>
      <c r="N146" s="214" t="s">
        <v>47</v>
      </c>
      <c r="O146" s="86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144</v>
      </c>
      <c r="AT146" s="217" t="s">
        <v>139</v>
      </c>
      <c r="AU146" s="217" t="s">
        <v>86</v>
      </c>
      <c r="AY146" s="19" t="s">
        <v>136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84</v>
      </c>
      <c r="BK146" s="218">
        <f>ROUND(I146*H146,2)</f>
        <v>0</v>
      </c>
      <c r="BL146" s="19" t="s">
        <v>144</v>
      </c>
      <c r="BM146" s="217" t="s">
        <v>189</v>
      </c>
    </row>
    <row r="147" spans="1:47" s="2" customFormat="1" ht="12">
      <c r="A147" s="40"/>
      <c r="B147" s="41"/>
      <c r="C147" s="42"/>
      <c r="D147" s="219" t="s">
        <v>146</v>
      </c>
      <c r="E147" s="42"/>
      <c r="F147" s="220" t="s">
        <v>187</v>
      </c>
      <c r="G147" s="42"/>
      <c r="H147" s="42"/>
      <c r="I147" s="221"/>
      <c r="J147" s="42"/>
      <c r="K147" s="42"/>
      <c r="L147" s="46"/>
      <c r="M147" s="222"/>
      <c r="N147" s="22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146</v>
      </c>
      <c r="AU147" s="19" t="s">
        <v>86</v>
      </c>
    </row>
    <row r="148" spans="1:65" s="2" customFormat="1" ht="24.15" customHeight="1">
      <c r="A148" s="40"/>
      <c r="B148" s="41"/>
      <c r="C148" s="206" t="s">
        <v>137</v>
      </c>
      <c r="D148" s="206" t="s">
        <v>139</v>
      </c>
      <c r="E148" s="207" t="s">
        <v>190</v>
      </c>
      <c r="F148" s="208" t="s">
        <v>191</v>
      </c>
      <c r="G148" s="209" t="s">
        <v>188</v>
      </c>
      <c r="H148" s="210">
        <v>1</v>
      </c>
      <c r="I148" s="211"/>
      <c r="J148" s="212">
        <f>ROUND(I148*H148,2)</f>
        <v>0</v>
      </c>
      <c r="K148" s="208" t="s">
        <v>19</v>
      </c>
      <c r="L148" s="46"/>
      <c r="M148" s="213" t="s">
        <v>19</v>
      </c>
      <c r="N148" s="214" t="s">
        <v>47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144</v>
      </c>
      <c r="AT148" s="217" t="s">
        <v>139</v>
      </c>
      <c r="AU148" s="217" t="s">
        <v>86</v>
      </c>
      <c r="AY148" s="19" t="s">
        <v>136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84</v>
      </c>
      <c r="BK148" s="218">
        <f>ROUND(I148*H148,2)</f>
        <v>0</v>
      </c>
      <c r="BL148" s="19" t="s">
        <v>144</v>
      </c>
      <c r="BM148" s="217" t="s">
        <v>192</v>
      </c>
    </row>
    <row r="149" spans="1:47" s="2" customFormat="1" ht="12">
      <c r="A149" s="40"/>
      <c r="B149" s="41"/>
      <c r="C149" s="42"/>
      <c r="D149" s="219" t="s">
        <v>146</v>
      </c>
      <c r="E149" s="42"/>
      <c r="F149" s="220" t="s">
        <v>191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146</v>
      </c>
      <c r="AU149" s="19" t="s">
        <v>86</v>
      </c>
    </row>
    <row r="150" spans="1:63" s="12" customFormat="1" ht="22.8" customHeight="1">
      <c r="A150" s="12"/>
      <c r="B150" s="190"/>
      <c r="C150" s="191"/>
      <c r="D150" s="192" t="s">
        <v>75</v>
      </c>
      <c r="E150" s="204" t="s">
        <v>193</v>
      </c>
      <c r="F150" s="204" t="s">
        <v>194</v>
      </c>
      <c r="G150" s="191"/>
      <c r="H150" s="191"/>
      <c r="I150" s="194"/>
      <c r="J150" s="205">
        <f>BK150</f>
        <v>0</v>
      </c>
      <c r="K150" s="191"/>
      <c r="L150" s="196"/>
      <c r="M150" s="197"/>
      <c r="N150" s="198"/>
      <c r="O150" s="198"/>
      <c r="P150" s="199">
        <f>SUM(P151:P163)</f>
        <v>0</v>
      </c>
      <c r="Q150" s="198"/>
      <c r="R150" s="199">
        <f>SUM(R151:R163)</f>
        <v>0</v>
      </c>
      <c r="S150" s="198"/>
      <c r="T150" s="200">
        <f>SUM(T151:T163)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1" t="s">
        <v>84</v>
      </c>
      <c r="AT150" s="202" t="s">
        <v>75</v>
      </c>
      <c r="AU150" s="202" t="s">
        <v>84</v>
      </c>
      <c r="AY150" s="201" t="s">
        <v>136</v>
      </c>
      <c r="BK150" s="203">
        <f>SUM(BK151:BK163)</f>
        <v>0</v>
      </c>
    </row>
    <row r="151" spans="1:65" s="2" customFormat="1" ht="16.5" customHeight="1">
      <c r="A151" s="40"/>
      <c r="B151" s="41"/>
      <c r="C151" s="206" t="s">
        <v>195</v>
      </c>
      <c r="D151" s="206" t="s">
        <v>139</v>
      </c>
      <c r="E151" s="207" t="s">
        <v>196</v>
      </c>
      <c r="F151" s="208" t="s">
        <v>197</v>
      </c>
      <c r="G151" s="209" t="s">
        <v>198</v>
      </c>
      <c r="H151" s="210">
        <v>3.343</v>
      </c>
      <c r="I151" s="211"/>
      <c r="J151" s="212">
        <f>ROUND(I151*H151,2)</f>
        <v>0</v>
      </c>
      <c r="K151" s="208" t="s">
        <v>143</v>
      </c>
      <c r="L151" s="46"/>
      <c r="M151" s="213" t="s">
        <v>19</v>
      </c>
      <c r="N151" s="214" t="s">
        <v>47</v>
      </c>
      <c r="O151" s="86"/>
      <c r="P151" s="215">
        <f>O151*H151</f>
        <v>0</v>
      </c>
      <c r="Q151" s="215">
        <v>0</v>
      </c>
      <c r="R151" s="215">
        <f>Q151*H151</f>
        <v>0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144</v>
      </c>
      <c r="AT151" s="217" t="s">
        <v>139</v>
      </c>
      <c r="AU151" s="217" t="s">
        <v>86</v>
      </c>
      <c r="AY151" s="19" t="s">
        <v>136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84</v>
      </c>
      <c r="BK151" s="218">
        <f>ROUND(I151*H151,2)</f>
        <v>0</v>
      </c>
      <c r="BL151" s="19" t="s">
        <v>144</v>
      </c>
      <c r="BM151" s="217" t="s">
        <v>199</v>
      </c>
    </row>
    <row r="152" spans="1:47" s="2" customFormat="1" ht="12">
      <c r="A152" s="40"/>
      <c r="B152" s="41"/>
      <c r="C152" s="42"/>
      <c r="D152" s="219" t="s">
        <v>146</v>
      </c>
      <c r="E152" s="42"/>
      <c r="F152" s="220" t="s">
        <v>200</v>
      </c>
      <c r="G152" s="42"/>
      <c r="H152" s="42"/>
      <c r="I152" s="221"/>
      <c r="J152" s="42"/>
      <c r="K152" s="42"/>
      <c r="L152" s="46"/>
      <c r="M152" s="222"/>
      <c r="N152" s="223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146</v>
      </c>
      <c r="AU152" s="19" t="s">
        <v>86</v>
      </c>
    </row>
    <row r="153" spans="1:47" s="2" customFormat="1" ht="12">
      <c r="A153" s="40"/>
      <c r="B153" s="41"/>
      <c r="C153" s="42"/>
      <c r="D153" s="224" t="s">
        <v>148</v>
      </c>
      <c r="E153" s="42"/>
      <c r="F153" s="225" t="s">
        <v>201</v>
      </c>
      <c r="G153" s="42"/>
      <c r="H153" s="42"/>
      <c r="I153" s="221"/>
      <c r="J153" s="42"/>
      <c r="K153" s="42"/>
      <c r="L153" s="46"/>
      <c r="M153" s="222"/>
      <c r="N153" s="22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148</v>
      </c>
      <c r="AU153" s="19" t="s">
        <v>86</v>
      </c>
    </row>
    <row r="154" spans="1:65" s="2" customFormat="1" ht="16.5" customHeight="1">
      <c r="A154" s="40"/>
      <c r="B154" s="41"/>
      <c r="C154" s="206" t="s">
        <v>202</v>
      </c>
      <c r="D154" s="206" t="s">
        <v>139</v>
      </c>
      <c r="E154" s="207" t="s">
        <v>203</v>
      </c>
      <c r="F154" s="208" t="s">
        <v>204</v>
      </c>
      <c r="G154" s="209" t="s">
        <v>198</v>
      </c>
      <c r="H154" s="210">
        <v>3.343</v>
      </c>
      <c r="I154" s="211"/>
      <c r="J154" s="212">
        <f>ROUND(I154*H154,2)</f>
        <v>0</v>
      </c>
      <c r="K154" s="208" t="s">
        <v>143</v>
      </c>
      <c r="L154" s="46"/>
      <c r="M154" s="213" t="s">
        <v>19</v>
      </c>
      <c r="N154" s="214" t="s">
        <v>47</v>
      </c>
      <c r="O154" s="86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144</v>
      </c>
      <c r="AT154" s="217" t="s">
        <v>139</v>
      </c>
      <c r="AU154" s="217" t="s">
        <v>86</v>
      </c>
      <c r="AY154" s="19" t="s">
        <v>136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84</v>
      </c>
      <c r="BK154" s="218">
        <f>ROUND(I154*H154,2)</f>
        <v>0</v>
      </c>
      <c r="BL154" s="19" t="s">
        <v>144</v>
      </c>
      <c r="BM154" s="217" t="s">
        <v>205</v>
      </c>
    </row>
    <row r="155" spans="1:47" s="2" customFormat="1" ht="12">
      <c r="A155" s="40"/>
      <c r="B155" s="41"/>
      <c r="C155" s="42"/>
      <c r="D155" s="219" t="s">
        <v>146</v>
      </c>
      <c r="E155" s="42"/>
      <c r="F155" s="220" t="s">
        <v>206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146</v>
      </c>
      <c r="AU155" s="19" t="s">
        <v>86</v>
      </c>
    </row>
    <row r="156" spans="1:47" s="2" customFormat="1" ht="12">
      <c r="A156" s="40"/>
      <c r="B156" s="41"/>
      <c r="C156" s="42"/>
      <c r="D156" s="224" t="s">
        <v>148</v>
      </c>
      <c r="E156" s="42"/>
      <c r="F156" s="225" t="s">
        <v>207</v>
      </c>
      <c r="G156" s="42"/>
      <c r="H156" s="42"/>
      <c r="I156" s="221"/>
      <c r="J156" s="42"/>
      <c r="K156" s="42"/>
      <c r="L156" s="46"/>
      <c r="M156" s="222"/>
      <c r="N156" s="223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148</v>
      </c>
      <c r="AU156" s="19" t="s">
        <v>86</v>
      </c>
    </row>
    <row r="157" spans="1:65" s="2" customFormat="1" ht="16.5" customHeight="1">
      <c r="A157" s="40"/>
      <c r="B157" s="41"/>
      <c r="C157" s="206" t="s">
        <v>173</v>
      </c>
      <c r="D157" s="206" t="s">
        <v>139</v>
      </c>
      <c r="E157" s="207" t="s">
        <v>208</v>
      </c>
      <c r="F157" s="208" t="s">
        <v>209</v>
      </c>
      <c r="G157" s="209" t="s">
        <v>198</v>
      </c>
      <c r="H157" s="210">
        <v>63.517</v>
      </c>
      <c r="I157" s="211"/>
      <c r="J157" s="212">
        <f>ROUND(I157*H157,2)</f>
        <v>0</v>
      </c>
      <c r="K157" s="208" t="s">
        <v>143</v>
      </c>
      <c r="L157" s="46"/>
      <c r="M157" s="213" t="s">
        <v>19</v>
      </c>
      <c r="N157" s="214" t="s">
        <v>47</v>
      </c>
      <c r="O157" s="86"/>
      <c r="P157" s="215">
        <f>O157*H157</f>
        <v>0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144</v>
      </c>
      <c r="AT157" s="217" t="s">
        <v>139</v>
      </c>
      <c r="AU157" s="217" t="s">
        <v>86</v>
      </c>
      <c r="AY157" s="19" t="s">
        <v>136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84</v>
      </c>
      <c r="BK157" s="218">
        <f>ROUND(I157*H157,2)</f>
        <v>0</v>
      </c>
      <c r="BL157" s="19" t="s">
        <v>144</v>
      </c>
      <c r="BM157" s="217" t="s">
        <v>210</v>
      </c>
    </row>
    <row r="158" spans="1:47" s="2" customFormat="1" ht="12">
      <c r="A158" s="40"/>
      <c r="B158" s="41"/>
      <c r="C158" s="42"/>
      <c r="D158" s="219" t="s">
        <v>146</v>
      </c>
      <c r="E158" s="42"/>
      <c r="F158" s="220" t="s">
        <v>211</v>
      </c>
      <c r="G158" s="42"/>
      <c r="H158" s="42"/>
      <c r="I158" s="221"/>
      <c r="J158" s="42"/>
      <c r="K158" s="42"/>
      <c r="L158" s="46"/>
      <c r="M158" s="222"/>
      <c r="N158" s="223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146</v>
      </c>
      <c r="AU158" s="19" t="s">
        <v>86</v>
      </c>
    </row>
    <row r="159" spans="1:47" s="2" customFormat="1" ht="12">
      <c r="A159" s="40"/>
      <c r="B159" s="41"/>
      <c r="C159" s="42"/>
      <c r="D159" s="224" t="s">
        <v>148</v>
      </c>
      <c r="E159" s="42"/>
      <c r="F159" s="225" t="s">
        <v>212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148</v>
      </c>
      <c r="AU159" s="19" t="s">
        <v>86</v>
      </c>
    </row>
    <row r="160" spans="1:51" s="14" customFormat="1" ht="12">
      <c r="A160" s="14"/>
      <c r="B160" s="236"/>
      <c r="C160" s="237"/>
      <c r="D160" s="219" t="s">
        <v>150</v>
      </c>
      <c r="E160" s="237"/>
      <c r="F160" s="239" t="s">
        <v>213</v>
      </c>
      <c r="G160" s="237"/>
      <c r="H160" s="240">
        <v>63.517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6" t="s">
        <v>150</v>
      </c>
      <c r="AU160" s="246" t="s">
        <v>86</v>
      </c>
      <c r="AV160" s="14" t="s">
        <v>86</v>
      </c>
      <c r="AW160" s="14" t="s">
        <v>4</v>
      </c>
      <c r="AX160" s="14" t="s">
        <v>84</v>
      </c>
      <c r="AY160" s="246" t="s">
        <v>136</v>
      </c>
    </row>
    <row r="161" spans="1:65" s="2" customFormat="1" ht="21.75" customHeight="1">
      <c r="A161" s="40"/>
      <c r="B161" s="41"/>
      <c r="C161" s="206" t="s">
        <v>214</v>
      </c>
      <c r="D161" s="206" t="s">
        <v>139</v>
      </c>
      <c r="E161" s="207" t="s">
        <v>215</v>
      </c>
      <c r="F161" s="208" t="s">
        <v>216</v>
      </c>
      <c r="G161" s="209" t="s">
        <v>198</v>
      </c>
      <c r="H161" s="210">
        <v>0.608</v>
      </c>
      <c r="I161" s="211"/>
      <c r="J161" s="212">
        <f>ROUND(I161*H161,2)</f>
        <v>0</v>
      </c>
      <c r="K161" s="208" t="s">
        <v>143</v>
      </c>
      <c r="L161" s="46"/>
      <c r="M161" s="213" t="s">
        <v>19</v>
      </c>
      <c r="N161" s="214" t="s">
        <v>47</v>
      </c>
      <c r="O161" s="86"/>
      <c r="P161" s="215">
        <f>O161*H161</f>
        <v>0</v>
      </c>
      <c r="Q161" s="215">
        <v>0</v>
      </c>
      <c r="R161" s="215">
        <f>Q161*H161</f>
        <v>0</v>
      </c>
      <c r="S161" s="215">
        <v>0</v>
      </c>
      <c r="T161" s="21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144</v>
      </c>
      <c r="AT161" s="217" t="s">
        <v>139</v>
      </c>
      <c r="AU161" s="217" t="s">
        <v>86</v>
      </c>
      <c r="AY161" s="19" t="s">
        <v>136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84</v>
      </c>
      <c r="BK161" s="218">
        <f>ROUND(I161*H161,2)</f>
        <v>0</v>
      </c>
      <c r="BL161" s="19" t="s">
        <v>144</v>
      </c>
      <c r="BM161" s="217" t="s">
        <v>217</v>
      </c>
    </row>
    <row r="162" spans="1:47" s="2" customFormat="1" ht="12">
      <c r="A162" s="40"/>
      <c r="B162" s="41"/>
      <c r="C162" s="42"/>
      <c r="D162" s="219" t="s">
        <v>146</v>
      </c>
      <c r="E162" s="42"/>
      <c r="F162" s="220" t="s">
        <v>218</v>
      </c>
      <c r="G162" s="42"/>
      <c r="H162" s="42"/>
      <c r="I162" s="221"/>
      <c r="J162" s="42"/>
      <c r="K162" s="42"/>
      <c r="L162" s="46"/>
      <c r="M162" s="222"/>
      <c r="N162" s="223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146</v>
      </c>
      <c r="AU162" s="19" t="s">
        <v>86</v>
      </c>
    </row>
    <row r="163" spans="1:47" s="2" customFormat="1" ht="12">
      <c r="A163" s="40"/>
      <c r="B163" s="41"/>
      <c r="C163" s="42"/>
      <c r="D163" s="224" t="s">
        <v>148</v>
      </c>
      <c r="E163" s="42"/>
      <c r="F163" s="225" t="s">
        <v>219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148</v>
      </c>
      <c r="AU163" s="19" t="s">
        <v>86</v>
      </c>
    </row>
    <row r="164" spans="1:63" s="12" customFormat="1" ht="22.8" customHeight="1">
      <c r="A164" s="12"/>
      <c r="B164" s="190"/>
      <c r="C164" s="191"/>
      <c r="D164" s="192" t="s">
        <v>75</v>
      </c>
      <c r="E164" s="204" t="s">
        <v>220</v>
      </c>
      <c r="F164" s="204" t="s">
        <v>221</v>
      </c>
      <c r="G164" s="191"/>
      <c r="H164" s="191"/>
      <c r="I164" s="194"/>
      <c r="J164" s="205">
        <f>BK164</f>
        <v>0</v>
      </c>
      <c r="K164" s="191"/>
      <c r="L164" s="196"/>
      <c r="M164" s="197"/>
      <c r="N164" s="198"/>
      <c r="O164" s="198"/>
      <c r="P164" s="199">
        <f>SUM(P165:P167)</f>
        <v>0</v>
      </c>
      <c r="Q164" s="198"/>
      <c r="R164" s="199">
        <f>SUM(R165:R167)</f>
        <v>0</v>
      </c>
      <c r="S164" s="198"/>
      <c r="T164" s="200">
        <f>SUM(T165:T167)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1" t="s">
        <v>84</v>
      </c>
      <c r="AT164" s="202" t="s">
        <v>75</v>
      </c>
      <c r="AU164" s="202" t="s">
        <v>84</v>
      </c>
      <c r="AY164" s="201" t="s">
        <v>136</v>
      </c>
      <c r="BK164" s="203">
        <f>SUM(BK165:BK167)</f>
        <v>0</v>
      </c>
    </row>
    <row r="165" spans="1:65" s="2" customFormat="1" ht="16.5" customHeight="1">
      <c r="A165" s="40"/>
      <c r="B165" s="41"/>
      <c r="C165" s="206" t="s">
        <v>222</v>
      </c>
      <c r="D165" s="206" t="s">
        <v>139</v>
      </c>
      <c r="E165" s="207" t="s">
        <v>223</v>
      </c>
      <c r="F165" s="208" t="s">
        <v>224</v>
      </c>
      <c r="G165" s="209" t="s">
        <v>198</v>
      </c>
      <c r="H165" s="210">
        <v>0.859</v>
      </c>
      <c r="I165" s="211"/>
      <c r="J165" s="212">
        <f>ROUND(I165*H165,2)</f>
        <v>0</v>
      </c>
      <c r="K165" s="208" t="s">
        <v>143</v>
      </c>
      <c r="L165" s="46"/>
      <c r="M165" s="213" t="s">
        <v>19</v>
      </c>
      <c r="N165" s="214" t="s">
        <v>47</v>
      </c>
      <c r="O165" s="86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144</v>
      </c>
      <c r="AT165" s="217" t="s">
        <v>139</v>
      </c>
      <c r="AU165" s="217" t="s">
        <v>86</v>
      </c>
      <c r="AY165" s="19" t="s">
        <v>136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84</v>
      </c>
      <c r="BK165" s="218">
        <f>ROUND(I165*H165,2)</f>
        <v>0</v>
      </c>
      <c r="BL165" s="19" t="s">
        <v>144</v>
      </c>
      <c r="BM165" s="217" t="s">
        <v>225</v>
      </c>
    </row>
    <row r="166" spans="1:47" s="2" customFormat="1" ht="12">
      <c r="A166" s="40"/>
      <c r="B166" s="41"/>
      <c r="C166" s="42"/>
      <c r="D166" s="219" t="s">
        <v>146</v>
      </c>
      <c r="E166" s="42"/>
      <c r="F166" s="220" t="s">
        <v>226</v>
      </c>
      <c r="G166" s="42"/>
      <c r="H166" s="42"/>
      <c r="I166" s="221"/>
      <c r="J166" s="42"/>
      <c r="K166" s="42"/>
      <c r="L166" s="46"/>
      <c r="M166" s="222"/>
      <c r="N166" s="223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146</v>
      </c>
      <c r="AU166" s="19" t="s">
        <v>86</v>
      </c>
    </row>
    <row r="167" spans="1:47" s="2" customFormat="1" ht="12">
      <c r="A167" s="40"/>
      <c r="B167" s="41"/>
      <c r="C167" s="42"/>
      <c r="D167" s="224" t="s">
        <v>148</v>
      </c>
      <c r="E167" s="42"/>
      <c r="F167" s="225" t="s">
        <v>227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148</v>
      </c>
      <c r="AU167" s="19" t="s">
        <v>86</v>
      </c>
    </row>
    <row r="168" spans="1:63" s="12" customFormat="1" ht="25.9" customHeight="1">
      <c r="A168" s="12"/>
      <c r="B168" s="190"/>
      <c r="C168" s="191"/>
      <c r="D168" s="192" t="s">
        <v>75</v>
      </c>
      <c r="E168" s="193" t="s">
        <v>228</v>
      </c>
      <c r="F168" s="193" t="s">
        <v>229</v>
      </c>
      <c r="G168" s="191"/>
      <c r="H168" s="191"/>
      <c r="I168" s="194"/>
      <c r="J168" s="195">
        <f>BK168</f>
        <v>0</v>
      </c>
      <c r="K168" s="191"/>
      <c r="L168" s="196"/>
      <c r="M168" s="197"/>
      <c r="N168" s="198"/>
      <c r="O168" s="198"/>
      <c r="P168" s="199">
        <f>P169+P178+P205+P394+P453+P458+P483+P515</f>
        <v>0</v>
      </c>
      <c r="Q168" s="198"/>
      <c r="R168" s="199">
        <f>R169+R178+R205+R394+R453+R458+R483+R515</f>
        <v>2.9304943999999997</v>
      </c>
      <c r="S168" s="198"/>
      <c r="T168" s="200">
        <f>T169+T178+T205+T394+T453+T458+T483+T515</f>
        <v>3.3434683900000004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1" t="s">
        <v>86</v>
      </c>
      <c r="AT168" s="202" t="s">
        <v>75</v>
      </c>
      <c r="AU168" s="202" t="s">
        <v>76</v>
      </c>
      <c r="AY168" s="201" t="s">
        <v>136</v>
      </c>
      <c r="BK168" s="203">
        <f>BK169+BK178+BK205+BK394+BK453+BK458+BK483+BK515</f>
        <v>0</v>
      </c>
    </row>
    <row r="169" spans="1:63" s="12" customFormat="1" ht="22.8" customHeight="1">
      <c r="A169" s="12"/>
      <c r="B169" s="190"/>
      <c r="C169" s="191"/>
      <c r="D169" s="192" t="s">
        <v>75</v>
      </c>
      <c r="E169" s="204" t="s">
        <v>230</v>
      </c>
      <c r="F169" s="204" t="s">
        <v>231</v>
      </c>
      <c r="G169" s="191"/>
      <c r="H169" s="191"/>
      <c r="I169" s="194"/>
      <c r="J169" s="205">
        <f>BK169</f>
        <v>0</v>
      </c>
      <c r="K169" s="191"/>
      <c r="L169" s="196"/>
      <c r="M169" s="197"/>
      <c r="N169" s="198"/>
      <c r="O169" s="198"/>
      <c r="P169" s="199">
        <f>SUM(P170:P177)</f>
        <v>0</v>
      </c>
      <c r="Q169" s="198"/>
      <c r="R169" s="199">
        <f>SUM(R170:R177)</f>
        <v>0.00124</v>
      </c>
      <c r="S169" s="198"/>
      <c r="T169" s="200">
        <f>SUM(T170:T177)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1" t="s">
        <v>86</v>
      </c>
      <c r="AT169" s="202" t="s">
        <v>75</v>
      </c>
      <c r="AU169" s="202" t="s">
        <v>84</v>
      </c>
      <c r="AY169" s="201" t="s">
        <v>136</v>
      </c>
      <c r="BK169" s="203">
        <f>SUM(BK170:BK177)</f>
        <v>0</v>
      </c>
    </row>
    <row r="170" spans="1:65" s="2" customFormat="1" ht="16.5" customHeight="1">
      <c r="A170" s="40"/>
      <c r="B170" s="41"/>
      <c r="C170" s="206" t="s">
        <v>232</v>
      </c>
      <c r="D170" s="206" t="s">
        <v>139</v>
      </c>
      <c r="E170" s="207" t="s">
        <v>233</v>
      </c>
      <c r="F170" s="208" t="s">
        <v>234</v>
      </c>
      <c r="G170" s="209" t="s">
        <v>235</v>
      </c>
      <c r="H170" s="210">
        <v>2</v>
      </c>
      <c r="I170" s="211"/>
      <c r="J170" s="212">
        <f>ROUND(I170*H170,2)</f>
        <v>0</v>
      </c>
      <c r="K170" s="208" t="s">
        <v>19</v>
      </c>
      <c r="L170" s="46"/>
      <c r="M170" s="213" t="s">
        <v>19</v>
      </c>
      <c r="N170" s="214" t="s">
        <v>47</v>
      </c>
      <c r="O170" s="86"/>
      <c r="P170" s="215">
        <f>O170*H170</f>
        <v>0</v>
      </c>
      <c r="Q170" s="215">
        <v>0.00031</v>
      </c>
      <c r="R170" s="215">
        <f>Q170*H170</f>
        <v>0.00062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236</v>
      </c>
      <c r="AT170" s="217" t="s">
        <v>139</v>
      </c>
      <c r="AU170" s="217" t="s">
        <v>86</v>
      </c>
      <c r="AY170" s="19" t="s">
        <v>136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84</v>
      </c>
      <c r="BK170" s="218">
        <f>ROUND(I170*H170,2)</f>
        <v>0</v>
      </c>
      <c r="BL170" s="19" t="s">
        <v>236</v>
      </c>
      <c r="BM170" s="217" t="s">
        <v>237</v>
      </c>
    </row>
    <row r="171" spans="1:47" s="2" customFormat="1" ht="12">
      <c r="A171" s="40"/>
      <c r="B171" s="41"/>
      <c r="C171" s="42"/>
      <c r="D171" s="219" t="s">
        <v>146</v>
      </c>
      <c r="E171" s="42"/>
      <c r="F171" s="220" t="s">
        <v>234</v>
      </c>
      <c r="G171" s="42"/>
      <c r="H171" s="42"/>
      <c r="I171" s="221"/>
      <c r="J171" s="42"/>
      <c r="K171" s="42"/>
      <c r="L171" s="46"/>
      <c r="M171" s="222"/>
      <c r="N171" s="223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146</v>
      </c>
      <c r="AU171" s="19" t="s">
        <v>86</v>
      </c>
    </row>
    <row r="172" spans="1:51" s="14" customFormat="1" ht="12">
      <c r="A172" s="14"/>
      <c r="B172" s="236"/>
      <c r="C172" s="237"/>
      <c r="D172" s="219" t="s">
        <v>150</v>
      </c>
      <c r="E172" s="238" t="s">
        <v>19</v>
      </c>
      <c r="F172" s="239" t="s">
        <v>238</v>
      </c>
      <c r="G172" s="237"/>
      <c r="H172" s="240">
        <v>2</v>
      </c>
      <c r="I172" s="241"/>
      <c r="J172" s="237"/>
      <c r="K172" s="237"/>
      <c r="L172" s="242"/>
      <c r="M172" s="243"/>
      <c r="N172" s="244"/>
      <c r="O172" s="244"/>
      <c r="P172" s="244"/>
      <c r="Q172" s="244"/>
      <c r="R172" s="244"/>
      <c r="S172" s="244"/>
      <c r="T172" s="245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6" t="s">
        <v>150</v>
      </c>
      <c r="AU172" s="246" t="s">
        <v>86</v>
      </c>
      <c r="AV172" s="14" t="s">
        <v>86</v>
      </c>
      <c r="AW172" s="14" t="s">
        <v>35</v>
      </c>
      <c r="AX172" s="14" t="s">
        <v>84</v>
      </c>
      <c r="AY172" s="246" t="s">
        <v>136</v>
      </c>
    </row>
    <row r="173" spans="1:65" s="2" customFormat="1" ht="16.5" customHeight="1">
      <c r="A173" s="40"/>
      <c r="B173" s="41"/>
      <c r="C173" s="206" t="s">
        <v>239</v>
      </c>
      <c r="D173" s="206" t="s">
        <v>139</v>
      </c>
      <c r="E173" s="207" t="s">
        <v>240</v>
      </c>
      <c r="F173" s="208" t="s">
        <v>241</v>
      </c>
      <c r="G173" s="209" t="s">
        <v>235</v>
      </c>
      <c r="H173" s="210">
        <v>2</v>
      </c>
      <c r="I173" s="211"/>
      <c r="J173" s="212">
        <f>ROUND(I173*H173,2)</f>
        <v>0</v>
      </c>
      <c r="K173" s="208" t="s">
        <v>19</v>
      </c>
      <c r="L173" s="46"/>
      <c r="M173" s="213" t="s">
        <v>19</v>
      </c>
      <c r="N173" s="214" t="s">
        <v>47</v>
      </c>
      <c r="O173" s="86"/>
      <c r="P173" s="215">
        <f>O173*H173</f>
        <v>0</v>
      </c>
      <c r="Q173" s="215">
        <v>0.00031</v>
      </c>
      <c r="R173" s="215">
        <f>Q173*H173</f>
        <v>0.00062</v>
      </c>
      <c r="S173" s="215">
        <v>0</v>
      </c>
      <c r="T173" s="21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236</v>
      </c>
      <c r="AT173" s="217" t="s">
        <v>139</v>
      </c>
      <c r="AU173" s="217" t="s">
        <v>86</v>
      </c>
      <c r="AY173" s="19" t="s">
        <v>136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84</v>
      </c>
      <c r="BK173" s="218">
        <f>ROUND(I173*H173,2)</f>
        <v>0</v>
      </c>
      <c r="BL173" s="19" t="s">
        <v>236</v>
      </c>
      <c r="BM173" s="217" t="s">
        <v>242</v>
      </c>
    </row>
    <row r="174" spans="1:47" s="2" customFormat="1" ht="12">
      <c r="A174" s="40"/>
      <c r="B174" s="41"/>
      <c r="C174" s="42"/>
      <c r="D174" s="219" t="s">
        <v>146</v>
      </c>
      <c r="E174" s="42"/>
      <c r="F174" s="220" t="s">
        <v>241</v>
      </c>
      <c r="G174" s="42"/>
      <c r="H174" s="42"/>
      <c r="I174" s="221"/>
      <c r="J174" s="42"/>
      <c r="K174" s="42"/>
      <c r="L174" s="46"/>
      <c r="M174" s="222"/>
      <c r="N174" s="223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146</v>
      </c>
      <c r="AU174" s="19" t="s">
        <v>86</v>
      </c>
    </row>
    <row r="175" spans="1:65" s="2" customFormat="1" ht="16.5" customHeight="1">
      <c r="A175" s="40"/>
      <c r="B175" s="41"/>
      <c r="C175" s="206" t="s">
        <v>243</v>
      </c>
      <c r="D175" s="206" t="s">
        <v>139</v>
      </c>
      <c r="E175" s="207" t="s">
        <v>244</v>
      </c>
      <c r="F175" s="208" t="s">
        <v>245</v>
      </c>
      <c r="G175" s="209" t="s">
        <v>246</v>
      </c>
      <c r="H175" s="269"/>
      <c r="I175" s="211"/>
      <c r="J175" s="212">
        <f>ROUND(I175*H175,2)</f>
        <v>0</v>
      </c>
      <c r="K175" s="208" t="s">
        <v>143</v>
      </c>
      <c r="L175" s="46"/>
      <c r="M175" s="213" t="s">
        <v>19</v>
      </c>
      <c r="N175" s="214" t="s">
        <v>47</v>
      </c>
      <c r="O175" s="86"/>
      <c r="P175" s="215">
        <f>O175*H175</f>
        <v>0</v>
      </c>
      <c r="Q175" s="215">
        <v>0</v>
      </c>
      <c r="R175" s="215">
        <f>Q175*H175</f>
        <v>0</v>
      </c>
      <c r="S175" s="215">
        <v>0</v>
      </c>
      <c r="T175" s="21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236</v>
      </c>
      <c r="AT175" s="217" t="s">
        <v>139</v>
      </c>
      <c r="AU175" s="217" t="s">
        <v>86</v>
      </c>
      <c r="AY175" s="19" t="s">
        <v>136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84</v>
      </c>
      <c r="BK175" s="218">
        <f>ROUND(I175*H175,2)</f>
        <v>0</v>
      </c>
      <c r="BL175" s="19" t="s">
        <v>236</v>
      </c>
      <c r="BM175" s="217" t="s">
        <v>247</v>
      </c>
    </row>
    <row r="176" spans="1:47" s="2" customFormat="1" ht="12">
      <c r="A176" s="40"/>
      <c r="B176" s="41"/>
      <c r="C176" s="42"/>
      <c r="D176" s="219" t="s">
        <v>146</v>
      </c>
      <c r="E176" s="42"/>
      <c r="F176" s="220" t="s">
        <v>248</v>
      </c>
      <c r="G176" s="42"/>
      <c r="H176" s="42"/>
      <c r="I176" s="221"/>
      <c r="J176" s="42"/>
      <c r="K176" s="42"/>
      <c r="L176" s="46"/>
      <c r="M176" s="222"/>
      <c r="N176" s="223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146</v>
      </c>
      <c r="AU176" s="19" t="s">
        <v>86</v>
      </c>
    </row>
    <row r="177" spans="1:47" s="2" customFormat="1" ht="12">
      <c r="A177" s="40"/>
      <c r="B177" s="41"/>
      <c r="C177" s="42"/>
      <c r="D177" s="224" t="s">
        <v>148</v>
      </c>
      <c r="E177" s="42"/>
      <c r="F177" s="225" t="s">
        <v>249</v>
      </c>
      <c r="G177" s="42"/>
      <c r="H177" s="42"/>
      <c r="I177" s="221"/>
      <c r="J177" s="42"/>
      <c r="K177" s="42"/>
      <c r="L177" s="46"/>
      <c r="M177" s="222"/>
      <c r="N177" s="223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148</v>
      </c>
      <c r="AU177" s="19" t="s">
        <v>86</v>
      </c>
    </row>
    <row r="178" spans="1:63" s="12" customFormat="1" ht="22.8" customHeight="1">
      <c r="A178" s="12"/>
      <c r="B178" s="190"/>
      <c r="C178" s="191"/>
      <c r="D178" s="192" t="s">
        <v>75</v>
      </c>
      <c r="E178" s="204" t="s">
        <v>250</v>
      </c>
      <c r="F178" s="204" t="s">
        <v>251</v>
      </c>
      <c r="G178" s="191"/>
      <c r="H178" s="191"/>
      <c r="I178" s="194"/>
      <c r="J178" s="205">
        <f>BK178</f>
        <v>0</v>
      </c>
      <c r="K178" s="191"/>
      <c r="L178" s="196"/>
      <c r="M178" s="197"/>
      <c r="N178" s="198"/>
      <c r="O178" s="198"/>
      <c r="P178" s="199">
        <f>SUM(P179:P204)</f>
        <v>0</v>
      </c>
      <c r="Q178" s="198"/>
      <c r="R178" s="199">
        <f>SUM(R179:R204)</f>
        <v>1.198737</v>
      </c>
      <c r="S178" s="198"/>
      <c r="T178" s="200">
        <f>SUM(T179:T204)</f>
        <v>0.921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01" t="s">
        <v>86</v>
      </c>
      <c r="AT178" s="202" t="s">
        <v>75</v>
      </c>
      <c r="AU178" s="202" t="s">
        <v>84</v>
      </c>
      <c r="AY178" s="201" t="s">
        <v>136</v>
      </c>
      <c r="BK178" s="203">
        <f>SUM(BK179:BK204)</f>
        <v>0</v>
      </c>
    </row>
    <row r="179" spans="1:65" s="2" customFormat="1" ht="16.5" customHeight="1">
      <c r="A179" s="40"/>
      <c r="B179" s="41"/>
      <c r="C179" s="206" t="s">
        <v>8</v>
      </c>
      <c r="D179" s="206" t="s">
        <v>139</v>
      </c>
      <c r="E179" s="207" t="s">
        <v>252</v>
      </c>
      <c r="F179" s="208" t="s">
        <v>253</v>
      </c>
      <c r="G179" s="209" t="s">
        <v>142</v>
      </c>
      <c r="H179" s="210">
        <v>4.5</v>
      </c>
      <c r="I179" s="211"/>
      <c r="J179" s="212">
        <f>ROUND(I179*H179,2)</f>
        <v>0</v>
      </c>
      <c r="K179" s="208" t="s">
        <v>19</v>
      </c>
      <c r="L179" s="46"/>
      <c r="M179" s="213" t="s">
        <v>19</v>
      </c>
      <c r="N179" s="214" t="s">
        <v>47</v>
      </c>
      <c r="O179" s="86"/>
      <c r="P179" s="215">
        <f>O179*H179</f>
        <v>0</v>
      </c>
      <c r="Q179" s="215">
        <v>0.02245</v>
      </c>
      <c r="R179" s="215">
        <f>Q179*H179</f>
        <v>0.101025</v>
      </c>
      <c r="S179" s="215">
        <v>0</v>
      </c>
      <c r="T179" s="21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7" t="s">
        <v>236</v>
      </c>
      <c r="AT179" s="217" t="s">
        <v>139</v>
      </c>
      <c r="AU179" s="217" t="s">
        <v>86</v>
      </c>
      <c r="AY179" s="19" t="s">
        <v>136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9" t="s">
        <v>84</v>
      </c>
      <c r="BK179" s="218">
        <f>ROUND(I179*H179,2)</f>
        <v>0</v>
      </c>
      <c r="BL179" s="19" t="s">
        <v>236</v>
      </c>
      <c r="BM179" s="217" t="s">
        <v>254</v>
      </c>
    </row>
    <row r="180" spans="1:47" s="2" customFormat="1" ht="12">
      <c r="A180" s="40"/>
      <c r="B180" s="41"/>
      <c r="C180" s="42"/>
      <c r="D180" s="219" t="s">
        <v>146</v>
      </c>
      <c r="E180" s="42"/>
      <c r="F180" s="220" t="s">
        <v>255</v>
      </c>
      <c r="G180" s="42"/>
      <c r="H180" s="42"/>
      <c r="I180" s="221"/>
      <c r="J180" s="42"/>
      <c r="K180" s="42"/>
      <c r="L180" s="46"/>
      <c r="M180" s="222"/>
      <c r="N180" s="223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146</v>
      </c>
      <c r="AU180" s="19" t="s">
        <v>86</v>
      </c>
    </row>
    <row r="181" spans="1:51" s="14" customFormat="1" ht="12">
      <c r="A181" s="14"/>
      <c r="B181" s="236"/>
      <c r="C181" s="237"/>
      <c r="D181" s="219" t="s">
        <v>150</v>
      </c>
      <c r="E181" s="238" t="s">
        <v>19</v>
      </c>
      <c r="F181" s="239" t="s">
        <v>256</v>
      </c>
      <c r="G181" s="237"/>
      <c r="H181" s="240">
        <v>4.5</v>
      </c>
      <c r="I181" s="241"/>
      <c r="J181" s="237"/>
      <c r="K181" s="237"/>
      <c r="L181" s="242"/>
      <c r="M181" s="243"/>
      <c r="N181" s="244"/>
      <c r="O181" s="244"/>
      <c r="P181" s="244"/>
      <c r="Q181" s="244"/>
      <c r="R181" s="244"/>
      <c r="S181" s="244"/>
      <c r="T181" s="245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6" t="s">
        <v>150</v>
      </c>
      <c r="AU181" s="246" t="s">
        <v>86</v>
      </c>
      <c r="AV181" s="14" t="s">
        <v>86</v>
      </c>
      <c r="AW181" s="14" t="s">
        <v>35</v>
      </c>
      <c r="AX181" s="14" t="s">
        <v>84</v>
      </c>
      <c r="AY181" s="246" t="s">
        <v>136</v>
      </c>
    </row>
    <row r="182" spans="1:65" s="2" customFormat="1" ht="16.5" customHeight="1">
      <c r="A182" s="40"/>
      <c r="B182" s="41"/>
      <c r="C182" s="206" t="s">
        <v>236</v>
      </c>
      <c r="D182" s="206" t="s">
        <v>139</v>
      </c>
      <c r="E182" s="207" t="s">
        <v>257</v>
      </c>
      <c r="F182" s="208" t="s">
        <v>258</v>
      </c>
      <c r="G182" s="209" t="s">
        <v>142</v>
      </c>
      <c r="H182" s="210">
        <v>115.125</v>
      </c>
      <c r="I182" s="211"/>
      <c r="J182" s="212">
        <f>ROUND(I182*H182,2)</f>
        <v>0</v>
      </c>
      <c r="K182" s="208" t="s">
        <v>143</v>
      </c>
      <c r="L182" s="46"/>
      <c r="M182" s="213" t="s">
        <v>19</v>
      </c>
      <c r="N182" s="214" t="s">
        <v>47</v>
      </c>
      <c r="O182" s="86"/>
      <c r="P182" s="215">
        <f>O182*H182</f>
        <v>0</v>
      </c>
      <c r="Q182" s="215">
        <v>0</v>
      </c>
      <c r="R182" s="215">
        <f>Q182*H182</f>
        <v>0</v>
      </c>
      <c r="S182" s="215">
        <v>0</v>
      </c>
      <c r="T182" s="21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7" t="s">
        <v>236</v>
      </c>
      <c r="AT182" s="217" t="s">
        <v>139</v>
      </c>
      <c r="AU182" s="217" t="s">
        <v>86</v>
      </c>
      <c r="AY182" s="19" t="s">
        <v>136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9" t="s">
        <v>84</v>
      </c>
      <c r="BK182" s="218">
        <f>ROUND(I182*H182,2)</f>
        <v>0</v>
      </c>
      <c r="BL182" s="19" t="s">
        <v>236</v>
      </c>
      <c r="BM182" s="217" t="s">
        <v>259</v>
      </c>
    </row>
    <row r="183" spans="1:47" s="2" customFormat="1" ht="12">
      <c r="A183" s="40"/>
      <c r="B183" s="41"/>
      <c r="C183" s="42"/>
      <c r="D183" s="219" t="s">
        <v>146</v>
      </c>
      <c r="E183" s="42"/>
      <c r="F183" s="220" t="s">
        <v>260</v>
      </c>
      <c r="G183" s="42"/>
      <c r="H183" s="42"/>
      <c r="I183" s="221"/>
      <c r="J183" s="42"/>
      <c r="K183" s="42"/>
      <c r="L183" s="46"/>
      <c r="M183" s="222"/>
      <c r="N183" s="223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146</v>
      </c>
      <c r="AU183" s="19" t="s">
        <v>86</v>
      </c>
    </row>
    <row r="184" spans="1:47" s="2" customFormat="1" ht="12">
      <c r="A184" s="40"/>
      <c r="B184" s="41"/>
      <c r="C184" s="42"/>
      <c r="D184" s="224" t="s">
        <v>148</v>
      </c>
      <c r="E184" s="42"/>
      <c r="F184" s="225" t="s">
        <v>261</v>
      </c>
      <c r="G184" s="42"/>
      <c r="H184" s="42"/>
      <c r="I184" s="221"/>
      <c r="J184" s="42"/>
      <c r="K184" s="42"/>
      <c r="L184" s="46"/>
      <c r="M184" s="222"/>
      <c r="N184" s="223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148</v>
      </c>
      <c r="AU184" s="19" t="s">
        <v>86</v>
      </c>
    </row>
    <row r="185" spans="1:51" s="14" customFormat="1" ht="12">
      <c r="A185" s="14"/>
      <c r="B185" s="236"/>
      <c r="C185" s="237"/>
      <c r="D185" s="219" t="s">
        <v>150</v>
      </c>
      <c r="E185" s="238" t="s">
        <v>19</v>
      </c>
      <c r="F185" s="239" t="s">
        <v>262</v>
      </c>
      <c r="G185" s="237"/>
      <c r="H185" s="240">
        <v>103.7</v>
      </c>
      <c r="I185" s="241"/>
      <c r="J185" s="237"/>
      <c r="K185" s="237"/>
      <c r="L185" s="242"/>
      <c r="M185" s="243"/>
      <c r="N185" s="244"/>
      <c r="O185" s="244"/>
      <c r="P185" s="244"/>
      <c r="Q185" s="244"/>
      <c r="R185" s="244"/>
      <c r="S185" s="244"/>
      <c r="T185" s="245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6" t="s">
        <v>150</v>
      </c>
      <c r="AU185" s="246" t="s">
        <v>86</v>
      </c>
      <c r="AV185" s="14" t="s">
        <v>86</v>
      </c>
      <c r="AW185" s="14" t="s">
        <v>35</v>
      </c>
      <c r="AX185" s="14" t="s">
        <v>76</v>
      </c>
      <c r="AY185" s="246" t="s">
        <v>136</v>
      </c>
    </row>
    <row r="186" spans="1:51" s="14" customFormat="1" ht="12">
      <c r="A186" s="14"/>
      <c r="B186" s="236"/>
      <c r="C186" s="237"/>
      <c r="D186" s="219" t="s">
        <v>150</v>
      </c>
      <c r="E186" s="238" t="s">
        <v>19</v>
      </c>
      <c r="F186" s="239" t="s">
        <v>263</v>
      </c>
      <c r="G186" s="237"/>
      <c r="H186" s="240">
        <v>11.425</v>
      </c>
      <c r="I186" s="241"/>
      <c r="J186" s="237"/>
      <c r="K186" s="237"/>
      <c r="L186" s="242"/>
      <c r="M186" s="243"/>
      <c r="N186" s="244"/>
      <c r="O186" s="244"/>
      <c r="P186" s="244"/>
      <c r="Q186" s="244"/>
      <c r="R186" s="244"/>
      <c r="S186" s="244"/>
      <c r="T186" s="245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6" t="s">
        <v>150</v>
      </c>
      <c r="AU186" s="246" t="s">
        <v>86</v>
      </c>
      <c r="AV186" s="14" t="s">
        <v>86</v>
      </c>
      <c r="AW186" s="14" t="s">
        <v>35</v>
      </c>
      <c r="AX186" s="14" t="s">
        <v>76</v>
      </c>
      <c r="AY186" s="246" t="s">
        <v>136</v>
      </c>
    </row>
    <row r="187" spans="1:51" s="16" customFormat="1" ht="12">
      <c r="A187" s="16"/>
      <c r="B187" s="258"/>
      <c r="C187" s="259"/>
      <c r="D187" s="219" t="s">
        <v>150</v>
      </c>
      <c r="E187" s="260" t="s">
        <v>19</v>
      </c>
      <c r="F187" s="261" t="s">
        <v>166</v>
      </c>
      <c r="G187" s="259"/>
      <c r="H187" s="262">
        <v>115.125</v>
      </c>
      <c r="I187" s="263"/>
      <c r="J187" s="259"/>
      <c r="K187" s="259"/>
      <c r="L187" s="264"/>
      <c r="M187" s="265"/>
      <c r="N187" s="266"/>
      <c r="O187" s="266"/>
      <c r="P187" s="266"/>
      <c r="Q187" s="266"/>
      <c r="R187" s="266"/>
      <c r="S187" s="266"/>
      <c r="T187" s="267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T187" s="268" t="s">
        <v>150</v>
      </c>
      <c r="AU187" s="268" t="s">
        <v>86</v>
      </c>
      <c r="AV187" s="16" t="s">
        <v>144</v>
      </c>
      <c r="AW187" s="16" t="s">
        <v>35</v>
      </c>
      <c r="AX187" s="16" t="s">
        <v>84</v>
      </c>
      <c r="AY187" s="268" t="s">
        <v>136</v>
      </c>
    </row>
    <row r="188" spans="1:65" s="2" customFormat="1" ht="16.5" customHeight="1">
      <c r="A188" s="40"/>
      <c r="B188" s="41"/>
      <c r="C188" s="270" t="s">
        <v>264</v>
      </c>
      <c r="D188" s="270" t="s">
        <v>265</v>
      </c>
      <c r="E188" s="271" t="s">
        <v>266</v>
      </c>
      <c r="F188" s="272" t="s">
        <v>267</v>
      </c>
      <c r="G188" s="273" t="s">
        <v>142</v>
      </c>
      <c r="H188" s="274">
        <v>16.333</v>
      </c>
      <c r="I188" s="275"/>
      <c r="J188" s="276">
        <f>ROUND(I188*H188,2)</f>
        <v>0</v>
      </c>
      <c r="K188" s="272" t="s">
        <v>19</v>
      </c>
      <c r="L188" s="277"/>
      <c r="M188" s="278" t="s">
        <v>19</v>
      </c>
      <c r="N188" s="279" t="s">
        <v>47</v>
      </c>
      <c r="O188" s="86"/>
      <c r="P188" s="215">
        <f>O188*H188</f>
        <v>0</v>
      </c>
      <c r="Q188" s="215">
        <v>0.008</v>
      </c>
      <c r="R188" s="215">
        <f>Q188*H188</f>
        <v>0.130664</v>
      </c>
      <c r="S188" s="215">
        <v>0</v>
      </c>
      <c r="T188" s="216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7" t="s">
        <v>268</v>
      </c>
      <c r="AT188" s="217" t="s">
        <v>265</v>
      </c>
      <c r="AU188" s="217" t="s">
        <v>86</v>
      </c>
      <c r="AY188" s="19" t="s">
        <v>136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9" t="s">
        <v>84</v>
      </c>
      <c r="BK188" s="218">
        <f>ROUND(I188*H188,2)</f>
        <v>0</v>
      </c>
      <c r="BL188" s="19" t="s">
        <v>236</v>
      </c>
      <c r="BM188" s="217" t="s">
        <v>269</v>
      </c>
    </row>
    <row r="189" spans="1:47" s="2" customFormat="1" ht="12">
      <c r="A189" s="40"/>
      <c r="B189" s="41"/>
      <c r="C189" s="42"/>
      <c r="D189" s="219" t="s">
        <v>146</v>
      </c>
      <c r="E189" s="42"/>
      <c r="F189" s="220" t="s">
        <v>267</v>
      </c>
      <c r="G189" s="42"/>
      <c r="H189" s="42"/>
      <c r="I189" s="221"/>
      <c r="J189" s="42"/>
      <c r="K189" s="42"/>
      <c r="L189" s="46"/>
      <c r="M189" s="222"/>
      <c r="N189" s="223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146</v>
      </c>
      <c r="AU189" s="19" t="s">
        <v>86</v>
      </c>
    </row>
    <row r="190" spans="1:51" s="14" customFormat="1" ht="12">
      <c r="A190" s="14"/>
      <c r="B190" s="236"/>
      <c r="C190" s="237"/>
      <c r="D190" s="219" t="s">
        <v>150</v>
      </c>
      <c r="E190" s="238" t="s">
        <v>19</v>
      </c>
      <c r="F190" s="239" t="s">
        <v>270</v>
      </c>
      <c r="G190" s="237"/>
      <c r="H190" s="240">
        <v>15.555</v>
      </c>
      <c r="I190" s="241"/>
      <c r="J190" s="237"/>
      <c r="K190" s="237"/>
      <c r="L190" s="242"/>
      <c r="M190" s="243"/>
      <c r="N190" s="244"/>
      <c r="O190" s="244"/>
      <c r="P190" s="244"/>
      <c r="Q190" s="244"/>
      <c r="R190" s="244"/>
      <c r="S190" s="244"/>
      <c r="T190" s="24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6" t="s">
        <v>150</v>
      </c>
      <c r="AU190" s="246" t="s">
        <v>86</v>
      </c>
      <c r="AV190" s="14" t="s">
        <v>86</v>
      </c>
      <c r="AW190" s="14" t="s">
        <v>35</v>
      </c>
      <c r="AX190" s="14" t="s">
        <v>84</v>
      </c>
      <c r="AY190" s="246" t="s">
        <v>136</v>
      </c>
    </row>
    <row r="191" spans="1:51" s="14" customFormat="1" ht="12">
      <c r="A191" s="14"/>
      <c r="B191" s="236"/>
      <c r="C191" s="237"/>
      <c r="D191" s="219" t="s">
        <v>150</v>
      </c>
      <c r="E191" s="237"/>
      <c r="F191" s="239" t="s">
        <v>271</v>
      </c>
      <c r="G191" s="237"/>
      <c r="H191" s="240">
        <v>16.333</v>
      </c>
      <c r="I191" s="241"/>
      <c r="J191" s="237"/>
      <c r="K191" s="237"/>
      <c r="L191" s="242"/>
      <c r="M191" s="243"/>
      <c r="N191" s="244"/>
      <c r="O191" s="244"/>
      <c r="P191" s="244"/>
      <c r="Q191" s="244"/>
      <c r="R191" s="244"/>
      <c r="S191" s="244"/>
      <c r="T191" s="245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6" t="s">
        <v>150</v>
      </c>
      <c r="AU191" s="246" t="s">
        <v>86</v>
      </c>
      <c r="AV191" s="14" t="s">
        <v>86</v>
      </c>
      <c r="AW191" s="14" t="s">
        <v>4</v>
      </c>
      <c r="AX191" s="14" t="s">
        <v>84</v>
      </c>
      <c r="AY191" s="246" t="s">
        <v>136</v>
      </c>
    </row>
    <row r="192" spans="1:65" s="2" customFormat="1" ht="16.5" customHeight="1">
      <c r="A192" s="40"/>
      <c r="B192" s="41"/>
      <c r="C192" s="270" t="s">
        <v>272</v>
      </c>
      <c r="D192" s="270" t="s">
        <v>265</v>
      </c>
      <c r="E192" s="271" t="s">
        <v>273</v>
      </c>
      <c r="F192" s="272" t="s">
        <v>274</v>
      </c>
      <c r="G192" s="273" t="s">
        <v>142</v>
      </c>
      <c r="H192" s="274">
        <v>120.881</v>
      </c>
      <c r="I192" s="275"/>
      <c r="J192" s="276">
        <f>ROUND(I192*H192,2)</f>
        <v>0</v>
      </c>
      <c r="K192" s="272" t="s">
        <v>19</v>
      </c>
      <c r="L192" s="277"/>
      <c r="M192" s="278" t="s">
        <v>19</v>
      </c>
      <c r="N192" s="279" t="s">
        <v>47</v>
      </c>
      <c r="O192" s="86"/>
      <c r="P192" s="215">
        <f>O192*H192</f>
        <v>0</v>
      </c>
      <c r="Q192" s="215">
        <v>0.008</v>
      </c>
      <c r="R192" s="215">
        <f>Q192*H192</f>
        <v>0.967048</v>
      </c>
      <c r="S192" s="215">
        <v>0</v>
      </c>
      <c r="T192" s="21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7" t="s">
        <v>268</v>
      </c>
      <c r="AT192" s="217" t="s">
        <v>265</v>
      </c>
      <c r="AU192" s="217" t="s">
        <v>86</v>
      </c>
      <c r="AY192" s="19" t="s">
        <v>136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9" t="s">
        <v>84</v>
      </c>
      <c r="BK192" s="218">
        <f>ROUND(I192*H192,2)</f>
        <v>0</v>
      </c>
      <c r="BL192" s="19" t="s">
        <v>236</v>
      </c>
      <c r="BM192" s="217" t="s">
        <v>275</v>
      </c>
    </row>
    <row r="193" spans="1:47" s="2" customFormat="1" ht="12">
      <c r="A193" s="40"/>
      <c r="B193" s="41"/>
      <c r="C193" s="42"/>
      <c r="D193" s="219" t="s">
        <v>146</v>
      </c>
      <c r="E193" s="42"/>
      <c r="F193" s="220" t="s">
        <v>274</v>
      </c>
      <c r="G193" s="42"/>
      <c r="H193" s="42"/>
      <c r="I193" s="221"/>
      <c r="J193" s="42"/>
      <c r="K193" s="42"/>
      <c r="L193" s="46"/>
      <c r="M193" s="222"/>
      <c r="N193" s="223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146</v>
      </c>
      <c r="AU193" s="19" t="s">
        <v>86</v>
      </c>
    </row>
    <row r="194" spans="1:51" s="14" customFormat="1" ht="12">
      <c r="A194" s="14"/>
      <c r="B194" s="236"/>
      <c r="C194" s="237"/>
      <c r="D194" s="219" t="s">
        <v>150</v>
      </c>
      <c r="E194" s="237"/>
      <c r="F194" s="239" t="s">
        <v>276</v>
      </c>
      <c r="G194" s="237"/>
      <c r="H194" s="240">
        <v>120.881</v>
      </c>
      <c r="I194" s="241"/>
      <c r="J194" s="237"/>
      <c r="K194" s="237"/>
      <c r="L194" s="242"/>
      <c r="M194" s="243"/>
      <c r="N194" s="244"/>
      <c r="O194" s="244"/>
      <c r="P194" s="244"/>
      <c r="Q194" s="244"/>
      <c r="R194" s="244"/>
      <c r="S194" s="244"/>
      <c r="T194" s="245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6" t="s">
        <v>150</v>
      </c>
      <c r="AU194" s="246" t="s">
        <v>86</v>
      </c>
      <c r="AV194" s="14" t="s">
        <v>86</v>
      </c>
      <c r="AW194" s="14" t="s">
        <v>4</v>
      </c>
      <c r="AX194" s="14" t="s">
        <v>84</v>
      </c>
      <c r="AY194" s="246" t="s">
        <v>136</v>
      </c>
    </row>
    <row r="195" spans="1:65" s="2" customFormat="1" ht="16.5" customHeight="1">
      <c r="A195" s="40"/>
      <c r="B195" s="41"/>
      <c r="C195" s="206" t="s">
        <v>277</v>
      </c>
      <c r="D195" s="206" t="s">
        <v>139</v>
      </c>
      <c r="E195" s="207" t="s">
        <v>278</v>
      </c>
      <c r="F195" s="208" t="s">
        <v>279</v>
      </c>
      <c r="G195" s="209" t="s">
        <v>142</v>
      </c>
      <c r="H195" s="210">
        <v>115.125</v>
      </c>
      <c r="I195" s="211"/>
      <c r="J195" s="212">
        <f>ROUND(I195*H195,2)</f>
        <v>0</v>
      </c>
      <c r="K195" s="208" t="s">
        <v>143</v>
      </c>
      <c r="L195" s="46"/>
      <c r="M195" s="213" t="s">
        <v>19</v>
      </c>
      <c r="N195" s="214" t="s">
        <v>47</v>
      </c>
      <c r="O195" s="86"/>
      <c r="P195" s="215">
        <f>O195*H195</f>
        <v>0</v>
      </c>
      <c r="Q195" s="215">
        <v>0</v>
      </c>
      <c r="R195" s="215">
        <f>Q195*H195</f>
        <v>0</v>
      </c>
      <c r="S195" s="215">
        <v>0.008</v>
      </c>
      <c r="T195" s="216">
        <f>S195*H195</f>
        <v>0.921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7" t="s">
        <v>236</v>
      </c>
      <c r="AT195" s="217" t="s">
        <v>139</v>
      </c>
      <c r="AU195" s="217" t="s">
        <v>86</v>
      </c>
      <c r="AY195" s="19" t="s">
        <v>136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9" t="s">
        <v>84</v>
      </c>
      <c r="BK195" s="218">
        <f>ROUND(I195*H195,2)</f>
        <v>0</v>
      </c>
      <c r="BL195" s="19" t="s">
        <v>236</v>
      </c>
      <c r="BM195" s="217" t="s">
        <v>280</v>
      </c>
    </row>
    <row r="196" spans="1:47" s="2" customFormat="1" ht="12">
      <c r="A196" s="40"/>
      <c r="B196" s="41"/>
      <c r="C196" s="42"/>
      <c r="D196" s="219" t="s">
        <v>146</v>
      </c>
      <c r="E196" s="42"/>
      <c r="F196" s="220" t="s">
        <v>281</v>
      </c>
      <c r="G196" s="42"/>
      <c r="H196" s="42"/>
      <c r="I196" s="221"/>
      <c r="J196" s="42"/>
      <c r="K196" s="42"/>
      <c r="L196" s="46"/>
      <c r="M196" s="222"/>
      <c r="N196" s="223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146</v>
      </c>
      <c r="AU196" s="19" t="s">
        <v>86</v>
      </c>
    </row>
    <row r="197" spans="1:47" s="2" customFormat="1" ht="12">
      <c r="A197" s="40"/>
      <c r="B197" s="41"/>
      <c r="C197" s="42"/>
      <c r="D197" s="224" t="s">
        <v>148</v>
      </c>
      <c r="E197" s="42"/>
      <c r="F197" s="225" t="s">
        <v>282</v>
      </c>
      <c r="G197" s="42"/>
      <c r="H197" s="42"/>
      <c r="I197" s="221"/>
      <c r="J197" s="42"/>
      <c r="K197" s="42"/>
      <c r="L197" s="46"/>
      <c r="M197" s="222"/>
      <c r="N197" s="223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148</v>
      </c>
      <c r="AU197" s="19" t="s">
        <v>86</v>
      </c>
    </row>
    <row r="198" spans="1:51" s="13" customFormat="1" ht="12">
      <c r="A198" s="13"/>
      <c r="B198" s="226"/>
      <c r="C198" s="227"/>
      <c r="D198" s="219" t="s">
        <v>150</v>
      </c>
      <c r="E198" s="228" t="s">
        <v>19</v>
      </c>
      <c r="F198" s="229" t="s">
        <v>283</v>
      </c>
      <c r="G198" s="227"/>
      <c r="H198" s="228" t="s">
        <v>19</v>
      </c>
      <c r="I198" s="230"/>
      <c r="J198" s="227"/>
      <c r="K198" s="227"/>
      <c r="L198" s="231"/>
      <c r="M198" s="232"/>
      <c r="N198" s="233"/>
      <c r="O198" s="233"/>
      <c r="P198" s="233"/>
      <c r="Q198" s="233"/>
      <c r="R198" s="233"/>
      <c r="S198" s="233"/>
      <c r="T198" s="23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5" t="s">
        <v>150</v>
      </c>
      <c r="AU198" s="235" t="s">
        <v>86</v>
      </c>
      <c r="AV198" s="13" t="s">
        <v>84</v>
      </c>
      <c r="AW198" s="13" t="s">
        <v>35</v>
      </c>
      <c r="AX198" s="13" t="s">
        <v>76</v>
      </c>
      <c r="AY198" s="235" t="s">
        <v>136</v>
      </c>
    </row>
    <row r="199" spans="1:51" s="14" customFormat="1" ht="12">
      <c r="A199" s="14"/>
      <c r="B199" s="236"/>
      <c r="C199" s="237"/>
      <c r="D199" s="219" t="s">
        <v>150</v>
      </c>
      <c r="E199" s="238" t="s">
        <v>19</v>
      </c>
      <c r="F199" s="239" t="s">
        <v>284</v>
      </c>
      <c r="G199" s="237"/>
      <c r="H199" s="240">
        <v>103.7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6" t="s">
        <v>150</v>
      </c>
      <c r="AU199" s="246" t="s">
        <v>86</v>
      </c>
      <c r="AV199" s="14" t="s">
        <v>86</v>
      </c>
      <c r="AW199" s="14" t="s">
        <v>35</v>
      </c>
      <c r="AX199" s="14" t="s">
        <v>76</v>
      </c>
      <c r="AY199" s="246" t="s">
        <v>136</v>
      </c>
    </row>
    <row r="200" spans="1:51" s="14" customFormat="1" ht="12">
      <c r="A200" s="14"/>
      <c r="B200" s="236"/>
      <c r="C200" s="237"/>
      <c r="D200" s="219" t="s">
        <v>150</v>
      </c>
      <c r="E200" s="238" t="s">
        <v>19</v>
      </c>
      <c r="F200" s="239" t="s">
        <v>263</v>
      </c>
      <c r="G200" s="237"/>
      <c r="H200" s="240">
        <v>11.425</v>
      </c>
      <c r="I200" s="241"/>
      <c r="J200" s="237"/>
      <c r="K200" s="237"/>
      <c r="L200" s="242"/>
      <c r="M200" s="243"/>
      <c r="N200" s="244"/>
      <c r="O200" s="244"/>
      <c r="P200" s="244"/>
      <c r="Q200" s="244"/>
      <c r="R200" s="244"/>
      <c r="S200" s="244"/>
      <c r="T200" s="245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6" t="s">
        <v>150</v>
      </c>
      <c r="AU200" s="246" t="s">
        <v>86</v>
      </c>
      <c r="AV200" s="14" t="s">
        <v>86</v>
      </c>
      <c r="AW200" s="14" t="s">
        <v>35</v>
      </c>
      <c r="AX200" s="14" t="s">
        <v>76</v>
      </c>
      <c r="AY200" s="246" t="s">
        <v>136</v>
      </c>
    </row>
    <row r="201" spans="1:51" s="16" customFormat="1" ht="12">
      <c r="A201" s="16"/>
      <c r="B201" s="258"/>
      <c r="C201" s="259"/>
      <c r="D201" s="219" t="s">
        <v>150</v>
      </c>
      <c r="E201" s="260" t="s">
        <v>19</v>
      </c>
      <c r="F201" s="261" t="s">
        <v>166</v>
      </c>
      <c r="G201" s="259"/>
      <c r="H201" s="262">
        <v>115.125</v>
      </c>
      <c r="I201" s="263"/>
      <c r="J201" s="259"/>
      <c r="K201" s="259"/>
      <c r="L201" s="264"/>
      <c r="M201" s="265"/>
      <c r="N201" s="266"/>
      <c r="O201" s="266"/>
      <c r="P201" s="266"/>
      <c r="Q201" s="266"/>
      <c r="R201" s="266"/>
      <c r="S201" s="266"/>
      <c r="T201" s="267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T201" s="268" t="s">
        <v>150</v>
      </c>
      <c r="AU201" s="268" t="s">
        <v>86</v>
      </c>
      <c r="AV201" s="16" t="s">
        <v>144</v>
      </c>
      <c r="AW201" s="16" t="s">
        <v>35</v>
      </c>
      <c r="AX201" s="16" t="s">
        <v>84</v>
      </c>
      <c r="AY201" s="268" t="s">
        <v>136</v>
      </c>
    </row>
    <row r="202" spans="1:65" s="2" customFormat="1" ht="16.5" customHeight="1">
      <c r="A202" s="40"/>
      <c r="B202" s="41"/>
      <c r="C202" s="206" t="s">
        <v>285</v>
      </c>
      <c r="D202" s="206" t="s">
        <v>139</v>
      </c>
      <c r="E202" s="207" t="s">
        <v>286</v>
      </c>
      <c r="F202" s="208" t="s">
        <v>287</v>
      </c>
      <c r="G202" s="209" t="s">
        <v>246</v>
      </c>
      <c r="H202" s="269"/>
      <c r="I202" s="211"/>
      <c r="J202" s="212">
        <f>ROUND(I202*H202,2)</f>
        <v>0</v>
      </c>
      <c r="K202" s="208" t="s">
        <v>143</v>
      </c>
      <c r="L202" s="46"/>
      <c r="M202" s="213" t="s">
        <v>19</v>
      </c>
      <c r="N202" s="214" t="s">
        <v>47</v>
      </c>
      <c r="O202" s="86"/>
      <c r="P202" s="215">
        <f>O202*H202</f>
        <v>0</v>
      </c>
      <c r="Q202" s="215">
        <v>0</v>
      </c>
      <c r="R202" s="215">
        <f>Q202*H202</f>
        <v>0</v>
      </c>
      <c r="S202" s="215">
        <v>0</v>
      </c>
      <c r="T202" s="21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7" t="s">
        <v>236</v>
      </c>
      <c r="AT202" s="217" t="s">
        <v>139</v>
      </c>
      <c r="AU202" s="217" t="s">
        <v>86</v>
      </c>
      <c r="AY202" s="19" t="s">
        <v>136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9" t="s">
        <v>84</v>
      </c>
      <c r="BK202" s="218">
        <f>ROUND(I202*H202,2)</f>
        <v>0</v>
      </c>
      <c r="BL202" s="19" t="s">
        <v>236</v>
      </c>
      <c r="BM202" s="217" t="s">
        <v>288</v>
      </c>
    </row>
    <row r="203" spans="1:47" s="2" customFormat="1" ht="12">
      <c r="A203" s="40"/>
      <c r="B203" s="41"/>
      <c r="C203" s="42"/>
      <c r="D203" s="219" t="s">
        <v>146</v>
      </c>
      <c r="E203" s="42"/>
      <c r="F203" s="220" t="s">
        <v>289</v>
      </c>
      <c r="G203" s="42"/>
      <c r="H203" s="42"/>
      <c r="I203" s="221"/>
      <c r="J203" s="42"/>
      <c r="K203" s="42"/>
      <c r="L203" s="46"/>
      <c r="M203" s="222"/>
      <c r="N203" s="223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146</v>
      </c>
      <c r="AU203" s="19" t="s">
        <v>86</v>
      </c>
    </row>
    <row r="204" spans="1:47" s="2" customFormat="1" ht="12">
      <c r="A204" s="40"/>
      <c r="B204" s="41"/>
      <c r="C204" s="42"/>
      <c r="D204" s="224" t="s">
        <v>148</v>
      </c>
      <c r="E204" s="42"/>
      <c r="F204" s="225" t="s">
        <v>290</v>
      </c>
      <c r="G204" s="42"/>
      <c r="H204" s="42"/>
      <c r="I204" s="221"/>
      <c r="J204" s="42"/>
      <c r="K204" s="42"/>
      <c r="L204" s="46"/>
      <c r="M204" s="222"/>
      <c r="N204" s="223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148</v>
      </c>
      <c r="AU204" s="19" t="s">
        <v>86</v>
      </c>
    </row>
    <row r="205" spans="1:63" s="12" customFormat="1" ht="22.8" customHeight="1">
      <c r="A205" s="12"/>
      <c r="B205" s="190"/>
      <c r="C205" s="191"/>
      <c r="D205" s="192" t="s">
        <v>75</v>
      </c>
      <c r="E205" s="204" t="s">
        <v>291</v>
      </c>
      <c r="F205" s="204" t="s">
        <v>292</v>
      </c>
      <c r="G205" s="191"/>
      <c r="H205" s="191"/>
      <c r="I205" s="194"/>
      <c r="J205" s="205">
        <f>BK205</f>
        <v>0</v>
      </c>
      <c r="K205" s="191"/>
      <c r="L205" s="196"/>
      <c r="M205" s="197"/>
      <c r="N205" s="198"/>
      <c r="O205" s="198"/>
      <c r="P205" s="199">
        <f>SUM(P206:P393)</f>
        <v>0</v>
      </c>
      <c r="Q205" s="198"/>
      <c r="R205" s="199">
        <f>SUM(R206:R393)</f>
        <v>0.10952</v>
      </c>
      <c r="S205" s="198"/>
      <c r="T205" s="200">
        <f>SUM(T206:T393)</f>
        <v>0.9017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01" t="s">
        <v>86</v>
      </c>
      <c r="AT205" s="202" t="s">
        <v>75</v>
      </c>
      <c r="AU205" s="202" t="s">
        <v>84</v>
      </c>
      <c r="AY205" s="201" t="s">
        <v>136</v>
      </c>
      <c r="BK205" s="203">
        <f>SUM(BK206:BK393)</f>
        <v>0</v>
      </c>
    </row>
    <row r="206" spans="1:65" s="2" customFormat="1" ht="16.5" customHeight="1">
      <c r="A206" s="40"/>
      <c r="B206" s="41"/>
      <c r="C206" s="206" t="s">
        <v>7</v>
      </c>
      <c r="D206" s="206" t="s">
        <v>139</v>
      </c>
      <c r="E206" s="207" t="s">
        <v>293</v>
      </c>
      <c r="F206" s="208" t="s">
        <v>294</v>
      </c>
      <c r="G206" s="209" t="s">
        <v>235</v>
      </c>
      <c r="H206" s="210">
        <v>3</v>
      </c>
      <c r="I206" s="211"/>
      <c r="J206" s="212">
        <f>ROUND(I206*H206,2)</f>
        <v>0</v>
      </c>
      <c r="K206" s="208" t="s">
        <v>19</v>
      </c>
      <c r="L206" s="46"/>
      <c r="M206" s="213" t="s">
        <v>19</v>
      </c>
      <c r="N206" s="214" t="s">
        <v>47</v>
      </c>
      <c r="O206" s="86"/>
      <c r="P206" s="215">
        <f>O206*H206</f>
        <v>0</v>
      </c>
      <c r="Q206" s="215">
        <v>0</v>
      </c>
      <c r="R206" s="215">
        <f>Q206*H206</f>
        <v>0</v>
      </c>
      <c r="S206" s="215">
        <v>0.008</v>
      </c>
      <c r="T206" s="216">
        <f>S206*H206</f>
        <v>0.024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7" t="s">
        <v>236</v>
      </c>
      <c r="AT206" s="217" t="s">
        <v>139</v>
      </c>
      <c r="AU206" s="217" t="s">
        <v>86</v>
      </c>
      <c r="AY206" s="19" t="s">
        <v>136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9" t="s">
        <v>84</v>
      </c>
      <c r="BK206" s="218">
        <f>ROUND(I206*H206,2)</f>
        <v>0</v>
      </c>
      <c r="BL206" s="19" t="s">
        <v>236</v>
      </c>
      <c r="BM206" s="217" t="s">
        <v>295</v>
      </c>
    </row>
    <row r="207" spans="1:47" s="2" customFormat="1" ht="12">
      <c r="A207" s="40"/>
      <c r="B207" s="41"/>
      <c r="C207" s="42"/>
      <c r="D207" s="219" t="s">
        <v>146</v>
      </c>
      <c r="E207" s="42"/>
      <c r="F207" s="220" t="s">
        <v>294</v>
      </c>
      <c r="G207" s="42"/>
      <c r="H207" s="42"/>
      <c r="I207" s="221"/>
      <c r="J207" s="42"/>
      <c r="K207" s="42"/>
      <c r="L207" s="46"/>
      <c r="M207" s="222"/>
      <c r="N207" s="223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146</v>
      </c>
      <c r="AU207" s="19" t="s">
        <v>86</v>
      </c>
    </row>
    <row r="208" spans="1:51" s="14" customFormat="1" ht="12">
      <c r="A208" s="14"/>
      <c r="B208" s="236"/>
      <c r="C208" s="237"/>
      <c r="D208" s="219" t="s">
        <v>150</v>
      </c>
      <c r="E208" s="238" t="s">
        <v>19</v>
      </c>
      <c r="F208" s="239" t="s">
        <v>296</v>
      </c>
      <c r="G208" s="237"/>
      <c r="H208" s="240">
        <v>3</v>
      </c>
      <c r="I208" s="241"/>
      <c r="J208" s="237"/>
      <c r="K208" s="237"/>
      <c r="L208" s="242"/>
      <c r="M208" s="243"/>
      <c r="N208" s="244"/>
      <c r="O208" s="244"/>
      <c r="P208" s="244"/>
      <c r="Q208" s="244"/>
      <c r="R208" s="244"/>
      <c r="S208" s="244"/>
      <c r="T208" s="245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6" t="s">
        <v>150</v>
      </c>
      <c r="AU208" s="246" t="s">
        <v>86</v>
      </c>
      <c r="AV208" s="14" t="s">
        <v>86</v>
      </c>
      <c r="AW208" s="14" t="s">
        <v>35</v>
      </c>
      <c r="AX208" s="14" t="s">
        <v>84</v>
      </c>
      <c r="AY208" s="246" t="s">
        <v>136</v>
      </c>
    </row>
    <row r="209" spans="1:65" s="2" customFormat="1" ht="16.5" customHeight="1">
      <c r="A209" s="40"/>
      <c r="B209" s="41"/>
      <c r="C209" s="206" t="s">
        <v>297</v>
      </c>
      <c r="D209" s="206" t="s">
        <v>139</v>
      </c>
      <c r="E209" s="207" t="s">
        <v>298</v>
      </c>
      <c r="F209" s="208" t="s">
        <v>299</v>
      </c>
      <c r="G209" s="209" t="s">
        <v>235</v>
      </c>
      <c r="H209" s="210">
        <v>6</v>
      </c>
      <c r="I209" s="211"/>
      <c r="J209" s="212">
        <f>ROUND(I209*H209,2)</f>
        <v>0</v>
      </c>
      <c r="K209" s="208" t="s">
        <v>143</v>
      </c>
      <c r="L209" s="46"/>
      <c r="M209" s="213" t="s">
        <v>19</v>
      </c>
      <c r="N209" s="214" t="s">
        <v>47</v>
      </c>
      <c r="O209" s="86"/>
      <c r="P209" s="215">
        <f>O209*H209</f>
        <v>0</v>
      </c>
      <c r="Q209" s="215">
        <v>0</v>
      </c>
      <c r="R209" s="215">
        <f>Q209*H209</f>
        <v>0</v>
      </c>
      <c r="S209" s="215">
        <v>0</v>
      </c>
      <c r="T209" s="21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7" t="s">
        <v>236</v>
      </c>
      <c r="AT209" s="217" t="s">
        <v>139</v>
      </c>
      <c r="AU209" s="217" t="s">
        <v>86</v>
      </c>
      <c r="AY209" s="19" t="s">
        <v>136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9" t="s">
        <v>84</v>
      </c>
      <c r="BK209" s="218">
        <f>ROUND(I209*H209,2)</f>
        <v>0</v>
      </c>
      <c r="BL209" s="19" t="s">
        <v>236</v>
      </c>
      <c r="BM209" s="217" t="s">
        <v>300</v>
      </c>
    </row>
    <row r="210" spans="1:47" s="2" customFormat="1" ht="12">
      <c r="A210" s="40"/>
      <c r="B210" s="41"/>
      <c r="C210" s="42"/>
      <c r="D210" s="219" t="s">
        <v>146</v>
      </c>
      <c r="E210" s="42"/>
      <c r="F210" s="220" t="s">
        <v>301</v>
      </c>
      <c r="G210" s="42"/>
      <c r="H210" s="42"/>
      <c r="I210" s="221"/>
      <c r="J210" s="42"/>
      <c r="K210" s="42"/>
      <c r="L210" s="46"/>
      <c r="M210" s="222"/>
      <c r="N210" s="223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146</v>
      </c>
      <c r="AU210" s="19" t="s">
        <v>86</v>
      </c>
    </row>
    <row r="211" spans="1:47" s="2" customFormat="1" ht="12">
      <c r="A211" s="40"/>
      <c r="B211" s="41"/>
      <c r="C211" s="42"/>
      <c r="D211" s="224" t="s">
        <v>148</v>
      </c>
      <c r="E211" s="42"/>
      <c r="F211" s="225" t="s">
        <v>302</v>
      </c>
      <c r="G211" s="42"/>
      <c r="H211" s="42"/>
      <c r="I211" s="221"/>
      <c r="J211" s="42"/>
      <c r="K211" s="42"/>
      <c r="L211" s="46"/>
      <c r="M211" s="222"/>
      <c r="N211" s="223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148</v>
      </c>
      <c r="AU211" s="19" t="s">
        <v>86</v>
      </c>
    </row>
    <row r="212" spans="1:65" s="2" customFormat="1" ht="24.15" customHeight="1">
      <c r="A212" s="40"/>
      <c r="B212" s="41"/>
      <c r="C212" s="270" t="s">
        <v>303</v>
      </c>
      <c r="D212" s="270" t="s">
        <v>265</v>
      </c>
      <c r="E212" s="271" t="s">
        <v>304</v>
      </c>
      <c r="F212" s="272" t="s">
        <v>305</v>
      </c>
      <c r="G212" s="273" t="s">
        <v>235</v>
      </c>
      <c r="H212" s="274">
        <v>6</v>
      </c>
      <c r="I212" s="275"/>
      <c r="J212" s="276">
        <f>ROUND(I212*H212,2)</f>
        <v>0</v>
      </c>
      <c r="K212" s="272" t="s">
        <v>19</v>
      </c>
      <c r="L212" s="277"/>
      <c r="M212" s="278" t="s">
        <v>19</v>
      </c>
      <c r="N212" s="279" t="s">
        <v>47</v>
      </c>
      <c r="O212" s="86"/>
      <c r="P212" s="215">
        <f>O212*H212</f>
        <v>0</v>
      </c>
      <c r="Q212" s="215">
        <v>0.016</v>
      </c>
      <c r="R212" s="215">
        <f>Q212*H212</f>
        <v>0.096</v>
      </c>
      <c r="S212" s="215">
        <v>0</v>
      </c>
      <c r="T212" s="21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7" t="s">
        <v>268</v>
      </c>
      <c r="AT212" s="217" t="s">
        <v>265</v>
      </c>
      <c r="AU212" s="217" t="s">
        <v>86</v>
      </c>
      <c r="AY212" s="19" t="s">
        <v>136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9" t="s">
        <v>84</v>
      </c>
      <c r="BK212" s="218">
        <f>ROUND(I212*H212,2)</f>
        <v>0</v>
      </c>
      <c r="BL212" s="19" t="s">
        <v>236</v>
      </c>
      <c r="BM212" s="217" t="s">
        <v>306</v>
      </c>
    </row>
    <row r="213" spans="1:47" s="2" customFormat="1" ht="12">
      <c r="A213" s="40"/>
      <c r="B213" s="41"/>
      <c r="C213" s="42"/>
      <c r="D213" s="219" t="s">
        <v>146</v>
      </c>
      <c r="E213" s="42"/>
      <c r="F213" s="220" t="s">
        <v>305</v>
      </c>
      <c r="G213" s="42"/>
      <c r="H213" s="42"/>
      <c r="I213" s="221"/>
      <c r="J213" s="42"/>
      <c r="K213" s="42"/>
      <c r="L213" s="46"/>
      <c r="M213" s="222"/>
      <c r="N213" s="223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146</v>
      </c>
      <c r="AU213" s="19" t="s">
        <v>86</v>
      </c>
    </row>
    <row r="214" spans="1:65" s="2" customFormat="1" ht="16.5" customHeight="1">
      <c r="A214" s="40"/>
      <c r="B214" s="41"/>
      <c r="C214" s="206" t="s">
        <v>307</v>
      </c>
      <c r="D214" s="206" t="s">
        <v>139</v>
      </c>
      <c r="E214" s="207" t="s">
        <v>308</v>
      </c>
      <c r="F214" s="208" t="s">
        <v>309</v>
      </c>
      <c r="G214" s="209" t="s">
        <v>235</v>
      </c>
      <c r="H214" s="210">
        <v>6</v>
      </c>
      <c r="I214" s="211"/>
      <c r="J214" s="212">
        <f>ROUND(I214*H214,2)</f>
        <v>0</v>
      </c>
      <c r="K214" s="208" t="s">
        <v>143</v>
      </c>
      <c r="L214" s="46"/>
      <c r="M214" s="213" t="s">
        <v>19</v>
      </c>
      <c r="N214" s="214" t="s">
        <v>47</v>
      </c>
      <c r="O214" s="86"/>
      <c r="P214" s="215">
        <f>O214*H214</f>
        <v>0</v>
      </c>
      <c r="Q214" s="215">
        <v>0</v>
      </c>
      <c r="R214" s="215">
        <f>Q214*H214</f>
        <v>0</v>
      </c>
      <c r="S214" s="215">
        <v>0</v>
      </c>
      <c r="T214" s="21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7" t="s">
        <v>236</v>
      </c>
      <c r="AT214" s="217" t="s">
        <v>139</v>
      </c>
      <c r="AU214" s="217" t="s">
        <v>86</v>
      </c>
      <c r="AY214" s="19" t="s">
        <v>136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9" t="s">
        <v>84</v>
      </c>
      <c r="BK214" s="218">
        <f>ROUND(I214*H214,2)</f>
        <v>0</v>
      </c>
      <c r="BL214" s="19" t="s">
        <v>236</v>
      </c>
      <c r="BM214" s="217" t="s">
        <v>310</v>
      </c>
    </row>
    <row r="215" spans="1:47" s="2" customFormat="1" ht="12">
      <c r="A215" s="40"/>
      <c r="B215" s="41"/>
      <c r="C215" s="42"/>
      <c r="D215" s="219" t="s">
        <v>146</v>
      </c>
      <c r="E215" s="42"/>
      <c r="F215" s="220" t="s">
        <v>311</v>
      </c>
      <c r="G215" s="42"/>
      <c r="H215" s="42"/>
      <c r="I215" s="221"/>
      <c r="J215" s="42"/>
      <c r="K215" s="42"/>
      <c r="L215" s="46"/>
      <c r="M215" s="222"/>
      <c r="N215" s="223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146</v>
      </c>
      <c r="AU215" s="19" t="s">
        <v>86</v>
      </c>
    </row>
    <row r="216" spans="1:47" s="2" customFormat="1" ht="12">
      <c r="A216" s="40"/>
      <c r="B216" s="41"/>
      <c r="C216" s="42"/>
      <c r="D216" s="224" t="s">
        <v>148</v>
      </c>
      <c r="E216" s="42"/>
      <c r="F216" s="225" t="s">
        <v>312</v>
      </c>
      <c r="G216" s="42"/>
      <c r="H216" s="42"/>
      <c r="I216" s="221"/>
      <c r="J216" s="42"/>
      <c r="K216" s="42"/>
      <c r="L216" s="46"/>
      <c r="M216" s="222"/>
      <c r="N216" s="223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148</v>
      </c>
      <c r="AU216" s="19" t="s">
        <v>86</v>
      </c>
    </row>
    <row r="217" spans="1:65" s="2" customFormat="1" ht="16.5" customHeight="1">
      <c r="A217" s="40"/>
      <c r="B217" s="41"/>
      <c r="C217" s="270" t="s">
        <v>313</v>
      </c>
      <c r="D217" s="270" t="s">
        <v>265</v>
      </c>
      <c r="E217" s="271" t="s">
        <v>314</v>
      </c>
      <c r="F217" s="272" t="s">
        <v>315</v>
      </c>
      <c r="G217" s="273" t="s">
        <v>235</v>
      </c>
      <c r="H217" s="274">
        <v>6</v>
      </c>
      <c r="I217" s="275"/>
      <c r="J217" s="276">
        <f>ROUND(I217*H217,2)</f>
        <v>0</v>
      </c>
      <c r="K217" s="272" t="s">
        <v>143</v>
      </c>
      <c r="L217" s="277"/>
      <c r="M217" s="278" t="s">
        <v>19</v>
      </c>
      <c r="N217" s="279" t="s">
        <v>47</v>
      </c>
      <c r="O217" s="86"/>
      <c r="P217" s="215">
        <f>O217*H217</f>
        <v>0</v>
      </c>
      <c r="Q217" s="215">
        <v>0.0022</v>
      </c>
      <c r="R217" s="215">
        <f>Q217*H217</f>
        <v>0.0132</v>
      </c>
      <c r="S217" s="215">
        <v>0</v>
      </c>
      <c r="T217" s="21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7" t="s">
        <v>268</v>
      </c>
      <c r="AT217" s="217" t="s">
        <v>265</v>
      </c>
      <c r="AU217" s="217" t="s">
        <v>86</v>
      </c>
      <c r="AY217" s="19" t="s">
        <v>136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9" t="s">
        <v>84</v>
      </c>
      <c r="BK217" s="218">
        <f>ROUND(I217*H217,2)</f>
        <v>0</v>
      </c>
      <c r="BL217" s="19" t="s">
        <v>236</v>
      </c>
      <c r="BM217" s="217" t="s">
        <v>316</v>
      </c>
    </row>
    <row r="218" spans="1:47" s="2" customFormat="1" ht="12">
      <c r="A218" s="40"/>
      <c r="B218" s="41"/>
      <c r="C218" s="42"/>
      <c r="D218" s="219" t="s">
        <v>146</v>
      </c>
      <c r="E218" s="42"/>
      <c r="F218" s="220" t="s">
        <v>315</v>
      </c>
      <c r="G218" s="42"/>
      <c r="H218" s="42"/>
      <c r="I218" s="221"/>
      <c r="J218" s="42"/>
      <c r="K218" s="42"/>
      <c r="L218" s="46"/>
      <c r="M218" s="222"/>
      <c r="N218" s="223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146</v>
      </c>
      <c r="AU218" s="19" t="s">
        <v>86</v>
      </c>
    </row>
    <row r="219" spans="1:65" s="2" customFormat="1" ht="16.5" customHeight="1">
      <c r="A219" s="40"/>
      <c r="B219" s="41"/>
      <c r="C219" s="206" t="s">
        <v>317</v>
      </c>
      <c r="D219" s="206" t="s">
        <v>139</v>
      </c>
      <c r="E219" s="207" t="s">
        <v>318</v>
      </c>
      <c r="F219" s="208" t="s">
        <v>319</v>
      </c>
      <c r="G219" s="209" t="s">
        <v>235</v>
      </c>
      <c r="H219" s="210">
        <v>9</v>
      </c>
      <c r="I219" s="211"/>
      <c r="J219" s="212">
        <f>ROUND(I219*H219,2)</f>
        <v>0</v>
      </c>
      <c r="K219" s="208" t="s">
        <v>143</v>
      </c>
      <c r="L219" s="46"/>
      <c r="M219" s="213" t="s">
        <v>19</v>
      </c>
      <c r="N219" s="214" t="s">
        <v>47</v>
      </c>
      <c r="O219" s="86"/>
      <c r="P219" s="215">
        <f>O219*H219</f>
        <v>0</v>
      </c>
      <c r="Q219" s="215">
        <v>0</v>
      </c>
      <c r="R219" s="215">
        <f>Q219*H219</f>
        <v>0</v>
      </c>
      <c r="S219" s="215">
        <v>0</v>
      </c>
      <c r="T219" s="216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7" t="s">
        <v>236</v>
      </c>
      <c r="AT219" s="217" t="s">
        <v>139</v>
      </c>
      <c r="AU219" s="217" t="s">
        <v>86</v>
      </c>
      <c r="AY219" s="19" t="s">
        <v>136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9" t="s">
        <v>84</v>
      </c>
      <c r="BK219" s="218">
        <f>ROUND(I219*H219,2)</f>
        <v>0</v>
      </c>
      <c r="BL219" s="19" t="s">
        <v>236</v>
      </c>
      <c r="BM219" s="217" t="s">
        <v>320</v>
      </c>
    </row>
    <row r="220" spans="1:47" s="2" customFormat="1" ht="12">
      <c r="A220" s="40"/>
      <c r="B220" s="41"/>
      <c r="C220" s="42"/>
      <c r="D220" s="219" t="s">
        <v>146</v>
      </c>
      <c r="E220" s="42"/>
      <c r="F220" s="220" t="s">
        <v>321</v>
      </c>
      <c r="G220" s="42"/>
      <c r="H220" s="42"/>
      <c r="I220" s="221"/>
      <c r="J220" s="42"/>
      <c r="K220" s="42"/>
      <c r="L220" s="46"/>
      <c r="M220" s="222"/>
      <c r="N220" s="223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146</v>
      </c>
      <c r="AU220" s="19" t="s">
        <v>86</v>
      </c>
    </row>
    <row r="221" spans="1:47" s="2" customFormat="1" ht="12">
      <c r="A221" s="40"/>
      <c r="B221" s="41"/>
      <c r="C221" s="42"/>
      <c r="D221" s="224" t="s">
        <v>148</v>
      </c>
      <c r="E221" s="42"/>
      <c r="F221" s="225" t="s">
        <v>322</v>
      </c>
      <c r="G221" s="42"/>
      <c r="H221" s="42"/>
      <c r="I221" s="221"/>
      <c r="J221" s="42"/>
      <c r="K221" s="42"/>
      <c r="L221" s="46"/>
      <c r="M221" s="222"/>
      <c r="N221" s="223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148</v>
      </c>
      <c r="AU221" s="19" t="s">
        <v>86</v>
      </c>
    </row>
    <row r="222" spans="1:51" s="14" customFormat="1" ht="12">
      <c r="A222" s="14"/>
      <c r="B222" s="236"/>
      <c r="C222" s="237"/>
      <c r="D222" s="219" t="s">
        <v>150</v>
      </c>
      <c r="E222" s="238" t="s">
        <v>19</v>
      </c>
      <c r="F222" s="239" t="s">
        <v>323</v>
      </c>
      <c r="G222" s="237"/>
      <c r="H222" s="240">
        <v>3</v>
      </c>
      <c r="I222" s="241"/>
      <c r="J222" s="237"/>
      <c r="K222" s="237"/>
      <c r="L222" s="242"/>
      <c r="M222" s="243"/>
      <c r="N222" s="244"/>
      <c r="O222" s="244"/>
      <c r="P222" s="244"/>
      <c r="Q222" s="244"/>
      <c r="R222" s="244"/>
      <c r="S222" s="244"/>
      <c r="T222" s="245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6" t="s">
        <v>150</v>
      </c>
      <c r="AU222" s="246" t="s">
        <v>86</v>
      </c>
      <c r="AV222" s="14" t="s">
        <v>86</v>
      </c>
      <c r="AW222" s="14" t="s">
        <v>35</v>
      </c>
      <c r="AX222" s="14" t="s">
        <v>76</v>
      </c>
      <c r="AY222" s="246" t="s">
        <v>136</v>
      </c>
    </row>
    <row r="223" spans="1:51" s="14" customFormat="1" ht="12">
      <c r="A223" s="14"/>
      <c r="B223" s="236"/>
      <c r="C223" s="237"/>
      <c r="D223" s="219" t="s">
        <v>150</v>
      </c>
      <c r="E223" s="238" t="s">
        <v>19</v>
      </c>
      <c r="F223" s="239" t="s">
        <v>324</v>
      </c>
      <c r="G223" s="237"/>
      <c r="H223" s="240">
        <v>2</v>
      </c>
      <c r="I223" s="241"/>
      <c r="J223" s="237"/>
      <c r="K223" s="237"/>
      <c r="L223" s="242"/>
      <c r="M223" s="243"/>
      <c r="N223" s="244"/>
      <c r="O223" s="244"/>
      <c r="P223" s="244"/>
      <c r="Q223" s="244"/>
      <c r="R223" s="244"/>
      <c r="S223" s="244"/>
      <c r="T223" s="245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6" t="s">
        <v>150</v>
      </c>
      <c r="AU223" s="246" t="s">
        <v>86</v>
      </c>
      <c r="AV223" s="14" t="s">
        <v>86</v>
      </c>
      <c r="AW223" s="14" t="s">
        <v>35</v>
      </c>
      <c r="AX223" s="14" t="s">
        <v>76</v>
      </c>
      <c r="AY223" s="246" t="s">
        <v>136</v>
      </c>
    </row>
    <row r="224" spans="1:51" s="14" customFormat="1" ht="12">
      <c r="A224" s="14"/>
      <c r="B224" s="236"/>
      <c r="C224" s="237"/>
      <c r="D224" s="219" t="s">
        <v>150</v>
      </c>
      <c r="E224" s="238" t="s">
        <v>19</v>
      </c>
      <c r="F224" s="239" t="s">
        <v>325</v>
      </c>
      <c r="G224" s="237"/>
      <c r="H224" s="240">
        <v>2</v>
      </c>
      <c r="I224" s="241"/>
      <c r="J224" s="237"/>
      <c r="K224" s="237"/>
      <c r="L224" s="242"/>
      <c r="M224" s="243"/>
      <c r="N224" s="244"/>
      <c r="O224" s="244"/>
      <c r="P224" s="244"/>
      <c r="Q224" s="244"/>
      <c r="R224" s="244"/>
      <c r="S224" s="244"/>
      <c r="T224" s="245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6" t="s">
        <v>150</v>
      </c>
      <c r="AU224" s="246" t="s">
        <v>86</v>
      </c>
      <c r="AV224" s="14" t="s">
        <v>86</v>
      </c>
      <c r="AW224" s="14" t="s">
        <v>35</v>
      </c>
      <c r="AX224" s="14" t="s">
        <v>76</v>
      </c>
      <c r="AY224" s="246" t="s">
        <v>136</v>
      </c>
    </row>
    <row r="225" spans="1:51" s="14" customFormat="1" ht="12">
      <c r="A225" s="14"/>
      <c r="B225" s="236"/>
      <c r="C225" s="237"/>
      <c r="D225" s="219" t="s">
        <v>150</v>
      </c>
      <c r="E225" s="238" t="s">
        <v>19</v>
      </c>
      <c r="F225" s="239" t="s">
        <v>326</v>
      </c>
      <c r="G225" s="237"/>
      <c r="H225" s="240">
        <v>2</v>
      </c>
      <c r="I225" s="241"/>
      <c r="J225" s="237"/>
      <c r="K225" s="237"/>
      <c r="L225" s="242"/>
      <c r="M225" s="243"/>
      <c r="N225" s="244"/>
      <c r="O225" s="244"/>
      <c r="P225" s="244"/>
      <c r="Q225" s="244"/>
      <c r="R225" s="244"/>
      <c r="S225" s="244"/>
      <c r="T225" s="24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6" t="s">
        <v>150</v>
      </c>
      <c r="AU225" s="246" t="s">
        <v>86</v>
      </c>
      <c r="AV225" s="14" t="s">
        <v>86</v>
      </c>
      <c r="AW225" s="14" t="s">
        <v>35</v>
      </c>
      <c r="AX225" s="14" t="s">
        <v>76</v>
      </c>
      <c r="AY225" s="246" t="s">
        <v>136</v>
      </c>
    </row>
    <row r="226" spans="1:51" s="16" customFormat="1" ht="12">
      <c r="A226" s="16"/>
      <c r="B226" s="258"/>
      <c r="C226" s="259"/>
      <c r="D226" s="219" t="s">
        <v>150</v>
      </c>
      <c r="E226" s="260" t="s">
        <v>19</v>
      </c>
      <c r="F226" s="261" t="s">
        <v>166</v>
      </c>
      <c r="G226" s="259"/>
      <c r="H226" s="262">
        <v>9</v>
      </c>
      <c r="I226" s="263"/>
      <c r="J226" s="259"/>
      <c r="K226" s="259"/>
      <c r="L226" s="264"/>
      <c r="M226" s="265"/>
      <c r="N226" s="266"/>
      <c r="O226" s="266"/>
      <c r="P226" s="266"/>
      <c r="Q226" s="266"/>
      <c r="R226" s="266"/>
      <c r="S226" s="266"/>
      <c r="T226" s="267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T226" s="268" t="s">
        <v>150</v>
      </c>
      <c r="AU226" s="268" t="s">
        <v>86</v>
      </c>
      <c r="AV226" s="16" t="s">
        <v>144</v>
      </c>
      <c r="AW226" s="16" t="s">
        <v>35</v>
      </c>
      <c r="AX226" s="16" t="s">
        <v>84</v>
      </c>
      <c r="AY226" s="268" t="s">
        <v>136</v>
      </c>
    </row>
    <row r="227" spans="1:65" s="2" customFormat="1" ht="16.5" customHeight="1">
      <c r="A227" s="40"/>
      <c r="B227" s="41"/>
      <c r="C227" s="206" t="s">
        <v>327</v>
      </c>
      <c r="D227" s="206" t="s">
        <v>139</v>
      </c>
      <c r="E227" s="207" t="s">
        <v>328</v>
      </c>
      <c r="F227" s="208" t="s">
        <v>329</v>
      </c>
      <c r="G227" s="209" t="s">
        <v>235</v>
      </c>
      <c r="H227" s="210">
        <v>4</v>
      </c>
      <c r="I227" s="211"/>
      <c r="J227" s="212">
        <f>ROUND(I227*H227,2)</f>
        <v>0</v>
      </c>
      <c r="K227" s="208" t="s">
        <v>143</v>
      </c>
      <c r="L227" s="46"/>
      <c r="M227" s="213" t="s">
        <v>19</v>
      </c>
      <c r="N227" s="214" t="s">
        <v>47</v>
      </c>
      <c r="O227" s="86"/>
      <c r="P227" s="215">
        <f>O227*H227</f>
        <v>0</v>
      </c>
      <c r="Q227" s="215">
        <v>0</v>
      </c>
      <c r="R227" s="215">
        <f>Q227*H227</f>
        <v>0</v>
      </c>
      <c r="S227" s="215">
        <v>0</v>
      </c>
      <c r="T227" s="216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7" t="s">
        <v>236</v>
      </c>
      <c r="AT227" s="217" t="s">
        <v>139</v>
      </c>
      <c r="AU227" s="217" t="s">
        <v>86</v>
      </c>
      <c r="AY227" s="19" t="s">
        <v>136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9" t="s">
        <v>84</v>
      </c>
      <c r="BK227" s="218">
        <f>ROUND(I227*H227,2)</f>
        <v>0</v>
      </c>
      <c r="BL227" s="19" t="s">
        <v>236</v>
      </c>
      <c r="BM227" s="217" t="s">
        <v>330</v>
      </c>
    </row>
    <row r="228" spans="1:47" s="2" customFormat="1" ht="12">
      <c r="A228" s="40"/>
      <c r="B228" s="41"/>
      <c r="C228" s="42"/>
      <c r="D228" s="219" t="s">
        <v>146</v>
      </c>
      <c r="E228" s="42"/>
      <c r="F228" s="220" t="s">
        <v>331</v>
      </c>
      <c r="G228" s="42"/>
      <c r="H228" s="42"/>
      <c r="I228" s="221"/>
      <c r="J228" s="42"/>
      <c r="K228" s="42"/>
      <c r="L228" s="46"/>
      <c r="M228" s="222"/>
      <c r="N228" s="223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146</v>
      </c>
      <c r="AU228" s="19" t="s">
        <v>86</v>
      </c>
    </row>
    <row r="229" spans="1:47" s="2" customFormat="1" ht="12">
      <c r="A229" s="40"/>
      <c r="B229" s="41"/>
      <c r="C229" s="42"/>
      <c r="D229" s="224" t="s">
        <v>148</v>
      </c>
      <c r="E229" s="42"/>
      <c r="F229" s="225" t="s">
        <v>332</v>
      </c>
      <c r="G229" s="42"/>
      <c r="H229" s="42"/>
      <c r="I229" s="221"/>
      <c r="J229" s="42"/>
      <c r="K229" s="42"/>
      <c r="L229" s="46"/>
      <c r="M229" s="222"/>
      <c r="N229" s="223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148</v>
      </c>
      <c r="AU229" s="19" t="s">
        <v>86</v>
      </c>
    </row>
    <row r="230" spans="1:51" s="14" customFormat="1" ht="12">
      <c r="A230" s="14"/>
      <c r="B230" s="236"/>
      <c r="C230" s="237"/>
      <c r="D230" s="219" t="s">
        <v>150</v>
      </c>
      <c r="E230" s="238" t="s">
        <v>19</v>
      </c>
      <c r="F230" s="239" t="s">
        <v>333</v>
      </c>
      <c r="G230" s="237"/>
      <c r="H230" s="240">
        <v>1</v>
      </c>
      <c r="I230" s="241"/>
      <c r="J230" s="237"/>
      <c r="K230" s="237"/>
      <c r="L230" s="242"/>
      <c r="M230" s="243"/>
      <c r="N230" s="244"/>
      <c r="O230" s="244"/>
      <c r="P230" s="244"/>
      <c r="Q230" s="244"/>
      <c r="R230" s="244"/>
      <c r="S230" s="244"/>
      <c r="T230" s="245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6" t="s">
        <v>150</v>
      </c>
      <c r="AU230" s="246" t="s">
        <v>86</v>
      </c>
      <c r="AV230" s="14" t="s">
        <v>86</v>
      </c>
      <c r="AW230" s="14" t="s">
        <v>35</v>
      </c>
      <c r="AX230" s="14" t="s">
        <v>76</v>
      </c>
      <c r="AY230" s="246" t="s">
        <v>136</v>
      </c>
    </row>
    <row r="231" spans="1:51" s="14" customFormat="1" ht="12">
      <c r="A231" s="14"/>
      <c r="B231" s="236"/>
      <c r="C231" s="237"/>
      <c r="D231" s="219" t="s">
        <v>150</v>
      </c>
      <c r="E231" s="238" t="s">
        <v>19</v>
      </c>
      <c r="F231" s="239" t="s">
        <v>334</v>
      </c>
      <c r="G231" s="237"/>
      <c r="H231" s="240">
        <v>1</v>
      </c>
      <c r="I231" s="241"/>
      <c r="J231" s="237"/>
      <c r="K231" s="237"/>
      <c r="L231" s="242"/>
      <c r="M231" s="243"/>
      <c r="N231" s="244"/>
      <c r="O231" s="244"/>
      <c r="P231" s="244"/>
      <c r="Q231" s="244"/>
      <c r="R231" s="244"/>
      <c r="S231" s="244"/>
      <c r="T231" s="245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6" t="s">
        <v>150</v>
      </c>
      <c r="AU231" s="246" t="s">
        <v>86</v>
      </c>
      <c r="AV231" s="14" t="s">
        <v>86</v>
      </c>
      <c r="AW231" s="14" t="s">
        <v>35</v>
      </c>
      <c r="AX231" s="14" t="s">
        <v>76</v>
      </c>
      <c r="AY231" s="246" t="s">
        <v>136</v>
      </c>
    </row>
    <row r="232" spans="1:51" s="14" customFormat="1" ht="12">
      <c r="A232" s="14"/>
      <c r="B232" s="236"/>
      <c r="C232" s="237"/>
      <c r="D232" s="219" t="s">
        <v>150</v>
      </c>
      <c r="E232" s="238" t="s">
        <v>19</v>
      </c>
      <c r="F232" s="239" t="s">
        <v>335</v>
      </c>
      <c r="G232" s="237"/>
      <c r="H232" s="240">
        <v>1</v>
      </c>
      <c r="I232" s="241"/>
      <c r="J232" s="237"/>
      <c r="K232" s="237"/>
      <c r="L232" s="242"/>
      <c r="M232" s="243"/>
      <c r="N232" s="244"/>
      <c r="O232" s="244"/>
      <c r="P232" s="244"/>
      <c r="Q232" s="244"/>
      <c r="R232" s="244"/>
      <c r="S232" s="244"/>
      <c r="T232" s="245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6" t="s">
        <v>150</v>
      </c>
      <c r="AU232" s="246" t="s">
        <v>86</v>
      </c>
      <c r="AV232" s="14" t="s">
        <v>86</v>
      </c>
      <c r="AW232" s="14" t="s">
        <v>35</v>
      </c>
      <c r="AX232" s="14" t="s">
        <v>76</v>
      </c>
      <c r="AY232" s="246" t="s">
        <v>136</v>
      </c>
    </row>
    <row r="233" spans="1:51" s="14" customFormat="1" ht="12">
      <c r="A233" s="14"/>
      <c r="B233" s="236"/>
      <c r="C233" s="237"/>
      <c r="D233" s="219" t="s">
        <v>150</v>
      </c>
      <c r="E233" s="238" t="s">
        <v>19</v>
      </c>
      <c r="F233" s="239" t="s">
        <v>336</v>
      </c>
      <c r="G233" s="237"/>
      <c r="H233" s="240">
        <v>1</v>
      </c>
      <c r="I233" s="241"/>
      <c r="J233" s="237"/>
      <c r="K233" s="237"/>
      <c r="L233" s="242"/>
      <c r="M233" s="243"/>
      <c r="N233" s="244"/>
      <c r="O233" s="244"/>
      <c r="P233" s="244"/>
      <c r="Q233" s="244"/>
      <c r="R233" s="244"/>
      <c r="S233" s="244"/>
      <c r="T233" s="245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6" t="s">
        <v>150</v>
      </c>
      <c r="AU233" s="246" t="s">
        <v>86</v>
      </c>
      <c r="AV233" s="14" t="s">
        <v>86</v>
      </c>
      <c r="AW233" s="14" t="s">
        <v>35</v>
      </c>
      <c r="AX233" s="14" t="s">
        <v>76</v>
      </c>
      <c r="AY233" s="246" t="s">
        <v>136</v>
      </c>
    </row>
    <row r="234" spans="1:51" s="16" customFormat="1" ht="12">
      <c r="A234" s="16"/>
      <c r="B234" s="258"/>
      <c r="C234" s="259"/>
      <c r="D234" s="219" t="s">
        <v>150</v>
      </c>
      <c r="E234" s="260" t="s">
        <v>19</v>
      </c>
      <c r="F234" s="261" t="s">
        <v>166</v>
      </c>
      <c r="G234" s="259"/>
      <c r="H234" s="262">
        <v>4</v>
      </c>
      <c r="I234" s="263"/>
      <c r="J234" s="259"/>
      <c r="K234" s="259"/>
      <c r="L234" s="264"/>
      <c r="M234" s="265"/>
      <c r="N234" s="266"/>
      <c r="O234" s="266"/>
      <c r="P234" s="266"/>
      <c r="Q234" s="266"/>
      <c r="R234" s="266"/>
      <c r="S234" s="266"/>
      <c r="T234" s="267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T234" s="268" t="s">
        <v>150</v>
      </c>
      <c r="AU234" s="268" t="s">
        <v>86</v>
      </c>
      <c r="AV234" s="16" t="s">
        <v>144</v>
      </c>
      <c r="AW234" s="16" t="s">
        <v>35</v>
      </c>
      <c r="AX234" s="16" t="s">
        <v>84</v>
      </c>
      <c r="AY234" s="268" t="s">
        <v>136</v>
      </c>
    </row>
    <row r="235" spans="1:65" s="2" customFormat="1" ht="16.5" customHeight="1">
      <c r="A235" s="40"/>
      <c r="B235" s="41"/>
      <c r="C235" s="206" t="s">
        <v>337</v>
      </c>
      <c r="D235" s="206" t="s">
        <v>139</v>
      </c>
      <c r="E235" s="207" t="s">
        <v>338</v>
      </c>
      <c r="F235" s="208" t="s">
        <v>339</v>
      </c>
      <c r="G235" s="209" t="s">
        <v>235</v>
      </c>
      <c r="H235" s="210">
        <v>12</v>
      </c>
      <c r="I235" s="211"/>
      <c r="J235" s="212">
        <f>ROUND(I235*H235,2)</f>
        <v>0</v>
      </c>
      <c r="K235" s="208" t="s">
        <v>143</v>
      </c>
      <c r="L235" s="46"/>
      <c r="M235" s="213" t="s">
        <v>19</v>
      </c>
      <c r="N235" s="214" t="s">
        <v>47</v>
      </c>
      <c r="O235" s="86"/>
      <c r="P235" s="215">
        <f>O235*H235</f>
        <v>0</v>
      </c>
      <c r="Q235" s="215">
        <v>0</v>
      </c>
      <c r="R235" s="215">
        <f>Q235*H235</f>
        <v>0</v>
      </c>
      <c r="S235" s="215">
        <v>0</v>
      </c>
      <c r="T235" s="216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7" t="s">
        <v>236</v>
      </c>
      <c r="AT235" s="217" t="s">
        <v>139</v>
      </c>
      <c r="AU235" s="217" t="s">
        <v>86</v>
      </c>
      <c r="AY235" s="19" t="s">
        <v>136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9" t="s">
        <v>84</v>
      </c>
      <c r="BK235" s="218">
        <f>ROUND(I235*H235,2)</f>
        <v>0</v>
      </c>
      <c r="BL235" s="19" t="s">
        <v>236</v>
      </c>
      <c r="BM235" s="217" t="s">
        <v>340</v>
      </c>
    </row>
    <row r="236" spans="1:47" s="2" customFormat="1" ht="12">
      <c r="A236" s="40"/>
      <c r="B236" s="41"/>
      <c r="C236" s="42"/>
      <c r="D236" s="219" t="s">
        <v>146</v>
      </c>
      <c r="E236" s="42"/>
      <c r="F236" s="220" t="s">
        <v>341</v>
      </c>
      <c r="G236" s="42"/>
      <c r="H236" s="42"/>
      <c r="I236" s="221"/>
      <c r="J236" s="42"/>
      <c r="K236" s="42"/>
      <c r="L236" s="46"/>
      <c r="M236" s="222"/>
      <c r="N236" s="223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146</v>
      </c>
      <c r="AU236" s="19" t="s">
        <v>86</v>
      </c>
    </row>
    <row r="237" spans="1:47" s="2" customFormat="1" ht="12">
      <c r="A237" s="40"/>
      <c r="B237" s="41"/>
      <c r="C237" s="42"/>
      <c r="D237" s="224" t="s">
        <v>148</v>
      </c>
      <c r="E237" s="42"/>
      <c r="F237" s="225" t="s">
        <v>342</v>
      </c>
      <c r="G237" s="42"/>
      <c r="H237" s="42"/>
      <c r="I237" s="221"/>
      <c r="J237" s="42"/>
      <c r="K237" s="42"/>
      <c r="L237" s="46"/>
      <c r="M237" s="222"/>
      <c r="N237" s="223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148</v>
      </c>
      <c r="AU237" s="19" t="s">
        <v>86</v>
      </c>
    </row>
    <row r="238" spans="1:51" s="14" customFormat="1" ht="12">
      <c r="A238" s="14"/>
      <c r="B238" s="236"/>
      <c r="C238" s="237"/>
      <c r="D238" s="219" t="s">
        <v>150</v>
      </c>
      <c r="E238" s="238" t="s">
        <v>19</v>
      </c>
      <c r="F238" s="239" t="s">
        <v>323</v>
      </c>
      <c r="G238" s="237"/>
      <c r="H238" s="240">
        <v>3</v>
      </c>
      <c r="I238" s="241"/>
      <c r="J238" s="237"/>
      <c r="K238" s="237"/>
      <c r="L238" s="242"/>
      <c r="M238" s="243"/>
      <c r="N238" s="244"/>
      <c r="O238" s="244"/>
      <c r="P238" s="244"/>
      <c r="Q238" s="244"/>
      <c r="R238" s="244"/>
      <c r="S238" s="244"/>
      <c r="T238" s="24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6" t="s">
        <v>150</v>
      </c>
      <c r="AU238" s="246" t="s">
        <v>86</v>
      </c>
      <c r="AV238" s="14" t="s">
        <v>86</v>
      </c>
      <c r="AW238" s="14" t="s">
        <v>35</v>
      </c>
      <c r="AX238" s="14" t="s">
        <v>76</v>
      </c>
      <c r="AY238" s="246" t="s">
        <v>136</v>
      </c>
    </row>
    <row r="239" spans="1:51" s="14" customFormat="1" ht="12">
      <c r="A239" s="14"/>
      <c r="B239" s="236"/>
      <c r="C239" s="237"/>
      <c r="D239" s="219" t="s">
        <v>150</v>
      </c>
      <c r="E239" s="238" t="s">
        <v>19</v>
      </c>
      <c r="F239" s="239" t="s">
        <v>343</v>
      </c>
      <c r="G239" s="237"/>
      <c r="H239" s="240">
        <v>4</v>
      </c>
      <c r="I239" s="241"/>
      <c r="J239" s="237"/>
      <c r="K239" s="237"/>
      <c r="L239" s="242"/>
      <c r="M239" s="243"/>
      <c r="N239" s="244"/>
      <c r="O239" s="244"/>
      <c r="P239" s="244"/>
      <c r="Q239" s="244"/>
      <c r="R239" s="244"/>
      <c r="S239" s="244"/>
      <c r="T239" s="245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6" t="s">
        <v>150</v>
      </c>
      <c r="AU239" s="246" t="s">
        <v>86</v>
      </c>
      <c r="AV239" s="14" t="s">
        <v>86</v>
      </c>
      <c r="AW239" s="14" t="s">
        <v>35</v>
      </c>
      <c r="AX239" s="14" t="s">
        <v>76</v>
      </c>
      <c r="AY239" s="246" t="s">
        <v>136</v>
      </c>
    </row>
    <row r="240" spans="1:51" s="14" customFormat="1" ht="12">
      <c r="A240" s="14"/>
      <c r="B240" s="236"/>
      <c r="C240" s="237"/>
      <c r="D240" s="219" t="s">
        <v>150</v>
      </c>
      <c r="E240" s="238" t="s">
        <v>19</v>
      </c>
      <c r="F240" s="239" t="s">
        <v>325</v>
      </c>
      <c r="G240" s="237"/>
      <c r="H240" s="240">
        <v>2</v>
      </c>
      <c r="I240" s="241"/>
      <c r="J240" s="237"/>
      <c r="K240" s="237"/>
      <c r="L240" s="242"/>
      <c r="M240" s="243"/>
      <c r="N240" s="244"/>
      <c r="O240" s="244"/>
      <c r="P240" s="244"/>
      <c r="Q240" s="244"/>
      <c r="R240" s="244"/>
      <c r="S240" s="244"/>
      <c r="T240" s="245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6" t="s">
        <v>150</v>
      </c>
      <c r="AU240" s="246" t="s">
        <v>86</v>
      </c>
      <c r="AV240" s="14" t="s">
        <v>86</v>
      </c>
      <c r="AW240" s="14" t="s">
        <v>35</v>
      </c>
      <c r="AX240" s="14" t="s">
        <v>76</v>
      </c>
      <c r="AY240" s="246" t="s">
        <v>136</v>
      </c>
    </row>
    <row r="241" spans="1:51" s="14" customFormat="1" ht="12">
      <c r="A241" s="14"/>
      <c r="B241" s="236"/>
      <c r="C241" s="237"/>
      <c r="D241" s="219" t="s">
        <v>150</v>
      </c>
      <c r="E241" s="238" t="s">
        <v>19</v>
      </c>
      <c r="F241" s="239" t="s">
        <v>344</v>
      </c>
      <c r="G241" s="237"/>
      <c r="H241" s="240">
        <v>3</v>
      </c>
      <c r="I241" s="241"/>
      <c r="J241" s="237"/>
      <c r="K241" s="237"/>
      <c r="L241" s="242"/>
      <c r="M241" s="243"/>
      <c r="N241" s="244"/>
      <c r="O241" s="244"/>
      <c r="P241" s="244"/>
      <c r="Q241" s="244"/>
      <c r="R241" s="244"/>
      <c r="S241" s="244"/>
      <c r="T241" s="245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6" t="s">
        <v>150</v>
      </c>
      <c r="AU241" s="246" t="s">
        <v>86</v>
      </c>
      <c r="AV241" s="14" t="s">
        <v>86</v>
      </c>
      <c r="AW241" s="14" t="s">
        <v>35</v>
      </c>
      <c r="AX241" s="14" t="s">
        <v>76</v>
      </c>
      <c r="AY241" s="246" t="s">
        <v>136</v>
      </c>
    </row>
    <row r="242" spans="1:51" s="16" customFormat="1" ht="12">
      <c r="A242" s="16"/>
      <c r="B242" s="258"/>
      <c r="C242" s="259"/>
      <c r="D242" s="219" t="s">
        <v>150</v>
      </c>
      <c r="E242" s="260" t="s">
        <v>19</v>
      </c>
      <c r="F242" s="261" t="s">
        <v>166</v>
      </c>
      <c r="G242" s="259"/>
      <c r="H242" s="262">
        <v>12</v>
      </c>
      <c r="I242" s="263"/>
      <c r="J242" s="259"/>
      <c r="K242" s="259"/>
      <c r="L242" s="264"/>
      <c r="M242" s="265"/>
      <c r="N242" s="266"/>
      <c r="O242" s="266"/>
      <c r="P242" s="266"/>
      <c r="Q242" s="266"/>
      <c r="R242" s="266"/>
      <c r="S242" s="266"/>
      <c r="T242" s="267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T242" s="268" t="s">
        <v>150</v>
      </c>
      <c r="AU242" s="268" t="s">
        <v>86</v>
      </c>
      <c r="AV242" s="16" t="s">
        <v>144</v>
      </c>
      <c r="AW242" s="16" t="s">
        <v>35</v>
      </c>
      <c r="AX242" s="16" t="s">
        <v>84</v>
      </c>
      <c r="AY242" s="268" t="s">
        <v>136</v>
      </c>
    </row>
    <row r="243" spans="1:65" s="2" customFormat="1" ht="16.5" customHeight="1">
      <c r="A243" s="40"/>
      <c r="B243" s="41"/>
      <c r="C243" s="206" t="s">
        <v>345</v>
      </c>
      <c r="D243" s="206" t="s">
        <v>139</v>
      </c>
      <c r="E243" s="207" t="s">
        <v>346</v>
      </c>
      <c r="F243" s="208" t="s">
        <v>347</v>
      </c>
      <c r="G243" s="209" t="s">
        <v>235</v>
      </c>
      <c r="H243" s="210">
        <v>4</v>
      </c>
      <c r="I243" s="211"/>
      <c r="J243" s="212">
        <f>ROUND(I243*H243,2)</f>
        <v>0</v>
      </c>
      <c r="K243" s="208" t="s">
        <v>143</v>
      </c>
      <c r="L243" s="46"/>
      <c r="M243" s="213" t="s">
        <v>19</v>
      </c>
      <c r="N243" s="214" t="s">
        <v>47</v>
      </c>
      <c r="O243" s="86"/>
      <c r="P243" s="215">
        <f>O243*H243</f>
        <v>0</v>
      </c>
      <c r="Q243" s="215">
        <v>0</v>
      </c>
      <c r="R243" s="215">
        <f>Q243*H243</f>
        <v>0</v>
      </c>
      <c r="S243" s="215">
        <v>0</v>
      </c>
      <c r="T243" s="216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17" t="s">
        <v>236</v>
      </c>
      <c r="AT243" s="217" t="s">
        <v>139</v>
      </c>
      <c r="AU243" s="217" t="s">
        <v>86</v>
      </c>
      <c r="AY243" s="19" t="s">
        <v>136</v>
      </c>
      <c r="BE243" s="218">
        <f>IF(N243="základní",J243,0)</f>
        <v>0</v>
      </c>
      <c r="BF243" s="218">
        <f>IF(N243="snížená",J243,0)</f>
        <v>0</v>
      </c>
      <c r="BG243" s="218">
        <f>IF(N243="zákl. přenesená",J243,0)</f>
        <v>0</v>
      </c>
      <c r="BH243" s="218">
        <f>IF(N243="sníž. přenesená",J243,0)</f>
        <v>0</v>
      </c>
      <c r="BI243" s="218">
        <f>IF(N243="nulová",J243,0)</f>
        <v>0</v>
      </c>
      <c r="BJ243" s="19" t="s">
        <v>84</v>
      </c>
      <c r="BK243" s="218">
        <f>ROUND(I243*H243,2)</f>
        <v>0</v>
      </c>
      <c r="BL243" s="19" t="s">
        <v>236</v>
      </c>
      <c r="BM243" s="217" t="s">
        <v>348</v>
      </c>
    </row>
    <row r="244" spans="1:47" s="2" customFormat="1" ht="12">
      <c r="A244" s="40"/>
      <c r="B244" s="41"/>
      <c r="C244" s="42"/>
      <c r="D244" s="219" t="s">
        <v>146</v>
      </c>
      <c r="E244" s="42"/>
      <c r="F244" s="220" t="s">
        <v>349</v>
      </c>
      <c r="G244" s="42"/>
      <c r="H244" s="42"/>
      <c r="I244" s="221"/>
      <c r="J244" s="42"/>
      <c r="K244" s="42"/>
      <c r="L244" s="46"/>
      <c r="M244" s="222"/>
      <c r="N244" s="223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146</v>
      </c>
      <c r="AU244" s="19" t="s">
        <v>86</v>
      </c>
    </row>
    <row r="245" spans="1:47" s="2" customFormat="1" ht="12">
      <c r="A245" s="40"/>
      <c r="B245" s="41"/>
      <c r="C245" s="42"/>
      <c r="D245" s="224" t="s">
        <v>148</v>
      </c>
      <c r="E245" s="42"/>
      <c r="F245" s="225" t="s">
        <v>350</v>
      </c>
      <c r="G245" s="42"/>
      <c r="H245" s="42"/>
      <c r="I245" s="221"/>
      <c r="J245" s="42"/>
      <c r="K245" s="42"/>
      <c r="L245" s="46"/>
      <c r="M245" s="222"/>
      <c r="N245" s="223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148</v>
      </c>
      <c r="AU245" s="19" t="s">
        <v>86</v>
      </c>
    </row>
    <row r="246" spans="1:51" s="14" customFormat="1" ht="12">
      <c r="A246" s="14"/>
      <c r="B246" s="236"/>
      <c r="C246" s="237"/>
      <c r="D246" s="219" t="s">
        <v>150</v>
      </c>
      <c r="E246" s="238" t="s">
        <v>19</v>
      </c>
      <c r="F246" s="239" t="s">
        <v>333</v>
      </c>
      <c r="G246" s="237"/>
      <c r="H246" s="240">
        <v>1</v>
      </c>
      <c r="I246" s="241"/>
      <c r="J246" s="237"/>
      <c r="K246" s="237"/>
      <c r="L246" s="242"/>
      <c r="M246" s="243"/>
      <c r="N246" s="244"/>
      <c r="O246" s="244"/>
      <c r="P246" s="244"/>
      <c r="Q246" s="244"/>
      <c r="R246" s="244"/>
      <c r="S246" s="244"/>
      <c r="T246" s="245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6" t="s">
        <v>150</v>
      </c>
      <c r="AU246" s="246" t="s">
        <v>86</v>
      </c>
      <c r="AV246" s="14" t="s">
        <v>86</v>
      </c>
      <c r="AW246" s="14" t="s">
        <v>35</v>
      </c>
      <c r="AX246" s="14" t="s">
        <v>76</v>
      </c>
      <c r="AY246" s="246" t="s">
        <v>136</v>
      </c>
    </row>
    <row r="247" spans="1:51" s="14" customFormat="1" ht="12">
      <c r="A247" s="14"/>
      <c r="B247" s="236"/>
      <c r="C247" s="237"/>
      <c r="D247" s="219" t="s">
        <v>150</v>
      </c>
      <c r="E247" s="238" t="s">
        <v>19</v>
      </c>
      <c r="F247" s="239" t="s">
        <v>334</v>
      </c>
      <c r="G247" s="237"/>
      <c r="H247" s="240">
        <v>1</v>
      </c>
      <c r="I247" s="241"/>
      <c r="J247" s="237"/>
      <c r="K247" s="237"/>
      <c r="L247" s="242"/>
      <c r="M247" s="243"/>
      <c r="N247" s="244"/>
      <c r="O247" s="244"/>
      <c r="P247" s="244"/>
      <c r="Q247" s="244"/>
      <c r="R247" s="244"/>
      <c r="S247" s="244"/>
      <c r="T247" s="245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6" t="s">
        <v>150</v>
      </c>
      <c r="AU247" s="246" t="s">
        <v>86</v>
      </c>
      <c r="AV247" s="14" t="s">
        <v>86</v>
      </c>
      <c r="AW247" s="14" t="s">
        <v>35</v>
      </c>
      <c r="AX247" s="14" t="s">
        <v>76</v>
      </c>
      <c r="AY247" s="246" t="s">
        <v>136</v>
      </c>
    </row>
    <row r="248" spans="1:51" s="14" customFormat="1" ht="12">
      <c r="A248" s="14"/>
      <c r="B248" s="236"/>
      <c r="C248" s="237"/>
      <c r="D248" s="219" t="s">
        <v>150</v>
      </c>
      <c r="E248" s="238" t="s">
        <v>19</v>
      </c>
      <c r="F248" s="239" t="s">
        <v>335</v>
      </c>
      <c r="G248" s="237"/>
      <c r="H248" s="240">
        <v>1</v>
      </c>
      <c r="I248" s="241"/>
      <c r="J248" s="237"/>
      <c r="K248" s="237"/>
      <c r="L248" s="242"/>
      <c r="M248" s="243"/>
      <c r="N248" s="244"/>
      <c r="O248" s="244"/>
      <c r="P248" s="244"/>
      <c r="Q248" s="244"/>
      <c r="R248" s="244"/>
      <c r="S248" s="244"/>
      <c r="T248" s="245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6" t="s">
        <v>150</v>
      </c>
      <c r="AU248" s="246" t="s">
        <v>86</v>
      </c>
      <c r="AV248" s="14" t="s">
        <v>86</v>
      </c>
      <c r="AW248" s="14" t="s">
        <v>35</v>
      </c>
      <c r="AX248" s="14" t="s">
        <v>76</v>
      </c>
      <c r="AY248" s="246" t="s">
        <v>136</v>
      </c>
    </row>
    <row r="249" spans="1:51" s="14" customFormat="1" ht="12">
      <c r="A249" s="14"/>
      <c r="B249" s="236"/>
      <c r="C249" s="237"/>
      <c r="D249" s="219" t="s">
        <v>150</v>
      </c>
      <c r="E249" s="238" t="s">
        <v>19</v>
      </c>
      <c r="F249" s="239" t="s">
        <v>336</v>
      </c>
      <c r="G249" s="237"/>
      <c r="H249" s="240">
        <v>1</v>
      </c>
      <c r="I249" s="241"/>
      <c r="J249" s="237"/>
      <c r="K249" s="237"/>
      <c r="L249" s="242"/>
      <c r="M249" s="243"/>
      <c r="N249" s="244"/>
      <c r="O249" s="244"/>
      <c r="P249" s="244"/>
      <c r="Q249" s="244"/>
      <c r="R249" s="244"/>
      <c r="S249" s="244"/>
      <c r="T249" s="245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6" t="s">
        <v>150</v>
      </c>
      <c r="AU249" s="246" t="s">
        <v>86</v>
      </c>
      <c r="AV249" s="14" t="s">
        <v>86</v>
      </c>
      <c r="AW249" s="14" t="s">
        <v>35</v>
      </c>
      <c r="AX249" s="14" t="s">
        <v>76</v>
      </c>
      <c r="AY249" s="246" t="s">
        <v>136</v>
      </c>
    </row>
    <row r="250" spans="1:51" s="16" customFormat="1" ht="12">
      <c r="A250" s="16"/>
      <c r="B250" s="258"/>
      <c r="C250" s="259"/>
      <c r="D250" s="219" t="s">
        <v>150</v>
      </c>
      <c r="E250" s="260" t="s">
        <v>19</v>
      </c>
      <c r="F250" s="261" t="s">
        <v>166</v>
      </c>
      <c r="G250" s="259"/>
      <c r="H250" s="262">
        <v>4</v>
      </c>
      <c r="I250" s="263"/>
      <c r="J250" s="259"/>
      <c r="K250" s="259"/>
      <c r="L250" s="264"/>
      <c r="M250" s="265"/>
      <c r="N250" s="266"/>
      <c r="O250" s="266"/>
      <c r="P250" s="266"/>
      <c r="Q250" s="266"/>
      <c r="R250" s="266"/>
      <c r="S250" s="266"/>
      <c r="T250" s="267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T250" s="268" t="s">
        <v>150</v>
      </c>
      <c r="AU250" s="268" t="s">
        <v>86</v>
      </c>
      <c r="AV250" s="16" t="s">
        <v>144</v>
      </c>
      <c r="AW250" s="16" t="s">
        <v>35</v>
      </c>
      <c r="AX250" s="16" t="s">
        <v>84</v>
      </c>
      <c r="AY250" s="268" t="s">
        <v>136</v>
      </c>
    </row>
    <row r="251" spans="1:65" s="2" customFormat="1" ht="16.5" customHeight="1">
      <c r="A251" s="40"/>
      <c r="B251" s="41"/>
      <c r="C251" s="206" t="s">
        <v>351</v>
      </c>
      <c r="D251" s="206" t="s">
        <v>139</v>
      </c>
      <c r="E251" s="207" t="s">
        <v>352</v>
      </c>
      <c r="F251" s="208" t="s">
        <v>353</v>
      </c>
      <c r="G251" s="209" t="s">
        <v>235</v>
      </c>
      <c r="H251" s="210">
        <v>4</v>
      </c>
      <c r="I251" s="211"/>
      <c r="J251" s="212">
        <f>ROUND(I251*H251,2)</f>
        <v>0</v>
      </c>
      <c r="K251" s="208" t="s">
        <v>143</v>
      </c>
      <c r="L251" s="46"/>
      <c r="M251" s="213" t="s">
        <v>19</v>
      </c>
      <c r="N251" s="214" t="s">
        <v>47</v>
      </c>
      <c r="O251" s="86"/>
      <c r="P251" s="215">
        <f>O251*H251</f>
        <v>0</v>
      </c>
      <c r="Q251" s="215">
        <v>0</v>
      </c>
      <c r="R251" s="215">
        <f>Q251*H251</f>
        <v>0</v>
      </c>
      <c r="S251" s="215">
        <v>0</v>
      </c>
      <c r="T251" s="216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7" t="s">
        <v>236</v>
      </c>
      <c r="AT251" s="217" t="s">
        <v>139</v>
      </c>
      <c r="AU251" s="217" t="s">
        <v>86</v>
      </c>
      <c r="AY251" s="19" t="s">
        <v>136</v>
      </c>
      <c r="BE251" s="218">
        <f>IF(N251="základní",J251,0)</f>
        <v>0</v>
      </c>
      <c r="BF251" s="218">
        <f>IF(N251="snížená",J251,0)</f>
        <v>0</v>
      </c>
      <c r="BG251" s="218">
        <f>IF(N251="zákl. přenesená",J251,0)</f>
        <v>0</v>
      </c>
      <c r="BH251" s="218">
        <f>IF(N251="sníž. přenesená",J251,0)</f>
        <v>0</v>
      </c>
      <c r="BI251" s="218">
        <f>IF(N251="nulová",J251,0)</f>
        <v>0</v>
      </c>
      <c r="BJ251" s="19" t="s">
        <v>84</v>
      </c>
      <c r="BK251" s="218">
        <f>ROUND(I251*H251,2)</f>
        <v>0</v>
      </c>
      <c r="BL251" s="19" t="s">
        <v>236</v>
      </c>
      <c r="BM251" s="217" t="s">
        <v>354</v>
      </c>
    </row>
    <row r="252" spans="1:47" s="2" customFormat="1" ht="12">
      <c r="A252" s="40"/>
      <c r="B252" s="41"/>
      <c r="C252" s="42"/>
      <c r="D252" s="219" t="s">
        <v>146</v>
      </c>
      <c r="E252" s="42"/>
      <c r="F252" s="220" t="s">
        <v>355</v>
      </c>
      <c r="G252" s="42"/>
      <c r="H252" s="42"/>
      <c r="I252" s="221"/>
      <c r="J252" s="42"/>
      <c r="K252" s="42"/>
      <c r="L252" s="46"/>
      <c r="M252" s="222"/>
      <c r="N252" s="223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146</v>
      </c>
      <c r="AU252" s="19" t="s">
        <v>86</v>
      </c>
    </row>
    <row r="253" spans="1:47" s="2" customFormat="1" ht="12">
      <c r="A253" s="40"/>
      <c r="B253" s="41"/>
      <c r="C253" s="42"/>
      <c r="D253" s="224" t="s">
        <v>148</v>
      </c>
      <c r="E253" s="42"/>
      <c r="F253" s="225" t="s">
        <v>356</v>
      </c>
      <c r="G253" s="42"/>
      <c r="H253" s="42"/>
      <c r="I253" s="221"/>
      <c r="J253" s="42"/>
      <c r="K253" s="42"/>
      <c r="L253" s="46"/>
      <c r="M253" s="222"/>
      <c r="N253" s="223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148</v>
      </c>
      <c r="AU253" s="19" t="s">
        <v>86</v>
      </c>
    </row>
    <row r="254" spans="1:51" s="14" customFormat="1" ht="12">
      <c r="A254" s="14"/>
      <c r="B254" s="236"/>
      <c r="C254" s="237"/>
      <c r="D254" s="219" t="s">
        <v>150</v>
      </c>
      <c r="E254" s="238" t="s">
        <v>19</v>
      </c>
      <c r="F254" s="239" t="s">
        <v>333</v>
      </c>
      <c r="G254" s="237"/>
      <c r="H254" s="240">
        <v>1</v>
      </c>
      <c r="I254" s="241"/>
      <c r="J254" s="237"/>
      <c r="K254" s="237"/>
      <c r="L254" s="242"/>
      <c r="M254" s="243"/>
      <c r="N254" s="244"/>
      <c r="O254" s="244"/>
      <c r="P254" s="244"/>
      <c r="Q254" s="244"/>
      <c r="R254" s="244"/>
      <c r="S254" s="244"/>
      <c r="T254" s="245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6" t="s">
        <v>150</v>
      </c>
      <c r="AU254" s="246" t="s">
        <v>86</v>
      </c>
      <c r="AV254" s="14" t="s">
        <v>86</v>
      </c>
      <c r="AW254" s="14" t="s">
        <v>35</v>
      </c>
      <c r="AX254" s="14" t="s">
        <v>76</v>
      </c>
      <c r="AY254" s="246" t="s">
        <v>136</v>
      </c>
    </row>
    <row r="255" spans="1:51" s="14" customFormat="1" ht="12">
      <c r="A255" s="14"/>
      <c r="B255" s="236"/>
      <c r="C255" s="237"/>
      <c r="D255" s="219" t="s">
        <v>150</v>
      </c>
      <c r="E255" s="238" t="s">
        <v>19</v>
      </c>
      <c r="F255" s="239" t="s">
        <v>334</v>
      </c>
      <c r="G255" s="237"/>
      <c r="H255" s="240">
        <v>1</v>
      </c>
      <c r="I255" s="241"/>
      <c r="J255" s="237"/>
      <c r="K255" s="237"/>
      <c r="L255" s="242"/>
      <c r="M255" s="243"/>
      <c r="N255" s="244"/>
      <c r="O255" s="244"/>
      <c r="P255" s="244"/>
      <c r="Q255" s="244"/>
      <c r="R255" s="244"/>
      <c r="S255" s="244"/>
      <c r="T255" s="245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6" t="s">
        <v>150</v>
      </c>
      <c r="AU255" s="246" t="s">
        <v>86</v>
      </c>
      <c r="AV255" s="14" t="s">
        <v>86</v>
      </c>
      <c r="AW255" s="14" t="s">
        <v>35</v>
      </c>
      <c r="AX255" s="14" t="s">
        <v>76</v>
      </c>
      <c r="AY255" s="246" t="s">
        <v>136</v>
      </c>
    </row>
    <row r="256" spans="1:51" s="14" customFormat="1" ht="12">
      <c r="A256" s="14"/>
      <c r="B256" s="236"/>
      <c r="C256" s="237"/>
      <c r="D256" s="219" t="s">
        <v>150</v>
      </c>
      <c r="E256" s="238" t="s">
        <v>19</v>
      </c>
      <c r="F256" s="239" t="s">
        <v>335</v>
      </c>
      <c r="G256" s="237"/>
      <c r="H256" s="240">
        <v>1</v>
      </c>
      <c r="I256" s="241"/>
      <c r="J256" s="237"/>
      <c r="K256" s="237"/>
      <c r="L256" s="242"/>
      <c r="M256" s="243"/>
      <c r="N256" s="244"/>
      <c r="O256" s="244"/>
      <c r="P256" s="244"/>
      <c r="Q256" s="244"/>
      <c r="R256" s="244"/>
      <c r="S256" s="244"/>
      <c r="T256" s="245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6" t="s">
        <v>150</v>
      </c>
      <c r="AU256" s="246" t="s">
        <v>86</v>
      </c>
      <c r="AV256" s="14" t="s">
        <v>86</v>
      </c>
      <c r="AW256" s="14" t="s">
        <v>35</v>
      </c>
      <c r="AX256" s="14" t="s">
        <v>76</v>
      </c>
      <c r="AY256" s="246" t="s">
        <v>136</v>
      </c>
    </row>
    <row r="257" spans="1:51" s="14" customFormat="1" ht="12">
      <c r="A257" s="14"/>
      <c r="B257" s="236"/>
      <c r="C257" s="237"/>
      <c r="D257" s="219" t="s">
        <v>150</v>
      </c>
      <c r="E257" s="238" t="s">
        <v>19</v>
      </c>
      <c r="F257" s="239" t="s">
        <v>336</v>
      </c>
      <c r="G257" s="237"/>
      <c r="H257" s="240">
        <v>1</v>
      </c>
      <c r="I257" s="241"/>
      <c r="J257" s="237"/>
      <c r="K257" s="237"/>
      <c r="L257" s="242"/>
      <c r="M257" s="243"/>
      <c r="N257" s="244"/>
      <c r="O257" s="244"/>
      <c r="P257" s="244"/>
      <c r="Q257" s="244"/>
      <c r="R257" s="244"/>
      <c r="S257" s="244"/>
      <c r="T257" s="245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6" t="s">
        <v>150</v>
      </c>
      <c r="AU257" s="246" t="s">
        <v>86</v>
      </c>
      <c r="AV257" s="14" t="s">
        <v>86</v>
      </c>
      <c r="AW257" s="14" t="s">
        <v>35</v>
      </c>
      <c r="AX257" s="14" t="s">
        <v>76</v>
      </c>
      <c r="AY257" s="246" t="s">
        <v>136</v>
      </c>
    </row>
    <row r="258" spans="1:51" s="16" customFormat="1" ht="12">
      <c r="A258" s="16"/>
      <c r="B258" s="258"/>
      <c r="C258" s="259"/>
      <c r="D258" s="219" t="s">
        <v>150</v>
      </c>
      <c r="E258" s="260" t="s">
        <v>19</v>
      </c>
      <c r="F258" s="261" t="s">
        <v>166</v>
      </c>
      <c r="G258" s="259"/>
      <c r="H258" s="262">
        <v>4</v>
      </c>
      <c r="I258" s="263"/>
      <c r="J258" s="259"/>
      <c r="K258" s="259"/>
      <c r="L258" s="264"/>
      <c r="M258" s="265"/>
      <c r="N258" s="266"/>
      <c r="O258" s="266"/>
      <c r="P258" s="266"/>
      <c r="Q258" s="266"/>
      <c r="R258" s="266"/>
      <c r="S258" s="266"/>
      <c r="T258" s="267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T258" s="268" t="s">
        <v>150</v>
      </c>
      <c r="AU258" s="268" t="s">
        <v>86</v>
      </c>
      <c r="AV258" s="16" t="s">
        <v>144</v>
      </c>
      <c r="AW258" s="16" t="s">
        <v>35</v>
      </c>
      <c r="AX258" s="16" t="s">
        <v>84</v>
      </c>
      <c r="AY258" s="268" t="s">
        <v>136</v>
      </c>
    </row>
    <row r="259" spans="1:65" s="2" customFormat="1" ht="16.5" customHeight="1">
      <c r="A259" s="40"/>
      <c r="B259" s="41"/>
      <c r="C259" s="206" t="s">
        <v>357</v>
      </c>
      <c r="D259" s="206" t="s">
        <v>139</v>
      </c>
      <c r="E259" s="207" t="s">
        <v>358</v>
      </c>
      <c r="F259" s="208" t="s">
        <v>359</v>
      </c>
      <c r="G259" s="209" t="s">
        <v>235</v>
      </c>
      <c r="H259" s="210">
        <v>4</v>
      </c>
      <c r="I259" s="211"/>
      <c r="J259" s="212">
        <f>ROUND(I259*H259,2)</f>
        <v>0</v>
      </c>
      <c r="K259" s="208" t="s">
        <v>143</v>
      </c>
      <c r="L259" s="46"/>
      <c r="M259" s="213" t="s">
        <v>19</v>
      </c>
      <c r="N259" s="214" t="s">
        <v>47</v>
      </c>
      <c r="O259" s="86"/>
      <c r="P259" s="215">
        <f>O259*H259</f>
        <v>0</v>
      </c>
      <c r="Q259" s="215">
        <v>8E-05</v>
      </c>
      <c r="R259" s="215">
        <f>Q259*H259</f>
        <v>0.00032</v>
      </c>
      <c r="S259" s="215">
        <v>0</v>
      </c>
      <c r="T259" s="216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7" t="s">
        <v>236</v>
      </c>
      <c r="AT259" s="217" t="s">
        <v>139</v>
      </c>
      <c r="AU259" s="217" t="s">
        <v>86</v>
      </c>
      <c r="AY259" s="19" t="s">
        <v>136</v>
      </c>
      <c r="BE259" s="218">
        <f>IF(N259="základní",J259,0)</f>
        <v>0</v>
      </c>
      <c r="BF259" s="218">
        <f>IF(N259="snížená",J259,0)</f>
        <v>0</v>
      </c>
      <c r="BG259" s="218">
        <f>IF(N259="zákl. přenesená",J259,0)</f>
        <v>0</v>
      </c>
      <c r="BH259" s="218">
        <f>IF(N259="sníž. přenesená",J259,0)</f>
        <v>0</v>
      </c>
      <c r="BI259" s="218">
        <f>IF(N259="nulová",J259,0)</f>
        <v>0</v>
      </c>
      <c r="BJ259" s="19" t="s">
        <v>84</v>
      </c>
      <c r="BK259" s="218">
        <f>ROUND(I259*H259,2)</f>
        <v>0</v>
      </c>
      <c r="BL259" s="19" t="s">
        <v>236</v>
      </c>
      <c r="BM259" s="217" t="s">
        <v>360</v>
      </c>
    </row>
    <row r="260" spans="1:47" s="2" customFormat="1" ht="12">
      <c r="A260" s="40"/>
      <c r="B260" s="41"/>
      <c r="C260" s="42"/>
      <c r="D260" s="219" t="s">
        <v>146</v>
      </c>
      <c r="E260" s="42"/>
      <c r="F260" s="220" t="s">
        <v>361</v>
      </c>
      <c r="G260" s="42"/>
      <c r="H260" s="42"/>
      <c r="I260" s="221"/>
      <c r="J260" s="42"/>
      <c r="K260" s="42"/>
      <c r="L260" s="46"/>
      <c r="M260" s="222"/>
      <c r="N260" s="223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146</v>
      </c>
      <c r="AU260" s="19" t="s">
        <v>86</v>
      </c>
    </row>
    <row r="261" spans="1:47" s="2" customFormat="1" ht="12">
      <c r="A261" s="40"/>
      <c r="B261" s="41"/>
      <c r="C261" s="42"/>
      <c r="D261" s="224" t="s">
        <v>148</v>
      </c>
      <c r="E261" s="42"/>
      <c r="F261" s="225" t="s">
        <v>362</v>
      </c>
      <c r="G261" s="42"/>
      <c r="H261" s="42"/>
      <c r="I261" s="221"/>
      <c r="J261" s="42"/>
      <c r="K261" s="42"/>
      <c r="L261" s="46"/>
      <c r="M261" s="222"/>
      <c r="N261" s="223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148</v>
      </c>
      <c r="AU261" s="19" t="s">
        <v>86</v>
      </c>
    </row>
    <row r="262" spans="1:51" s="14" customFormat="1" ht="12">
      <c r="A262" s="14"/>
      <c r="B262" s="236"/>
      <c r="C262" s="237"/>
      <c r="D262" s="219" t="s">
        <v>150</v>
      </c>
      <c r="E262" s="238" t="s">
        <v>19</v>
      </c>
      <c r="F262" s="239" t="s">
        <v>333</v>
      </c>
      <c r="G262" s="237"/>
      <c r="H262" s="240">
        <v>1</v>
      </c>
      <c r="I262" s="241"/>
      <c r="J262" s="237"/>
      <c r="K262" s="237"/>
      <c r="L262" s="242"/>
      <c r="M262" s="243"/>
      <c r="N262" s="244"/>
      <c r="O262" s="244"/>
      <c r="P262" s="244"/>
      <c r="Q262" s="244"/>
      <c r="R262" s="244"/>
      <c r="S262" s="244"/>
      <c r="T262" s="245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6" t="s">
        <v>150</v>
      </c>
      <c r="AU262" s="246" t="s">
        <v>86</v>
      </c>
      <c r="AV262" s="14" t="s">
        <v>86</v>
      </c>
      <c r="AW262" s="14" t="s">
        <v>35</v>
      </c>
      <c r="AX262" s="14" t="s">
        <v>76</v>
      </c>
      <c r="AY262" s="246" t="s">
        <v>136</v>
      </c>
    </row>
    <row r="263" spans="1:51" s="14" customFormat="1" ht="12">
      <c r="A263" s="14"/>
      <c r="B263" s="236"/>
      <c r="C263" s="237"/>
      <c r="D263" s="219" t="s">
        <v>150</v>
      </c>
      <c r="E263" s="238" t="s">
        <v>19</v>
      </c>
      <c r="F263" s="239" t="s">
        <v>334</v>
      </c>
      <c r="G263" s="237"/>
      <c r="H263" s="240">
        <v>1</v>
      </c>
      <c r="I263" s="241"/>
      <c r="J263" s="237"/>
      <c r="K263" s="237"/>
      <c r="L263" s="242"/>
      <c r="M263" s="243"/>
      <c r="N263" s="244"/>
      <c r="O263" s="244"/>
      <c r="P263" s="244"/>
      <c r="Q263" s="244"/>
      <c r="R263" s="244"/>
      <c r="S263" s="244"/>
      <c r="T263" s="245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6" t="s">
        <v>150</v>
      </c>
      <c r="AU263" s="246" t="s">
        <v>86</v>
      </c>
      <c r="AV263" s="14" t="s">
        <v>86</v>
      </c>
      <c r="AW263" s="14" t="s">
        <v>35</v>
      </c>
      <c r="AX263" s="14" t="s">
        <v>76</v>
      </c>
      <c r="AY263" s="246" t="s">
        <v>136</v>
      </c>
    </row>
    <row r="264" spans="1:51" s="14" customFormat="1" ht="12">
      <c r="A264" s="14"/>
      <c r="B264" s="236"/>
      <c r="C264" s="237"/>
      <c r="D264" s="219" t="s">
        <v>150</v>
      </c>
      <c r="E264" s="238" t="s">
        <v>19</v>
      </c>
      <c r="F264" s="239" t="s">
        <v>335</v>
      </c>
      <c r="G264" s="237"/>
      <c r="H264" s="240">
        <v>1</v>
      </c>
      <c r="I264" s="241"/>
      <c r="J264" s="237"/>
      <c r="K264" s="237"/>
      <c r="L264" s="242"/>
      <c r="M264" s="243"/>
      <c r="N264" s="244"/>
      <c r="O264" s="244"/>
      <c r="P264" s="244"/>
      <c r="Q264" s="244"/>
      <c r="R264" s="244"/>
      <c r="S264" s="244"/>
      <c r="T264" s="245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46" t="s">
        <v>150</v>
      </c>
      <c r="AU264" s="246" t="s">
        <v>86</v>
      </c>
      <c r="AV264" s="14" t="s">
        <v>86</v>
      </c>
      <c r="AW264" s="14" t="s">
        <v>35</v>
      </c>
      <c r="AX264" s="14" t="s">
        <v>76</v>
      </c>
      <c r="AY264" s="246" t="s">
        <v>136</v>
      </c>
    </row>
    <row r="265" spans="1:51" s="14" customFormat="1" ht="12">
      <c r="A265" s="14"/>
      <c r="B265" s="236"/>
      <c r="C265" s="237"/>
      <c r="D265" s="219" t="s">
        <v>150</v>
      </c>
      <c r="E265" s="238" t="s">
        <v>19</v>
      </c>
      <c r="F265" s="239" t="s">
        <v>336</v>
      </c>
      <c r="G265" s="237"/>
      <c r="H265" s="240">
        <v>1</v>
      </c>
      <c r="I265" s="241"/>
      <c r="J265" s="237"/>
      <c r="K265" s="237"/>
      <c r="L265" s="242"/>
      <c r="M265" s="243"/>
      <c r="N265" s="244"/>
      <c r="O265" s="244"/>
      <c r="P265" s="244"/>
      <c r="Q265" s="244"/>
      <c r="R265" s="244"/>
      <c r="S265" s="244"/>
      <c r="T265" s="245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6" t="s">
        <v>150</v>
      </c>
      <c r="AU265" s="246" t="s">
        <v>86</v>
      </c>
      <c r="AV265" s="14" t="s">
        <v>86</v>
      </c>
      <c r="AW265" s="14" t="s">
        <v>35</v>
      </c>
      <c r="AX265" s="14" t="s">
        <v>76</v>
      </c>
      <c r="AY265" s="246" t="s">
        <v>136</v>
      </c>
    </row>
    <row r="266" spans="1:51" s="16" customFormat="1" ht="12">
      <c r="A266" s="16"/>
      <c r="B266" s="258"/>
      <c r="C266" s="259"/>
      <c r="D266" s="219" t="s">
        <v>150</v>
      </c>
      <c r="E266" s="260" t="s">
        <v>19</v>
      </c>
      <c r="F266" s="261" t="s">
        <v>166</v>
      </c>
      <c r="G266" s="259"/>
      <c r="H266" s="262">
        <v>4</v>
      </c>
      <c r="I266" s="263"/>
      <c r="J266" s="259"/>
      <c r="K266" s="259"/>
      <c r="L266" s="264"/>
      <c r="M266" s="265"/>
      <c r="N266" s="266"/>
      <c r="O266" s="266"/>
      <c r="P266" s="266"/>
      <c r="Q266" s="266"/>
      <c r="R266" s="266"/>
      <c r="S266" s="266"/>
      <c r="T266" s="267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T266" s="268" t="s">
        <v>150</v>
      </c>
      <c r="AU266" s="268" t="s">
        <v>86</v>
      </c>
      <c r="AV266" s="16" t="s">
        <v>144</v>
      </c>
      <c r="AW266" s="16" t="s">
        <v>35</v>
      </c>
      <c r="AX266" s="16" t="s">
        <v>84</v>
      </c>
      <c r="AY266" s="268" t="s">
        <v>136</v>
      </c>
    </row>
    <row r="267" spans="1:65" s="2" customFormat="1" ht="16.5" customHeight="1">
      <c r="A267" s="40"/>
      <c r="B267" s="41"/>
      <c r="C267" s="206" t="s">
        <v>268</v>
      </c>
      <c r="D267" s="206" t="s">
        <v>139</v>
      </c>
      <c r="E267" s="207" t="s">
        <v>363</v>
      </c>
      <c r="F267" s="208" t="s">
        <v>364</v>
      </c>
      <c r="G267" s="209" t="s">
        <v>235</v>
      </c>
      <c r="H267" s="210">
        <v>4</v>
      </c>
      <c r="I267" s="211"/>
      <c r="J267" s="212">
        <f>ROUND(I267*H267,2)</f>
        <v>0</v>
      </c>
      <c r="K267" s="208" t="s">
        <v>143</v>
      </c>
      <c r="L267" s="46"/>
      <c r="M267" s="213" t="s">
        <v>19</v>
      </c>
      <c r="N267" s="214" t="s">
        <v>47</v>
      </c>
      <c r="O267" s="86"/>
      <c r="P267" s="215">
        <f>O267*H267</f>
        <v>0</v>
      </c>
      <c r="Q267" s="215">
        <v>0</v>
      </c>
      <c r="R267" s="215">
        <f>Q267*H267</f>
        <v>0</v>
      </c>
      <c r="S267" s="215">
        <v>0</v>
      </c>
      <c r="T267" s="216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17" t="s">
        <v>236</v>
      </c>
      <c r="AT267" s="217" t="s">
        <v>139</v>
      </c>
      <c r="AU267" s="217" t="s">
        <v>86</v>
      </c>
      <c r="AY267" s="19" t="s">
        <v>136</v>
      </c>
      <c r="BE267" s="218">
        <f>IF(N267="základní",J267,0)</f>
        <v>0</v>
      </c>
      <c r="BF267" s="218">
        <f>IF(N267="snížená",J267,0)</f>
        <v>0</v>
      </c>
      <c r="BG267" s="218">
        <f>IF(N267="zákl. přenesená",J267,0)</f>
        <v>0</v>
      </c>
      <c r="BH267" s="218">
        <f>IF(N267="sníž. přenesená",J267,0)</f>
        <v>0</v>
      </c>
      <c r="BI267" s="218">
        <f>IF(N267="nulová",J267,0)</f>
        <v>0</v>
      </c>
      <c r="BJ267" s="19" t="s">
        <v>84</v>
      </c>
      <c r="BK267" s="218">
        <f>ROUND(I267*H267,2)</f>
        <v>0</v>
      </c>
      <c r="BL267" s="19" t="s">
        <v>236</v>
      </c>
      <c r="BM267" s="217" t="s">
        <v>365</v>
      </c>
    </row>
    <row r="268" spans="1:47" s="2" customFormat="1" ht="12">
      <c r="A268" s="40"/>
      <c r="B268" s="41"/>
      <c r="C268" s="42"/>
      <c r="D268" s="219" t="s">
        <v>146</v>
      </c>
      <c r="E268" s="42"/>
      <c r="F268" s="220" t="s">
        <v>366</v>
      </c>
      <c r="G268" s="42"/>
      <c r="H268" s="42"/>
      <c r="I268" s="221"/>
      <c r="J268" s="42"/>
      <c r="K268" s="42"/>
      <c r="L268" s="46"/>
      <c r="M268" s="222"/>
      <c r="N268" s="223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146</v>
      </c>
      <c r="AU268" s="19" t="s">
        <v>86</v>
      </c>
    </row>
    <row r="269" spans="1:47" s="2" customFormat="1" ht="12">
      <c r="A269" s="40"/>
      <c r="B269" s="41"/>
      <c r="C269" s="42"/>
      <c r="D269" s="224" t="s">
        <v>148</v>
      </c>
      <c r="E269" s="42"/>
      <c r="F269" s="225" t="s">
        <v>367</v>
      </c>
      <c r="G269" s="42"/>
      <c r="H269" s="42"/>
      <c r="I269" s="221"/>
      <c r="J269" s="42"/>
      <c r="K269" s="42"/>
      <c r="L269" s="46"/>
      <c r="M269" s="222"/>
      <c r="N269" s="223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148</v>
      </c>
      <c r="AU269" s="19" t="s">
        <v>86</v>
      </c>
    </row>
    <row r="270" spans="1:51" s="14" customFormat="1" ht="12">
      <c r="A270" s="14"/>
      <c r="B270" s="236"/>
      <c r="C270" s="237"/>
      <c r="D270" s="219" t="s">
        <v>150</v>
      </c>
      <c r="E270" s="238" t="s">
        <v>19</v>
      </c>
      <c r="F270" s="239" t="s">
        <v>333</v>
      </c>
      <c r="G270" s="237"/>
      <c r="H270" s="240">
        <v>1</v>
      </c>
      <c r="I270" s="241"/>
      <c r="J270" s="237"/>
      <c r="K270" s="237"/>
      <c r="L270" s="242"/>
      <c r="M270" s="243"/>
      <c r="N270" s="244"/>
      <c r="O270" s="244"/>
      <c r="P270" s="244"/>
      <c r="Q270" s="244"/>
      <c r="R270" s="244"/>
      <c r="S270" s="244"/>
      <c r="T270" s="245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6" t="s">
        <v>150</v>
      </c>
      <c r="AU270" s="246" t="s">
        <v>86</v>
      </c>
      <c r="AV270" s="14" t="s">
        <v>86</v>
      </c>
      <c r="AW270" s="14" t="s">
        <v>35</v>
      </c>
      <c r="AX270" s="14" t="s">
        <v>76</v>
      </c>
      <c r="AY270" s="246" t="s">
        <v>136</v>
      </c>
    </row>
    <row r="271" spans="1:51" s="14" customFormat="1" ht="12">
      <c r="A271" s="14"/>
      <c r="B271" s="236"/>
      <c r="C271" s="237"/>
      <c r="D271" s="219" t="s">
        <v>150</v>
      </c>
      <c r="E271" s="238" t="s">
        <v>19</v>
      </c>
      <c r="F271" s="239" t="s">
        <v>334</v>
      </c>
      <c r="G271" s="237"/>
      <c r="H271" s="240">
        <v>1</v>
      </c>
      <c r="I271" s="241"/>
      <c r="J271" s="237"/>
      <c r="K271" s="237"/>
      <c r="L271" s="242"/>
      <c r="M271" s="243"/>
      <c r="N271" s="244"/>
      <c r="O271" s="244"/>
      <c r="P271" s="244"/>
      <c r="Q271" s="244"/>
      <c r="R271" s="244"/>
      <c r="S271" s="244"/>
      <c r="T271" s="245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6" t="s">
        <v>150</v>
      </c>
      <c r="AU271" s="246" t="s">
        <v>86</v>
      </c>
      <c r="AV271" s="14" t="s">
        <v>86</v>
      </c>
      <c r="AW271" s="14" t="s">
        <v>35</v>
      </c>
      <c r="AX271" s="14" t="s">
        <v>76</v>
      </c>
      <c r="AY271" s="246" t="s">
        <v>136</v>
      </c>
    </row>
    <row r="272" spans="1:51" s="14" customFormat="1" ht="12">
      <c r="A272" s="14"/>
      <c r="B272" s="236"/>
      <c r="C272" s="237"/>
      <c r="D272" s="219" t="s">
        <v>150</v>
      </c>
      <c r="E272" s="238" t="s">
        <v>19</v>
      </c>
      <c r="F272" s="239" t="s">
        <v>335</v>
      </c>
      <c r="G272" s="237"/>
      <c r="H272" s="240">
        <v>1</v>
      </c>
      <c r="I272" s="241"/>
      <c r="J272" s="237"/>
      <c r="K272" s="237"/>
      <c r="L272" s="242"/>
      <c r="M272" s="243"/>
      <c r="N272" s="244"/>
      <c r="O272" s="244"/>
      <c r="P272" s="244"/>
      <c r="Q272" s="244"/>
      <c r="R272" s="244"/>
      <c r="S272" s="244"/>
      <c r="T272" s="245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6" t="s">
        <v>150</v>
      </c>
      <c r="AU272" s="246" t="s">
        <v>86</v>
      </c>
      <c r="AV272" s="14" t="s">
        <v>86</v>
      </c>
      <c r="AW272" s="14" t="s">
        <v>35</v>
      </c>
      <c r="AX272" s="14" t="s">
        <v>76</v>
      </c>
      <c r="AY272" s="246" t="s">
        <v>136</v>
      </c>
    </row>
    <row r="273" spans="1:51" s="14" customFormat="1" ht="12">
      <c r="A273" s="14"/>
      <c r="B273" s="236"/>
      <c r="C273" s="237"/>
      <c r="D273" s="219" t="s">
        <v>150</v>
      </c>
      <c r="E273" s="238" t="s">
        <v>19</v>
      </c>
      <c r="F273" s="239" t="s">
        <v>336</v>
      </c>
      <c r="G273" s="237"/>
      <c r="H273" s="240">
        <v>1</v>
      </c>
      <c r="I273" s="241"/>
      <c r="J273" s="237"/>
      <c r="K273" s="237"/>
      <c r="L273" s="242"/>
      <c r="M273" s="243"/>
      <c r="N273" s="244"/>
      <c r="O273" s="244"/>
      <c r="P273" s="244"/>
      <c r="Q273" s="244"/>
      <c r="R273" s="244"/>
      <c r="S273" s="244"/>
      <c r="T273" s="245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6" t="s">
        <v>150</v>
      </c>
      <c r="AU273" s="246" t="s">
        <v>86</v>
      </c>
      <c r="AV273" s="14" t="s">
        <v>86</v>
      </c>
      <c r="AW273" s="14" t="s">
        <v>35</v>
      </c>
      <c r="AX273" s="14" t="s">
        <v>76</v>
      </c>
      <c r="AY273" s="246" t="s">
        <v>136</v>
      </c>
    </row>
    <row r="274" spans="1:51" s="16" customFormat="1" ht="12">
      <c r="A274" s="16"/>
      <c r="B274" s="258"/>
      <c r="C274" s="259"/>
      <c r="D274" s="219" t="s">
        <v>150</v>
      </c>
      <c r="E274" s="260" t="s">
        <v>19</v>
      </c>
      <c r="F274" s="261" t="s">
        <v>166</v>
      </c>
      <c r="G274" s="259"/>
      <c r="H274" s="262">
        <v>4</v>
      </c>
      <c r="I274" s="263"/>
      <c r="J274" s="259"/>
      <c r="K274" s="259"/>
      <c r="L274" s="264"/>
      <c r="M274" s="265"/>
      <c r="N274" s="266"/>
      <c r="O274" s="266"/>
      <c r="P274" s="266"/>
      <c r="Q274" s="266"/>
      <c r="R274" s="266"/>
      <c r="S274" s="266"/>
      <c r="T274" s="267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T274" s="268" t="s">
        <v>150</v>
      </c>
      <c r="AU274" s="268" t="s">
        <v>86</v>
      </c>
      <c r="AV274" s="16" t="s">
        <v>144</v>
      </c>
      <c r="AW274" s="16" t="s">
        <v>35</v>
      </c>
      <c r="AX274" s="16" t="s">
        <v>84</v>
      </c>
      <c r="AY274" s="268" t="s">
        <v>136</v>
      </c>
    </row>
    <row r="275" spans="1:65" s="2" customFormat="1" ht="16.5" customHeight="1">
      <c r="A275" s="40"/>
      <c r="B275" s="41"/>
      <c r="C275" s="206" t="s">
        <v>368</v>
      </c>
      <c r="D275" s="206" t="s">
        <v>139</v>
      </c>
      <c r="E275" s="207" t="s">
        <v>369</v>
      </c>
      <c r="F275" s="208" t="s">
        <v>370</v>
      </c>
      <c r="G275" s="209" t="s">
        <v>235</v>
      </c>
      <c r="H275" s="210">
        <v>6</v>
      </c>
      <c r="I275" s="211"/>
      <c r="J275" s="212">
        <f>ROUND(I275*H275,2)</f>
        <v>0</v>
      </c>
      <c r="K275" s="208" t="s">
        <v>143</v>
      </c>
      <c r="L275" s="46"/>
      <c r="M275" s="213" t="s">
        <v>19</v>
      </c>
      <c r="N275" s="214" t="s">
        <v>47</v>
      </c>
      <c r="O275" s="86"/>
      <c r="P275" s="215">
        <f>O275*H275</f>
        <v>0</v>
      </c>
      <c r="Q275" s="215">
        <v>0</v>
      </c>
      <c r="R275" s="215">
        <f>Q275*H275</f>
        <v>0</v>
      </c>
      <c r="S275" s="215">
        <v>0</v>
      </c>
      <c r="T275" s="216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17" t="s">
        <v>236</v>
      </c>
      <c r="AT275" s="217" t="s">
        <v>139</v>
      </c>
      <c r="AU275" s="217" t="s">
        <v>86</v>
      </c>
      <c r="AY275" s="19" t="s">
        <v>136</v>
      </c>
      <c r="BE275" s="218">
        <f>IF(N275="základní",J275,0)</f>
        <v>0</v>
      </c>
      <c r="BF275" s="218">
        <f>IF(N275="snížená",J275,0)</f>
        <v>0</v>
      </c>
      <c r="BG275" s="218">
        <f>IF(N275="zákl. přenesená",J275,0)</f>
        <v>0</v>
      </c>
      <c r="BH275" s="218">
        <f>IF(N275="sníž. přenesená",J275,0)</f>
        <v>0</v>
      </c>
      <c r="BI275" s="218">
        <f>IF(N275="nulová",J275,0)</f>
        <v>0</v>
      </c>
      <c r="BJ275" s="19" t="s">
        <v>84</v>
      </c>
      <c r="BK275" s="218">
        <f>ROUND(I275*H275,2)</f>
        <v>0</v>
      </c>
      <c r="BL275" s="19" t="s">
        <v>236</v>
      </c>
      <c r="BM275" s="217" t="s">
        <v>371</v>
      </c>
    </row>
    <row r="276" spans="1:47" s="2" customFormat="1" ht="12">
      <c r="A276" s="40"/>
      <c r="B276" s="41"/>
      <c r="C276" s="42"/>
      <c r="D276" s="219" t="s">
        <v>146</v>
      </c>
      <c r="E276" s="42"/>
      <c r="F276" s="220" t="s">
        <v>372</v>
      </c>
      <c r="G276" s="42"/>
      <c r="H276" s="42"/>
      <c r="I276" s="221"/>
      <c r="J276" s="42"/>
      <c r="K276" s="42"/>
      <c r="L276" s="46"/>
      <c r="M276" s="222"/>
      <c r="N276" s="223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146</v>
      </c>
      <c r="AU276" s="19" t="s">
        <v>86</v>
      </c>
    </row>
    <row r="277" spans="1:47" s="2" customFormat="1" ht="12">
      <c r="A277" s="40"/>
      <c r="B277" s="41"/>
      <c r="C277" s="42"/>
      <c r="D277" s="224" t="s">
        <v>148</v>
      </c>
      <c r="E277" s="42"/>
      <c r="F277" s="225" t="s">
        <v>373</v>
      </c>
      <c r="G277" s="42"/>
      <c r="H277" s="42"/>
      <c r="I277" s="221"/>
      <c r="J277" s="42"/>
      <c r="K277" s="42"/>
      <c r="L277" s="46"/>
      <c r="M277" s="222"/>
      <c r="N277" s="223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148</v>
      </c>
      <c r="AU277" s="19" t="s">
        <v>86</v>
      </c>
    </row>
    <row r="278" spans="1:51" s="14" customFormat="1" ht="12">
      <c r="A278" s="14"/>
      <c r="B278" s="236"/>
      <c r="C278" s="237"/>
      <c r="D278" s="219" t="s">
        <v>150</v>
      </c>
      <c r="E278" s="238" t="s">
        <v>19</v>
      </c>
      <c r="F278" s="239" t="s">
        <v>374</v>
      </c>
      <c r="G278" s="237"/>
      <c r="H278" s="240">
        <v>2</v>
      </c>
      <c r="I278" s="241"/>
      <c r="J278" s="237"/>
      <c r="K278" s="237"/>
      <c r="L278" s="242"/>
      <c r="M278" s="243"/>
      <c r="N278" s="244"/>
      <c r="O278" s="244"/>
      <c r="P278" s="244"/>
      <c r="Q278" s="244"/>
      <c r="R278" s="244"/>
      <c r="S278" s="244"/>
      <c r="T278" s="245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6" t="s">
        <v>150</v>
      </c>
      <c r="AU278" s="246" t="s">
        <v>86</v>
      </c>
      <c r="AV278" s="14" t="s">
        <v>86</v>
      </c>
      <c r="AW278" s="14" t="s">
        <v>35</v>
      </c>
      <c r="AX278" s="14" t="s">
        <v>76</v>
      </c>
      <c r="AY278" s="246" t="s">
        <v>136</v>
      </c>
    </row>
    <row r="279" spans="1:51" s="14" customFormat="1" ht="12">
      <c r="A279" s="14"/>
      <c r="B279" s="236"/>
      <c r="C279" s="237"/>
      <c r="D279" s="219" t="s">
        <v>150</v>
      </c>
      <c r="E279" s="238" t="s">
        <v>19</v>
      </c>
      <c r="F279" s="239" t="s">
        <v>324</v>
      </c>
      <c r="G279" s="237"/>
      <c r="H279" s="240">
        <v>2</v>
      </c>
      <c r="I279" s="241"/>
      <c r="J279" s="237"/>
      <c r="K279" s="237"/>
      <c r="L279" s="242"/>
      <c r="M279" s="243"/>
      <c r="N279" s="244"/>
      <c r="O279" s="244"/>
      <c r="P279" s="244"/>
      <c r="Q279" s="244"/>
      <c r="R279" s="244"/>
      <c r="S279" s="244"/>
      <c r="T279" s="245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6" t="s">
        <v>150</v>
      </c>
      <c r="AU279" s="246" t="s">
        <v>86</v>
      </c>
      <c r="AV279" s="14" t="s">
        <v>86</v>
      </c>
      <c r="AW279" s="14" t="s">
        <v>35</v>
      </c>
      <c r="AX279" s="14" t="s">
        <v>76</v>
      </c>
      <c r="AY279" s="246" t="s">
        <v>136</v>
      </c>
    </row>
    <row r="280" spans="1:51" s="14" customFormat="1" ht="12">
      <c r="A280" s="14"/>
      <c r="B280" s="236"/>
      <c r="C280" s="237"/>
      <c r="D280" s="219" t="s">
        <v>150</v>
      </c>
      <c r="E280" s="238" t="s">
        <v>19</v>
      </c>
      <c r="F280" s="239" t="s">
        <v>335</v>
      </c>
      <c r="G280" s="237"/>
      <c r="H280" s="240">
        <v>1</v>
      </c>
      <c r="I280" s="241"/>
      <c r="J280" s="237"/>
      <c r="K280" s="237"/>
      <c r="L280" s="242"/>
      <c r="M280" s="243"/>
      <c r="N280" s="244"/>
      <c r="O280" s="244"/>
      <c r="P280" s="244"/>
      <c r="Q280" s="244"/>
      <c r="R280" s="244"/>
      <c r="S280" s="244"/>
      <c r="T280" s="245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6" t="s">
        <v>150</v>
      </c>
      <c r="AU280" s="246" t="s">
        <v>86</v>
      </c>
      <c r="AV280" s="14" t="s">
        <v>86</v>
      </c>
      <c r="AW280" s="14" t="s">
        <v>35</v>
      </c>
      <c r="AX280" s="14" t="s">
        <v>76</v>
      </c>
      <c r="AY280" s="246" t="s">
        <v>136</v>
      </c>
    </row>
    <row r="281" spans="1:51" s="14" customFormat="1" ht="12">
      <c r="A281" s="14"/>
      <c r="B281" s="236"/>
      <c r="C281" s="237"/>
      <c r="D281" s="219" t="s">
        <v>150</v>
      </c>
      <c r="E281" s="238" t="s">
        <v>19</v>
      </c>
      <c r="F281" s="239" t="s">
        <v>336</v>
      </c>
      <c r="G281" s="237"/>
      <c r="H281" s="240">
        <v>1</v>
      </c>
      <c r="I281" s="241"/>
      <c r="J281" s="237"/>
      <c r="K281" s="237"/>
      <c r="L281" s="242"/>
      <c r="M281" s="243"/>
      <c r="N281" s="244"/>
      <c r="O281" s="244"/>
      <c r="P281" s="244"/>
      <c r="Q281" s="244"/>
      <c r="R281" s="244"/>
      <c r="S281" s="244"/>
      <c r="T281" s="245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6" t="s">
        <v>150</v>
      </c>
      <c r="AU281" s="246" t="s">
        <v>86</v>
      </c>
      <c r="AV281" s="14" t="s">
        <v>86</v>
      </c>
      <c r="AW281" s="14" t="s">
        <v>35</v>
      </c>
      <c r="AX281" s="14" t="s">
        <v>76</v>
      </c>
      <c r="AY281" s="246" t="s">
        <v>136</v>
      </c>
    </row>
    <row r="282" spans="1:51" s="16" customFormat="1" ht="12">
      <c r="A282" s="16"/>
      <c r="B282" s="258"/>
      <c r="C282" s="259"/>
      <c r="D282" s="219" t="s">
        <v>150</v>
      </c>
      <c r="E282" s="260" t="s">
        <v>19</v>
      </c>
      <c r="F282" s="261" t="s">
        <v>166</v>
      </c>
      <c r="G282" s="259"/>
      <c r="H282" s="262">
        <v>6</v>
      </c>
      <c r="I282" s="263"/>
      <c r="J282" s="259"/>
      <c r="K282" s="259"/>
      <c r="L282" s="264"/>
      <c r="M282" s="265"/>
      <c r="N282" s="266"/>
      <c r="O282" s="266"/>
      <c r="P282" s="266"/>
      <c r="Q282" s="266"/>
      <c r="R282" s="266"/>
      <c r="S282" s="266"/>
      <c r="T282" s="267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T282" s="268" t="s">
        <v>150</v>
      </c>
      <c r="AU282" s="268" t="s">
        <v>86</v>
      </c>
      <c r="AV282" s="16" t="s">
        <v>144</v>
      </c>
      <c r="AW282" s="16" t="s">
        <v>35</v>
      </c>
      <c r="AX282" s="16" t="s">
        <v>84</v>
      </c>
      <c r="AY282" s="268" t="s">
        <v>136</v>
      </c>
    </row>
    <row r="283" spans="1:65" s="2" customFormat="1" ht="16.5" customHeight="1">
      <c r="A283" s="40"/>
      <c r="B283" s="41"/>
      <c r="C283" s="206" t="s">
        <v>375</v>
      </c>
      <c r="D283" s="206" t="s">
        <v>139</v>
      </c>
      <c r="E283" s="207" t="s">
        <v>376</v>
      </c>
      <c r="F283" s="208" t="s">
        <v>377</v>
      </c>
      <c r="G283" s="209" t="s">
        <v>235</v>
      </c>
      <c r="H283" s="210">
        <v>11</v>
      </c>
      <c r="I283" s="211"/>
      <c r="J283" s="212">
        <f>ROUND(I283*H283,2)</f>
        <v>0</v>
      </c>
      <c r="K283" s="208" t="s">
        <v>143</v>
      </c>
      <c r="L283" s="46"/>
      <c r="M283" s="213" t="s">
        <v>19</v>
      </c>
      <c r="N283" s="214" t="s">
        <v>47</v>
      </c>
      <c r="O283" s="86"/>
      <c r="P283" s="215">
        <f>O283*H283</f>
        <v>0</v>
      </c>
      <c r="Q283" s="215">
        <v>0</v>
      </c>
      <c r="R283" s="215">
        <f>Q283*H283</f>
        <v>0</v>
      </c>
      <c r="S283" s="215">
        <v>0</v>
      </c>
      <c r="T283" s="216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17" t="s">
        <v>236</v>
      </c>
      <c r="AT283" s="217" t="s">
        <v>139</v>
      </c>
      <c r="AU283" s="217" t="s">
        <v>86</v>
      </c>
      <c r="AY283" s="19" t="s">
        <v>136</v>
      </c>
      <c r="BE283" s="218">
        <f>IF(N283="základní",J283,0)</f>
        <v>0</v>
      </c>
      <c r="BF283" s="218">
        <f>IF(N283="snížená",J283,0)</f>
        <v>0</v>
      </c>
      <c r="BG283" s="218">
        <f>IF(N283="zákl. přenesená",J283,0)</f>
        <v>0</v>
      </c>
      <c r="BH283" s="218">
        <f>IF(N283="sníž. přenesená",J283,0)</f>
        <v>0</v>
      </c>
      <c r="BI283" s="218">
        <f>IF(N283="nulová",J283,0)</f>
        <v>0</v>
      </c>
      <c r="BJ283" s="19" t="s">
        <v>84</v>
      </c>
      <c r="BK283" s="218">
        <f>ROUND(I283*H283,2)</f>
        <v>0</v>
      </c>
      <c r="BL283" s="19" t="s">
        <v>236</v>
      </c>
      <c r="BM283" s="217" t="s">
        <v>378</v>
      </c>
    </row>
    <row r="284" spans="1:47" s="2" customFormat="1" ht="12">
      <c r="A284" s="40"/>
      <c r="B284" s="41"/>
      <c r="C284" s="42"/>
      <c r="D284" s="219" t="s">
        <v>146</v>
      </c>
      <c r="E284" s="42"/>
      <c r="F284" s="220" t="s">
        <v>379</v>
      </c>
      <c r="G284" s="42"/>
      <c r="H284" s="42"/>
      <c r="I284" s="221"/>
      <c r="J284" s="42"/>
      <c r="K284" s="42"/>
      <c r="L284" s="46"/>
      <c r="M284" s="222"/>
      <c r="N284" s="223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146</v>
      </c>
      <c r="AU284" s="19" t="s">
        <v>86</v>
      </c>
    </row>
    <row r="285" spans="1:47" s="2" customFormat="1" ht="12">
      <c r="A285" s="40"/>
      <c r="B285" s="41"/>
      <c r="C285" s="42"/>
      <c r="D285" s="224" t="s">
        <v>148</v>
      </c>
      <c r="E285" s="42"/>
      <c r="F285" s="225" t="s">
        <v>380</v>
      </c>
      <c r="G285" s="42"/>
      <c r="H285" s="42"/>
      <c r="I285" s="221"/>
      <c r="J285" s="42"/>
      <c r="K285" s="42"/>
      <c r="L285" s="46"/>
      <c r="M285" s="222"/>
      <c r="N285" s="223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148</v>
      </c>
      <c r="AU285" s="19" t="s">
        <v>86</v>
      </c>
    </row>
    <row r="286" spans="1:51" s="14" customFormat="1" ht="12">
      <c r="A286" s="14"/>
      <c r="B286" s="236"/>
      <c r="C286" s="237"/>
      <c r="D286" s="219" t="s">
        <v>150</v>
      </c>
      <c r="E286" s="238" t="s">
        <v>19</v>
      </c>
      <c r="F286" s="239" t="s">
        <v>323</v>
      </c>
      <c r="G286" s="237"/>
      <c r="H286" s="240">
        <v>3</v>
      </c>
      <c r="I286" s="241"/>
      <c r="J286" s="237"/>
      <c r="K286" s="237"/>
      <c r="L286" s="242"/>
      <c r="M286" s="243"/>
      <c r="N286" s="244"/>
      <c r="O286" s="244"/>
      <c r="P286" s="244"/>
      <c r="Q286" s="244"/>
      <c r="R286" s="244"/>
      <c r="S286" s="244"/>
      <c r="T286" s="245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6" t="s">
        <v>150</v>
      </c>
      <c r="AU286" s="246" t="s">
        <v>86</v>
      </c>
      <c r="AV286" s="14" t="s">
        <v>86</v>
      </c>
      <c r="AW286" s="14" t="s">
        <v>35</v>
      </c>
      <c r="AX286" s="14" t="s">
        <v>76</v>
      </c>
      <c r="AY286" s="246" t="s">
        <v>136</v>
      </c>
    </row>
    <row r="287" spans="1:51" s="14" customFormat="1" ht="12">
      <c r="A287" s="14"/>
      <c r="B287" s="236"/>
      <c r="C287" s="237"/>
      <c r="D287" s="219" t="s">
        <v>150</v>
      </c>
      <c r="E287" s="238" t="s">
        <v>19</v>
      </c>
      <c r="F287" s="239" t="s">
        <v>343</v>
      </c>
      <c r="G287" s="237"/>
      <c r="H287" s="240">
        <v>4</v>
      </c>
      <c r="I287" s="241"/>
      <c r="J287" s="237"/>
      <c r="K287" s="237"/>
      <c r="L287" s="242"/>
      <c r="M287" s="243"/>
      <c r="N287" s="244"/>
      <c r="O287" s="244"/>
      <c r="P287" s="244"/>
      <c r="Q287" s="244"/>
      <c r="R287" s="244"/>
      <c r="S287" s="244"/>
      <c r="T287" s="245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6" t="s">
        <v>150</v>
      </c>
      <c r="AU287" s="246" t="s">
        <v>86</v>
      </c>
      <c r="AV287" s="14" t="s">
        <v>86</v>
      </c>
      <c r="AW287" s="14" t="s">
        <v>35</v>
      </c>
      <c r="AX287" s="14" t="s">
        <v>76</v>
      </c>
      <c r="AY287" s="246" t="s">
        <v>136</v>
      </c>
    </row>
    <row r="288" spans="1:51" s="14" customFormat="1" ht="12">
      <c r="A288" s="14"/>
      <c r="B288" s="236"/>
      <c r="C288" s="237"/>
      <c r="D288" s="219" t="s">
        <v>150</v>
      </c>
      <c r="E288" s="238" t="s">
        <v>19</v>
      </c>
      <c r="F288" s="239" t="s">
        <v>325</v>
      </c>
      <c r="G288" s="237"/>
      <c r="H288" s="240">
        <v>2</v>
      </c>
      <c r="I288" s="241"/>
      <c r="J288" s="237"/>
      <c r="K288" s="237"/>
      <c r="L288" s="242"/>
      <c r="M288" s="243"/>
      <c r="N288" s="244"/>
      <c r="O288" s="244"/>
      <c r="P288" s="244"/>
      <c r="Q288" s="244"/>
      <c r="R288" s="244"/>
      <c r="S288" s="244"/>
      <c r="T288" s="245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6" t="s">
        <v>150</v>
      </c>
      <c r="AU288" s="246" t="s">
        <v>86</v>
      </c>
      <c r="AV288" s="14" t="s">
        <v>86</v>
      </c>
      <c r="AW288" s="14" t="s">
        <v>35</v>
      </c>
      <c r="AX288" s="14" t="s">
        <v>76</v>
      </c>
      <c r="AY288" s="246" t="s">
        <v>136</v>
      </c>
    </row>
    <row r="289" spans="1:51" s="14" customFormat="1" ht="12">
      <c r="A289" s="14"/>
      <c r="B289" s="236"/>
      <c r="C289" s="237"/>
      <c r="D289" s="219" t="s">
        <v>150</v>
      </c>
      <c r="E289" s="238" t="s">
        <v>19</v>
      </c>
      <c r="F289" s="239" t="s">
        <v>326</v>
      </c>
      <c r="G289" s="237"/>
      <c r="H289" s="240">
        <v>2</v>
      </c>
      <c r="I289" s="241"/>
      <c r="J289" s="237"/>
      <c r="K289" s="237"/>
      <c r="L289" s="242"/>
      <c r="M289" s="243"/>
      <c r="N289" s="244"/>
      <c r="O289" s="244"/>
      <c r="P289" s="244"/>
      <c r="Q289" s="244"/>
      <c r="R289" s="244"/>
      <c r="S289" s="244"/>
      <c r="T289" s="245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6" t="s">
        <v>150</v>
      </c>
      <c r="AU289" s="246" t="s">
        <v>86</v>
      </c>
      <c r="AV289" s="14" t="s">
        <v>86</v>
      </c>
      <c r="AW289" s="14" t="s">
        <v>35</v>
      </c>
      <c r="AX289" s="14" t="s">
        <v>76</v>
      </c>
      <c r="AY289" s="246" t="s">
        <v>136</v>
      </c>
    </row>
    <row r="290" spans="1:51" s="16" customFormat="1" ht="12">
      <c r="A290" s="16"/>
      <c r="B290" s="258"/>
      <c r="C290" s="259"/>
      <c r="D290" s="219" t="s">
        <v>150</v>
      </c>
      <c r="E290" s="260" t="s">
        <v>19</v>
      </c>
      <c r="F290" s="261" t="s">
        <v>166</v>
      </c>
      <c r="G290" s="259"/>
      <c r="H290" s="262">
        <v>11</v>
      </c>
      <c r="I290" s="263"/>
      <c r="J290" s="259"/>
      <c r="K290" s="259"/>
      <c r="L290" s="264"/>
      <c r="M290" s="265"/>
      <c r="N290" s="266"/>
      <c r="O290" s="266"/>
      <c r="P290" s="266"/>
      <c r="Q290" s="266"/>
      <c r="R290" s="266"/>
      <c r="S290" s="266"/>
      <c r="T290" s="267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T290" s="268" t="s">
        <v>150</v>
      </c>
      <c r="AU290" s="268" t="s">
        <v>86</v>
      </c>
      <c r="AV290" s="16" t="s">
        <v>144</v>
      </c>
      <c r="AW290" s="16" t="s">
        <v>35</v>
      </c>
      <c r="AX290" s="16" t="s">
        <v>84</v>
      </c>
      <c r="AY290" s="268" t="s">
        <v>136</v>
      </c>
    </row>
    <row r="291" spans="1:65" s="2" customFormat="1" ht="16.5" customHeight="1">
      <c r="A291" s="40"/>
      <c r="B291" s="41"/>
      <c r="C291" s="206" t="s">
        <v>381</v>
      </c>
      <c r="D291" s="206" t="s">
        <v>139</v>
      </c>
      <c r="E291" s="207" t="s">
        <v>382</v>
      </c>
      <c r="F291" s="208" t="s">
        <v>383</v>
      </c>
      <c r="G291" s="209" t="s">
        <v>235</v>
      </c>
      <c r="H291" s="210">
        <v>6</v>
      </c>
      <c r="I291" s="211"/>
      <c r="J291" s="212">
        <f>ROUND(I291*H291,2)</f>
        <v>0</v>
      </c>
      <c r="K291" s="208" t="s">
        <v>143</v>
      </c>
      <c r="L291" s="46"/>
      <c r="M291" s="213" t="s">
        <v>19</v>
      </c>
      <c r="N291" s="214" t="s">
        <v>47</v>
      </c>
      <c r="O291" s="86"/>
      <c r="P291" s="215">
        <f>O291*H291</f>
        <v>0</v>
      </c>
      <c r="Q291" s="215">
        <v>0</v>
      </c>
      <c r="R291" s="215">
        <f>Q291*H291</f>
        <v>0</v>
      </c>
      <c r="S291" s="215">
        <v>0</v>
      </c>
      <c r="T291" s="216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17" t="s">
        <v>236</v>
      </c>
      <c r="AT291" s="217" t="s">
        <v>139</v>
      </c>
      <c r="AU291" s="217" t="s">
        <v>86</v>
      </c>
      <c r="AY291" s="19" t="s">
        <v>136</v>
      </c>
      <c r="BE291" s="218">
        <f>IF(N291="základní",J291,0)</f>
        <v>0</v>
      </c>
      <c r="BF291" s="218">
        <f>IF(N291="snížená",J291,0)</f>
        <v>0</v>
      </c>
      <c r="BG291" s="218">
        <f>IF(N291="zákl. přenesená",J291,0)</f>
        <v>0</v>
      </c>
      <c r="BH291" s="218">
        <f>IF(N291="sníž. přenesená",J291,0)</f>
        <v>0</v>
      </c>
      <c r="BI291" s="218">
        <f>IF(N291="nulová",J291,0)</f>
        <v>0</v>
      </c>
      <c r="BJ291" s="19" t="s">
        <v>84</v>
      </c>
      <c r="BK291" s="218">
        <f>ROUND(I291*H291,2)</f>
        <v>0</v>
      </c>
      <c r="BL291" s="19" t="s">
        <v>236</v>
      </c>
      <c r="BM291" s="217" t="s">
        <v>384</v>
      </c>
    </row>
    <row r="292" spans="1:47" s="2" customFormat="1" ht="12">
      <c r="A292" s="40"/>
      <c r="B292" s="41"/>
      <c r="C292" s="42"/>
      <c r="D292" s="219" t="s">
        <v>146</v>
      </c>
      <c r="E292" s="42"/>
      <c r="F292" s="220" t="s">
        <v>385</v>
      </c>
      <c r="G292" s="42"/>
      <c r="H292" s="42"/>
      <c r="I292" s="221"/>
      <c r="J292" s="42"/>
      <c r="K292" s="42"/>
      <c r="L292" s="46"/>
      <c r="M292" s="222"/>
      <c r="N292" s="223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146</v>
      </c>
      <c r="AU292" s="19" t="s">
        <v>86</v>
      </c>
    </row>
    <row r="293" spans="1:47" s="2" customFormat="1" ht="12">
      <c r="A293" s="40"/>
      <c r="B293" s="41"/>
      <c r="C293" s="42"/>
      <c r="D293" s="224" t="s">
        <v>148</v>
      </c>
      <c r="E293" s="42"/>
      <c r="F293" s="225" t="s">
        <v>386</v>
      </c>
      <c r="G293" s="42"/>
      <c r="H293" s="42"/>
      <c r="I293" s="221"/>
      <c r="J293" s="42"/>
      <c r="K293" s="42"/>
      <c r="L293" s="46"/>
      <c r="M293" s="222"/>
      <c r="N293" s="223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148</v>
      </c>
      <c r="AU293" s="19" t="s">
        <v>86</v>
      </c>
    </row>
    <row r="294" spans="1:51" s="14" customFormat="1" ht="12">
      <c r="A294" s="14"/>
      <c r="B294" s="236"/>
      <c r="C294" s="237"/>
      <c r="D294" s="219" t="s">
        <v>150</v>
      </c>
      <c r="E294" s="238" t="s">
        <v>19</v>
      </c>
      <c r="F294" s="239" t="s">
        <v>374</v>
      </c>
      <c r="G294" s="237"/>
      <c r="H294" s="240">
        <v>2</v>
      </c>
      <c r="I294" s="241"/>
      <c r="J294" s="237"/>
      <c r="K294" s="237"/>
      <c r="L294" s="242"/>
      <c r="M294" s="243"/>
      <c r="N294" s="244"/>
      <c r="O294" s="244"/>
      <c r="P294" s="244"/>
      <c r="Q294" s="244"/>
      <c r="R294" s="244"/>
      <c r="S294" s="244"/>
      <c r="T294" s="245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6" t="s">
        <v>150</v>
      </c>
      <c r="AU294" s="246" t="s">
        <v>86</v>
      </c>
      <c r="AV294" s="14" t="s">
        <v>86</v>
      </c>
      <c r="AW294" s="14" t="s">
        <v>35</v>
      </c>
      <c r="AX294" s="14" t="s">
        <v>76</v>
      </c>
      <c r="AY294" s="246" t="s">
        <v>136</v>
      </c>
    </row>
    <row r="295" spans="1:51" s="14" customFormat="1" ht="12">
      <c r="A295" s="14"/>
      <c r="B295" s="236"/>
      <c r="C295" s="237"/>
      <c r="D295" s="219" t="s">
        <v>150</v>
      </c>
      <c r="E295" s="238" t="s">
        <v>19</v>
      </c>
      <c r="F295" s="239" t="s">
        <v>324</v>
      </c>
      <c r="G295" s="237"/>
      <c r="H295" s="240">
        <v>2</v>
      </c>
      <c r="I295" s="241"/>
      <c r="J295" s="237"/>
      <c r="K295" s="237"/>
      <c r="L295" s="242"/>
      <c r="M295" s="243"/>
      <c r="N295" s="244"/>
      <c r="O295" s="244"/>
      <c r="P295" s="244"/>
      <c r="Q295" s="244"/>
      <c r="R295" s="244"/>
      <c r="S295" s="244"/>
      <c r="T295" s="245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6" t="s">
        <v>150</v>
      </c>
      <c r="AU295" s="246" t="s">
        <v>86</v>
      </c>
      <c r="AV295" s="14" t="s">
        <v>86</v>
      </c>
      <c r="AW295" s="14" t="s">
        <v>35</v>
      </c>
      <c r="AX295" s="14" t="s">
        <v>76</v>
      </c>
      <c r="AY295" s="246" t="s">
        <v>136</v>
      </c>
    </row>
    <row r="296" spans="1:51" s="14" customFormat="1" ht="12">
      <c r="A296" s="14"/>
      <c r="B296" s="236"/>
      <c r="C296" s="237"/>
      <c r="D296" s="219" t="s">
        <v>150</v>
      </c>
      <c r="E296" s="238" t="s">
        <v>19</v>
      </c>
      <c r="F296" s="239" t="s">
        <v>335</v>
      </c>
      <c r="G296" s="237"/>
      <c r="H296" s="240">
        <v>1</v>
      </c>
      <c r="I296" s="241"/>
      <c r="J296" s="237"/>
      <c r="K296" s="237"/>
      <c r="L296" s="242"/>
      <c r="M296" s="243"/>
      <c r="N296" s="244"/>
      <c r="O296" s="244"/>
      <c r="P296" s="244"/>
      <c r="Q296" s="244"/>
      <c r="R296" s="244"/>
      <c r="S296" s="244"/>
      <c r="T296" s="245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6" t="s">
        <v>150</v>
      </c>
      <c r="AU296" s="246" t="s">
        <v>86</v>
      </c>
      <c r="AV296" s="14" t="s">
        <v>86</v>
      </c>
      <c r="AW296" s="14" t="s">
        <v>35</v>
      </c>
      <c r="AX296" s="14" t="s">
        <v>76</v>
      </c>
      <c r="AY296" s="246" t="s">
        <v>136</v>
      </c>
    </row>
    <row r="297" spans="1:51" s="14" customFormat="1" ht="12">
      <c r="A297" s="14"/>
      <c r="B297" s="236"/>
      <c r="C297" s="237"/>
      <c r="D297" s="219" t="s">
        <v>150</v>
      </c>
      <c r="E297" s="238" t="s">
        <v>19</v>
      </c>
      <c r="F297" s="239" t="s">
        <v>336</v>
      </c>
      <c r="G297" s="237"/>
      <c r="H297" s="240">
        <v>1</v>
      </c>
      <c r="I297" s="241"/>
      <c r="J297" s="237"/>
      <c r="K297" s="237"/>
      <c r="L297" s="242"/>
      <c r="M297" s="243"/>
      <c r="N297" s="244"/>
      <c r="O297" s="244"/>
      <c r="P297" s="244"/>
      <c r="Q297" s="244"/>
      <c r="R297" s="244"/>
      <c r="S297" s="244"/>
      <c r="T297" s="245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6" t="s">
        <v>150</v>
      </c>
      <c r="AU297" s="246" t="s">
        <v>86</v>
      </c>
      <c r="AV297" s="14" t="s">
        <v>86</v>
      </c>
      <c r="AW297" s="14" t="s">
        <v>35</v>
      </c>
      <c r="AX297" s="14" t="s">
        <v>76</v>
      </c>
      <c r="AY297" s="246" t="s">
        <v>136</v>
      </c>
    </row>
    <row r="298" spans="1:51" s="16" customFormat="1" ht="12">
      <c r="A298" s="16"/>
      <c r="B298" s="258"/>
      <c r="C298" s="259"/>
      <c r="D298" s="219" t="s">
        <v>150</v>
      </c>
      <c r="E298" s="260" t="s">
        <v>19</v>
      </c>
      <c r="F298" s="261" t="s">
        <v>166</v>
      </c>
      <c r="G298" s="259"/>
      <c r="H298" s="262">
        <v>6</v>
      </c>
      <c r="I298" s="263"/>
      <c r="J298" s="259"/>
      <c r="K298" s="259"/>
      <c r="L298" s="264"/>
      <c r="M298" s="265"/>
      <c r="N298" s="266"/>
      <c r="O298" s="266"/>
      <c r="P298" s="266"/>
      <c r="Q298" s="266"/>
      <c r="R298" s="266"/>
      <c r="S298" s="266"/>
      <c r="T298" s="267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T298" s="268" t="s">
        <v>150</v>
      </c>
      <c r="AU298" s="268" t="s">
        <v>86</v>
      </c>
      <c r="AV298" s="16" t="s">
        <v>144</v>
      </c>
      <c r="AW298" s="16" t="s">
        <v>35</v>
      </c>
      <c r="AX298" s="16" t="s">
        <v>84</v>
      </c>
      <c r="AY298" s="268" t="s">
        <v>136</v>
      </c>
    </row>
    <row r="299" spans="1:65" s="2" customFormat="1" ht="16.5" customHeight="1">
      <c r="A299" s="40"/>
      <c r="B299" s="41"/>
      <c r="C299" s="206" t="s">
        <v>387</v>
      </c>
      <c r="D299" s="206" t="s">
        <v>139</v>
      </c>
      <c r="E299" s="207" t="s">
        <v>388</v>
      </c>
      <c r="F299" s="208" t="s">
        <v>389</v>
      </c>
      <c r="G299" s="209" t="s">
        <v>235</v>
      </c>
      <c r="H299" s="210">
        <v>10</v>
      </c>
      <c r="I299" s="211"/>
      <c r="J299" s="212">
        <f>ROUND(I299*H299,2)</f>
        <v>0</v>
      </c>
      <c r="K299" s="208" t="s">
        <v>143</v>
      </c>
      <c r="L299" s="46"/>
      <c r="M299" s="213" t="s">
        <v>19</v>
      </c>
      <c r="N299" s="214" t="s">
        <v>47</v>
      </c>
      <c r="O299" s="86"/>
      <c r="P299" s="215">
        <f>O299*H299</f>
        <v>0</v>
      </c>
      <c r="Q299" s="215">
        <v>0</v>
      </c>
      <c r="R299" s="215">
        <f>Q299*H299</f>
        <v>0</v>
      </c>
      <c r="S299" s="215">
        <v>0</v>
      </c>
      <c r="T299" s="216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17" t="s">
        <v>236</v>
      </c>
      <c r="AT299" s="217" t="s">
        <v>139</v>
      </c>
      <c r="AU299" s="217" t="s">
        <v>86</v>
      </c>
      <c r="AY299" s="19" t="s">
        <v>136</v>
      </c>
      <c r="BE299" s="218">
        <f>IF(N299="základní",J299,0)</f>
        <v>0</v>
      </c>
      <c r="BF299" s="218">
        <f>IF(N299="snížená",J299,0)</f>
        <v>0</v>
      </c>
      <c r="BG299" s="218">
        <f>IF(N299="zákl. přenesená",J299,0)</f>
        <v>0</v>
      </c>
      <c r="BH299" s="218">
        <f>IF(N299="sníž. přenesená",J299,0)</f>
        <v>0</v>
      </c>
      <c r="BI299" s="218">
        <f>IF(N299="nulová",J299,0)</f>
        <v>0</v>
      </c>
      <c r="BJ299" s="19" t="s">
        <v>84</v>
      </c>
      <c r="BK299" s="218">
        <f>ROUND(I299*H299,2)</f>
        <v>0</v>
      </c>
      <c r="BL299" s="19" t="s">
        <v>236</v>
      </c>
      <c r="BM299" s="217" t="s">
        <v>390</v>
      </c>
    </row>
    <row r="300" spans="1:47" s="2" customFormat="1" ht="12">
      <c r="A300" s="40"/>
      <c r="B300" s="41"/>
      <c r="C300" s="42"/>
      <c r="D300" s="219" t="s">
        <v>146</v>
      </c>
      <c r="E300" s="42"/>
      <c r="F300" s="220" t="s">
        <v>391</v>
      </c>
      <c r="G300" s="42"/>
      <c r="H300" s="42"/>
      <c r="I300" s="221"/>
      <c r="J300" s="42"/>
      <c r="K300" s="42"/>
      <c r="L300" s="46"/>
      <c r="M300" s="222"/>
      <c r="N300" s="223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146</v>
      </c>
      <c r="AU300" s="19" t="s">
        <v>86</v>
      </c>
    </row>
    <row r="301" spans="1:47" s="2" customFormat="1" ht="12">
      <c r="A301" s="40"/>
      <c r="B301" s="41"/>
      <c r="C301" s="42"/>
      <c r="D301" s="224" t="s">
        <v>148</v>
      </c>
      <c r="E301" s="42"/>
      <c r="F301" s="225" t="s">
        <v>392</v>
      </c>
      <c r="G301" s="42"/>
      <c r="H301" s="42"/>
      <c r="I301" s="221"/>
      <c r="J301" s="42"/>
      <c r="K301" s="42"/>
      <c r="L301" s="46"/>
      <c r="M301" s="222"/>
      <c r="N301" s="223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148</v>
      </c>
      <c r="AU301" s="19" t="s">
        <v>86</v>
      </c>
    </row>
    <row r="302" spans="1:51" s="14" customFormat="1" ht="12">
      <c r="A302" s="14"/>
      <c r="B302" s="236"/>
      <c r="C302" s="237"/>
      <c r="D302" s="219" t="s">
        <v>150</v>
      </c>
      <c r="E302" s="238" t="s">
        <v>19</v>
      </c>
      <c r="F302" s="239" t="s">
        <v>323</v>
      </c>
      <c r="G302" s="237"/>
      <c r="H302" s="240">
        <v>3</v>
      </c>
      <c r="I302" s="241"/>
      <c r="J302" s="237"/>
      <c r="K302" s="237"/>
      <c r="L302" s="242"/>
      <c r="M302" s="243"/>
      <c r="N302" s="244"/>
      <c r="O302" s="244"/>
      <c r="P302" s="244"/>
      <c r="Q302" s="244"/>
      <c r="R302" s="244"/>
      <c r="S302" s="244"/>
      <c r="T302" s="245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6" t="s">
        <v>150</v>
      </c>
      <c r="AU302" s="246" t="s">
        <v>86</v>
      </c>
      <c r="AV302" s="14" t="s">
        <v>86</v>
      </c>
      <c r="AW302" s="14" t="s">
        <v>35</v>
      </c>
      <c r="AX302" s="14" t="s">
        <v>76</v>
      </c>
      <c r="AY302" s="246" t="s">
        <v>136</v>
      </c>
    </row>
    <row r="303" spans="1:51" s="14" customFormat="1" ht="12">
      <c r="A303" s="14"/>
      <c r="B303" s="236"/>
      <c r="C303" s="237"/>
      <c r="D303" s="219" t="s">
        <v>150</v>
      </c>
      <c r="E303" s="238" t="s">
        <v>19</v>
      </c>
      <c r="F303" s="239" t="s">
        <v>393</v>
      </c>
      <c r="G303" s="237"/>
      <c r="H303" s="240">
        <v>3</v>
      </c>
      <c r="I303" s="241"/>
      <c r="J303" s="237"/>
      <c r="K303" s="237"/>
      <c r="L303" s="242"/>
      <c r="M303" s="243"/>
      <c r="N303" s="244"/>
      <c r="O303" s="244"/>
      <c r="P303" s="244"/>
      <c r="Q303" s="244"/>
      <c r="R303" s="244"/>
      <c r="S303" s="244"/>
      <c r="T303" s="245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6" t="s">
        <v>150</v>
      </c>
      <c r="AU303" s="246" t="s">
        <v>86</v>
      </c>
      <c r="AV303" s="14" t="s">
        <v>86</v>
      </c>
      <c r="AW303" s="14" t="s">
        <v>35</v>
      </c>
      <c r="AX303" s="14" t="s">
        <v>76</v>
      </c>
      <c r="AY303" s="246" t="s">
        <v>136</v>
      </c>
    </row>
    <row r="304" spans="1:51" s="14" customFormat="1" ht="12">
      <c r="A304" s="14"/>
      <c r="B304" s="236"/>
      <c r="C304" s="237"/>
      <c r="D304" s="219" t="s">
        <v>150</v>
      </c>
      <c r="E304" s="238" t="s">
        <v>19</v>
      </c>
      <c r="F304" s="239" t="s">
        <v>325</v>
      </c>
      <c r="G304" s="237"/>
      <c r="H304" s="240">
        <v>2</v>
      </c>
      <c r="I304" s="241"/>
      <c r="J304" s="237"/>
      <c r="K304" s="237"/>
      <c r="L304" s="242"/>
      <c r="M304" s="243"/>
      <c r="N304" s="244"/>
      <c r="O304" s="244"/>
      <c r="P304" s="244"/>
      <c r="Q304" s="244"/>
      <c r="R304" s="244"/>
      <c r="S304" s="244"/>
      <c r="T304" s="245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6" t="s">
        <v>150</v>
      </c>
      <c r="AU304" s="246" t="s">
        <v>86</v>
      </c>
      <c r="AV304" s="14" t="s">
        <v>86</v>
      </c>
      <c r="AW304" s="14" t="s">
        <v>35</v>
      </c>
      <c r="AX304" s="14" t="s">
        <v>76</v>
      </c>
      <c r="AY304" s="246" t="s">
        <v>136</v>
      </c>
    </row>
    <row r="305" spans="1:51" s="14" customFormat="1" ht="12">
      <c r="A305" s="14"/>
      <c r="B305" s="236"/>
      <c r="C305" s="237"/>
      <c r="D305" s="219" t="s">
        <v>150</v>
      </c>
      <c r="E305" s="238" t="s">
        <v>19</v>
      </c>
      <c r="F305" s="239" t="s">
        <v>326</v>
      </c>
      <c r="G305" s="237"/>
      <c r="H305" s="240">
        <v>2</v>
      </c>
      <c r="I305" s="241"/>
      <c r="J305" s="237"/>
      <c r="K305" s="237"/>
      <c r="L305" s="242"/>
      <c r="M305" s="243"/>
      <c r="N305" s="244"/>
      <c r="O305" s="244"/>
      <c r="P305" s="244"/>
      <c r="Q305" s="244"/>
      <c r="R305" s="244"/>
      <c r="S305" s="244"/>
      <c r="T305" s="245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6" t="s">
        <v>150</v>
      </c>
      <c r="AU305" s="246" t="s">
        <v>86</v>
      </c>
      <c r="AV305" s="14" t="s">
        <v>86</v>
      </c>
      <c r="AW305" s="14" t="s">
        <v>35</v>
      </c>
      <c r="AX305" s="14" t="s">
        <v>76</v>
      </c>
      <c r="AY305" s="246" t="s">
        <v>136</v>
      </c>
    </row>
    <row r="306" spans="1:51" s="16" customFormat="1" ht="12">
      <c r="A306" s="16"/>
      <c r="B306" s="258"/>
      <c r="C306" s="259"/>
      <c r="D306" s="219" t="s">
        <v>150</v>
      </c>
      <c r="E306" s="260" t="s">
        <v>19</v>
      </c>
      <c r="F306" s="261" t="s">
        <v>166</v>
      </c>
      <c r="G306" s="259"/>
      <c r="H306" s="262">
        <v>10</v>
      </c>
      <c r="I306" s="263"/>
      <c r="J306" s="259"/>
      <c r="K306" s="259"/>
      <c r="L306" s="264"/>
      <c r="M306" s="265"/>
      <c r="N306" s="266"/>
      <c r="O306" s="266"/>
      <c r="P306" s="266"/>
      <c r="Q306" s="266"/>
      <c r="R306" s="266"/>
      <c r="S306" s="266"/>
      <c r="T306" s="267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T306" s="268" t="s">
        <v>150</v>
      </c>
      <c r="AU306" s="268" t="s">
        <v>86</v>
      </c>
      <c r="AV306" s="16" t="s">
        <v>144</v>
      </c>
      <c r="AW306" s="16" t="s">
        <v>35</v>
      </c>
      <c r="AX306" s="16" t="s">
        <v>84</v>
      </c>
      <c r="AY306" s="268" t="s">
        <v>136</v>
      </c>
    </row>
    <row r="307" spans="1:65" s="2" customFormat="1" ht="24.15" customHeight="1">
      <c r="A307" s="40"/>
      <c r="B307" s="41"/>
      <c r="C307" s="270" t="s">
        <v>394</v>
      </c>
      <c r="D307" s="270" t="s">
        <v>265</v>
      </c>
      <c r="E307" s="271" t="s">
        <v>395</v>
      </c>
      <c r="F307" s="272" t="s">
        <v>396</v>
      </c>
      <c r="G307" s="273" t="s">
        <v>188</v>
      </c>
      <c r="H307" s="274">
        <v>1</v>
      </c>
      <c r="I307" s="275"/>
      <c r="J307" s="276">
        <f>ROUND(I307*H307,2)</f>
        <v>0</v>
      </c>
      <c r="K307" s="272" t="s">
        <v>19</v>
      </c>
      <c r="L307" s="277"/>
      <c r="M307" s="278" t="s">
        <v>19</v>
      </c>
      <c r="N307" s="279" t="s">
        <v>47</v>
      </c>
      <c r="O307" s="86"/>
      <c r="P307" s="215">
        <f>O307*H307</f>
        <v>0</v>
      </c>
      <c r="Q307" s="215">
        <v>0</v>
      </c>
      <c r="R307" s="215">
        <f>Q307*H307</f>
        <v>0</v>
      </c>
      <c r="S307" s="215">
        <v>0</v>
      </c>
      <c r="T307" s="216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17" t="s">
        <v>268</v>
      </c>
      <c r="AT307" s="217" t="s">
        <v>265</v>
      </c>
      <c r="AU307" s="217" t="s">
        <v>86</v>
      </c>
      <c r="AY307" s="19" t="s">
        <v>136</v>
      </c>
      <c r="BE307" s="218">
        <f>IF(N307="základní",J307,0)</f>
        <v>0</v>
      </c>
      <c r="BF307" s="218">
        <f>IF(N307="snížená",J307,0)</f>
        <v>0</v>
      </c>
      <c r="BG307" s="218">
        <f>IF(N307="zákl. přenesená",J307,0)</f>
        <v>0</v>
      </c>
      <c r="BH307" s="218">
        <f>IF(N307="sníž. přenesená",J307,0)</f>
        <v>0</v>
      </c>
      <c r="BI307" s="218">
        <f>IF(N307="nulová",J307,0)</f>
        <v>0</v>
      </c>
      <c r="BJ307" s="19" t="s">
        <v>84</v>
      </c>
      <c r="BK307" s="218">
        <f>ROUND(I307*H307,2)</f>
        <v>0</v>
      </c>
      <c r="BL307" s="19" t="s">
        <v>236</v>
      </c>
      <c r="BM307" s="217" t="s">
        <v>397</v>
      </c>
    </row>
    <row r="308" spans="1:47" s="2" customFormat="1" ht="12">
      <c r="A308" s="40"/>
      <c r="B308" s="41"/>
      <c r="C308" s="42"/>
      <c r="D308" s="219" t="s">
        <v>146</v>
      </c>
      <c r="E308" s="42"/>
      <c r="F308" s="220" t="s">
        <v>396</v>
      </c>
      <c r="G308" s="42"/>
      <c r="H308" s="42"/>
      <c r="I308" s="221"/>
      <c r="J308" s="42"/>
      <c r="K308" s="42"/>
      <c r="L308" s="46"/>
      <c r="M308" s="222"/>
      <c r="N308" s="223"/>
      <c r="O308" s="86"/>
      <c r="P308" s="86"/>
      <c r="Q308" s="86"/>
      <c r="R308" s="86"/>
      <c r="S308" s="86"/>
      <c r="T308" s="87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T308" s="19" t="s">
        <v>146</v>
      </c>
      <c r="AU308" s="19" t="s">
        <v>86</v>
      </c>
    </row>
    <row r="309" spans="1:65" s="2" customFormat="1" ht="24.15" customHeight="1">
      <c r="A309" s="40"/>
      <c r="B309" s="41"/>
      <c r="C309" s="270" t="s">
        <v>398</v>
      </c>
      <c r="D309" s="270" t="s">
        <v>265</v>
      </c>
      <c r="E309" s="271" t="s">
        <v>399</v>
      </c>
      <c r="F309" s="272" t="s">
        <v>400</v>
      </c>
      <c r="G309" s="273" t="s">
        <v>188</v>
      </c>
      <c r="H309" s="274">
        <v>1</v>
      </c>
      <c r="I309" s="275"/>
      <c r="J309" s="276">
        <f>ROUND(I309*H309,2)</f>
        <v>0</v>
      </c>
      <c r="K309" s="272" t="s">
        <v>19</v>
      </c>
      <c r="L309" s="277"/>
      <c r="M309" s="278" t="s">
        <v>19</v>
      </c>
      <c r="N309" s="279" t="s">
        <v>47</v>
      </c>
      <c r="O309" s="86"/>
      <c r="P309" s="215">
        <f>O309*H309</f>
        <v>0</v>
      </c>
      <c r="Q309" s="215">
        <v>0</v>
      </c>
      <c r="R309" s="215">
        <f>Q309*H309</f>
        <v>0</v>
      </c>
      <c r="S309" s="215">
        <v>0</v>
      </c>
      <c r="T309" s="216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17" t="s">
        <v>268</v>
      </c>
      <c r="AT309" s="217" t="s">
        <v>265</v>
      </c>
      <c r="AU309" s="217" t="s">
        <v>86</v>
      </c>
      <c r="AY309" s="19" t="s">
        <v>136</v>
      </c>
      <c r="BE309" s="218">
        <f>IF(N309="základní",J309,0)</f>
        <v>0</v>
      </c>
      <c r="BF309" s="218">
        <f>IF(N309="snížená",J309,0)</f>
        <v>0</v>
      </c>
      <c r="BG309" s="218">
        <f>IF(N309="zákl. přenesená",J309,0)</f>
        <v>0</v>
      </c>
      <c r="BH309" s="218">
        <f>IF(N309="sníž. přenesená",J309,0)</f>
        <v>0</v>
      </c>
      <c r="BI309" s="218">
        <f>IF(N309="nulová",J309,0)</f>
        <v>0</v>
      </c>
      <c r="BJ309" s="19" t="s">
        <v>84</v>
      </c>
      <c r="BK309" s="218">
        <f>ROUND(I309*H309,2)</f>
        <v>0</v>
      </c>
      <c r="BL309" s="19" t="s">
        <v>236</v>
      </c>
      <c r="BM309" s="217" t="s">
        <v>401</v>
      </c>
    </row>
    <row r="310" spans="1:47" s="2" customFormat="1" ht="12">
      <c r="A310" s="40"/>
      <c r="B310" s="41"/>
      <c r="C310" s="42"/>
      <c r="D310" s="219" t="s">
        <v>146</v>
      </c>
      <c r="E310" s="42"/>
      <c r="F310" s="220" t="s">
        <v>400</v>
      </c>
      <c r="G310" s="42"/>
      <c r="H310" s="42"/>
      <c r="I310" s="221"/>
      <c r="J310" s="42"/>
      <c r="K310" s="42"/>
      <c r="L310" s="46"/>
      <c r="M310" s="222"/>
      <c r="N310" s="223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146</v>
      </c>
      <c r="AU310" s="19" t="s">
        <v>86</v>
      </c>
    </row>
    <row r="311" spans="1:65" s="2" customFormat="1" ht="24.15" customHeight="1">
      <c r="A311" s="40"/>
      <c r="B311" s="41"/>
      <c r="C311" s="270" t="s">
        <v>402</v>
      </c>
      <c r="D311" s="270" t="s">
        <v>265</v>
      </c>
      <c r="E311" s="271" t="s">
        <v>403</v>
      </c>
      <c r="F311" s="272" t="s">
        <v>404</v>
      </c>
      <c r="G311" s="273" t="s">
        <v>188</v>
      </c>
      <c r="H311" s="274">
        <v>1</v>
      </c>
      <c r="I311" s="275"/>
      <c r="J311" s="276">
        <f>ROUND(I311*H311,2)</f>
        <v>0</v>
      </c>
      <c r="K311" s="272" t="s">
        <v>19</v>
      </c>
      <c r="L311" s="277"/>
      <c r="M311" s="278" t="s">
        <v>19</v>
      </c>
      <c r="N311" s="279" t="s">
        <v>47</v>
      </c>
      <c r="O311" s="86"/>
      <c r="P311" s="215">
        <f>O311*H311</f>
        <v>0</v>
      </c>
      <c r="Q311" s="215">
        <v>0</v>
      </c>
      <c r="R311" s="215">
        <f>Q311*H311</f>
        <v>0</v>
      </c>
      <c r="S311" s="215">
        <v>0</v>
      </c>
      <c r="T311" s="216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17" t="s">
        <v>268</v>
      </c>
      <c r="AT311" s="217" t="s">
        <v>265</v>
      </c>
      <c r="AU311" s="217" t="s">
        <v>86</v>
      </c>
      <c r="AY311" s="19" t="s">
        <v>136</v>
      </c>
      <c r="BE311" s="218">
        <f>IF(N311="základní",J311,0)</f>
        <v>0</v>
      </c>
      <c r="BF311" s="218">
        <f>IF(N311="snížená",J311,0)</f>
        <v>0</v>
      </c>
      <c r="BG311" s="218">
        <f>IF(N311="zákl. přenesená",J311,0)</f>
        <v>0</v>
      </c>
      <c r="BH311" s="218">
        <f>IF(N311="sníž. přenesená",J311,0)</f>
        <v>0</v>
      </c>
      <c r="BI311" s="218">
        <f>IF(N311="nulová",J311,0)</f>
        <v>0</v>
      </c>
      <c r="BJ311" s="19" t="s">
        <v>84</v>
      </c>
      <c r="BK311" s="218">
        <f>ROUND(I311*H311,2)</f>
        <v>0</v>
      </c>
      <c r="BL311" s="19" t="s">
        <v>236</v>
      </c>
      <c r="BM311" s="217" t="s">
        <v>405</v>
      </c>
    </row>
    <row r="312" spans="1:47" s="2" customFormat="1" ht="12">
      <c r="A312" s="40"/>
      <c r="B312" s="41"/>
      <c r="C312" s="42"/>
      <c r="D312" s="219" t="s">
        <v>146</v>
      </c>
      <c r="E312" s="42"/>
      <c r="F312" s="220" t="s">
        <v>404</v>
      </c>
      <c r="G312" s="42"/>
      <c r="H312" s="42"/>
      <c r="I312" s="221"/>
      <c r="J312" s="42"/>
      <c r="K312" s="42"/>
      <c r="L312" s="46"/>
      <c r="M312" s="222"/>
      <c r="N312" s="223"/>
      <c r="O312" s="86"/>
      <c r="P312" s="86"/>
      <c r="Q312" s="86"/>
      <c r="R312" s="86"/>
      <c r="S312" s="86"/>
      <c r="T312" s="87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9" t="s">
        <v>146</v>
      </c>
      <c r="AU312" s="19" t="s">
        <v>86</v>
      </c>
    </row>
    <row r="313" spans="1:65" s="2" customFormat="1" ht="24.15" customHeight="1">
      <c r="A313" s="40"/>
      <c r="B313" s="41"/>
      <c r="C313" s="270" t="s">
        <v>406</v>
      </c>
      <c r="D313" s="270" t="s">
        <v>265</v>
      </c>
      <c r="E313" s="271" t="s">
        <v>407</v>
      </c>
      <c r="F313" s="272" t="s">
        <v>408</v>
      </c>
      <c r="G313" s="273" t="s">
        <v>188</v>
      </c>
      <c r="H313" s="274">
        <v>1</v>
      </c>
      <c r="I313" s="275"/>
      <c r="J313" s="276">
        <f>ROUND(I313*H313,2)</f>
        <v>0</v>
      </c>
      <c r="K313" s="272" t="s">
        <v>19</v>
      </c>
      <c r="L313" s="277"/>
      <c r="M313" s="278" t="s">
        <v>19</v>
      </c>
      <c r="N313" s="279" t="s">
        <v>47</v>
      </c>
      <c r="O313" s="86"/>
      <c r="P313" s="215">
        <f>O313*H313</f>
        <v>0</v>
      </c>
      <c r="Q313" s="215">
        <v>0</v>
      </c>
      <c r="R313" s="215">
        <f>Q313*H313</f>
        <v>0</v>
      </c>
      <c r="S313" s="215">
        <v>0</v>
      </c>
      <c r="T313" s="216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17" t="s">
        <v>268</v>
      </c>
      <c r="AT313" s="217" t="s">
        <v>265</v>
      </c>
      <c r="AU313" s="217" t="s">
        <v>86</v>
      </c>
      <c r="AY313" s="19" t="s">
        <v>136</v>
      </c>
      <c r="BE313" s="218">
        <f>IF(N313="základní",J313,0)</f>
        <v>0</v>
      </c>
      <c r="BF313" s="218">
        <f>IF(N313="snížená",J313,0)</f>
        <v>0</v>
      </c>
      <c r="BG313" s="218">
        <f>IF(N313="zákl. přenesená",J313,0)</f>
        <v>0</v>
      </c>
      <c r="BH313" s="218">
        <f>IF(N313="sníž. přenesená",J313,0)</f>
        <v>0</v>
      </c>
      <c r="BI313" s="218">
        <f>IF(N313="nulová",J313,0)</f>
        <v>0</v>
      </c>
      <c r="BJ313" s="19" t="s">
        <v>84</v>
      </c>
      <c r="BK313" s="218">
        <f>ROUND(I313*H313,2)</f>
        <v>0</v>
      </c>
      <c r="BL313" s="19" t="s">
        <v>236</v>
      </c>
      <c r="BM313" s="217" t="s">
        <v>409</v>
      </c>
    </row>
    <row r="314" spans="1:47" s="2" customFormat="1" ht="12">
      <c r="A314" s="40"/>
      <c r="B314" s="41"/>
      <c r="C314" s="42"/>
      <c r="D314" s="219" t="s">
        <v>146</v>
      </c>
      <c r="E314" s="42"/>
      <c r="F314" s="220" t="s">
        <v>408</v>
      </c>
      <c r="G314" s="42"/>
      <c r="H314" s="42"/>
      <c r="I314" s="221"/>
      <c r="J314" s="42"/>
      <c r="K314" s="42"/>
      <c r="L314" s="46"/>
      <c r="M314" s="222"/>
      <c r="N314" s="223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146</v>
      </c>
      <c r="AU314" s="19" t="s">
        <v>86</v>
      </c>
    </row>
    <row r="315" spans="1:65" s="2" customFormat="1" ht="16.5" customHeight="1">
      <c r="A315" s="40"/>
      <c r="B315" s="41"/>
      <c r="C315" s="206" t="s">
        <v>410</v>
      </c>
      <c r="D315" s="206" t="s">
        <v>139</v>
      </c>
      <c r="E315" s="207" t="s">
        <v>411</v>
      </c>
      <c r="F315" s="208" t="s">
        <v>412</v>
      </c>
      <c r="G315" s="209" t="s">
        <v>235</v>
      </c>
      <c r="H315" s="210">
        <v>2</v>
      </c>
      <c r="I315" s="211"/>
      <c r="J315" s="212">
        <f>ROUND(I315*H315,2)</f>
        <v>0</v>
      </c>
      <c r="K315" s="208" t="s">
        <v>143</v>
      </c>
      <c r="L315" s="46"/>
      <c r="M315" s="213" t="s">
        <v>19</v>
      </c>
      <c r="N315" s="214" t="s">
        <v>47</v>
      </c>
      <c r="O315" s="86"/>
      <c r="P315" s="215">
        <f>O315*H315</f>
        <v>0</v>
      </c>
      <c r="Q315" s="215">
        <v>0</v>
      </c>
      <c r="R315" s="215">
        <f>Q315*H315</f>
        <v>0</v>
      </c>
      <c r="S315" s="215">
        <v>0.174</v>
      </c>
      <c r="T315" s="216">
        <f>S315*H315</f>
        <v>0.348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17" t="s">
        <v>236</v>
      </c>
      <c r="AT315" s="217" t="s">
        <v>139</v>
      </c>
      <c r="AU315" s="217" t="s">
        <v>86</v>
      </c>
      <c r="AY315" s="19" t="s">
        <v>136</v>
      </c>
      <c r="BE315" s="218">
        <f>IF(N315="základní",J315,0)</f>
        <v>0</v>
      </c>
      <c r="BF315" s="218">
        <f>IF(N315="snížená",J315,0)</f>
        <v>0</v>
      </c>
      <c r="BG315" s="218">
        <f>IF(N315="zákl. přenesená",J315,0)</f>
        <v>0</v>
      </c>
      <c r="BH315" s="218">
        <f>IF(N315="sníž. přenesená",J315,0)</f>
        <v>0</v>
      </c>
      <c r="BI315" s="218">
        <f>IF(N315="nulová",J315,0)</f>
        <v>0</v>
      </c>
      <c r="BJ315" s="19" t="s">
        <v>84</v>
      </c>
      <c r="BK315" s="218">
        <f>ROUND(I315*H315,2)</f>
        <v>0</v>
      </c>
      <c r="BL315" s="19" t="s">
        <v>236</v>
      </c>
      <c r="BM315" s="217" t="s">
        <v>413</v>
      </c>
    </row>
    <row r="316" spans="1:47" s="2" customFormat="1" ht="12">
      <c r="A316" s="40"/>
      <c r="B316" s="41"/>
      <c r="C316" s="42"/>
      <c r="D316" s="219" t="s">
        <v>146</v>
      </c>
      <c r="E316" s="42"/>
      <c r="F316" s="220" t="s">
        <v>414</v>
      </c>
      <c r="G316" s="42"/>
      <c r="H316" s="42"/>
      <c r="I316" s="221"/>
      <c r="J316" s="42"/>
      <c r="K316" s="42"/>
      <c r="L316" s="46"/>
      <c r="M316" s="222"/>
      <c r="N316" s="223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146</v>
      </c>
      <c r="AU316" s="19" t="s">
        <v>86</v>
      </c>
    </row>
    <row r="317" spans="1:47" s="2" customFormat="1" ht="12">
      <c r="A317" s="40"/>
      <c r="B317" s="41"/>
      <c r="C317" s="42"/>
      <c r="D317" s="224" t="s">
        <v>148</v>
      </c>
      <c r="E317" s="42"/>
      <c r="F317" s="225" t="s">
        <v>415</v>
      </c>
      <c r="G317" s="42"/>
      <c r="H317" s="42"/>
      <c r="I317" s="221"/>
      <c r="J317" s="42"/>
      <c r="K317" s="42"/>
      <c r="L317" s="46"/>
      <c r="M317" s="222"/>
      <c r="N317" s="223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148</v>
      </c>
      <c r="AU317" s="19" t="s">
        <v>86</v>
      </c>
    </row>
    <row r="318" spans="1:51" s="14" customFormat="1" ht="12">
      <c r="A318" s="14"/>
      <c r="B318" s="236"/>
      <c r="C318" s="237"/>
      <c r="D318" s="219" t="s">
        <v>150</v>
      </c>
      <c r="E318" s="238" t="s">
        <v>19</v>
      </c>
      <c r="F318" s="239" t="s">
        <v>416</v>
      </c>
      <c r="G318" s="237"/>
      <c r="H318" s="240">
        <v>1</v>
      </c>
      <c r="I318" s="241"/>
      <c r="J318" s="237"/>
      <c r="K318" s="237"/>
      <c r="L318" s="242"/>
      <c r="M318" s="243"/>
      <c r="N318" s="244"/>
      <c r="O318" s="244"/>
      <c r="P318" s="244"/>
      <c r="Q318" s="244"/>
      <c r="R318" s="244"/>
      <c r="S318" s="244"/>
      <c r="T318" s="245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6" t="s">
        <v>150</v>
      </c>
      <c r="AU318" s="246" t="s">
        <v>86</v>
      </c>
      <c r="AV318" s="14" t="s">
        <v>86</v>
      </c>
      <c r="AW318" s="14" t="s">
        <v>35</v>
      </c>
      <c r="AX318" s="14" t="s">
        <v>76</v>
      </c>
      <c r="AY318" s="246" t="s">
        <v>136</v>
      </c>
    </row>
    <row r="319" spans="1:51" s="14" customFormat="1" ht="12">
      <c r="A319" s="14"/>
      <c r="B319" s="236"/>
      <c r="C319" s="237"/>
      <c r="D319" s="219" t="s">
        <v>150</v>
      </c>
      <c r="E319" s="238" t="s">
        <v>19</v>
      </c>
      <c r="F319" s="239" t="s">
        <v>417</v>
      </c>
      <c r="G319" s="237"/>
      <c r="H319" s="240">
        <v>1</v>
      </c>
      <c r="I319" s="241"/>
      <c r="J319" s="237"/>
      <c r="K319" s="237"/>
      <c r="L319" s="242"/>
      <c r="M319" s="243"/>
      <c r="N319" s="244"/>
      <c r="O319" s="244"/>
      <c r="P319" s="244"/>
      <c r="Q319" s="244"/>
      <c r="R319" s="244"/>
      <c r="S319" s="244"/>
      <c r="T319" s="245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6" t="s">
        <v>150</v>
      </c>
      <c r="AU319" s="246" t="s">
        <v>86</v>
      </c>
      <c r="AV319" s="14" t="s">
        <v>86</v>
      </c>
      <c r="AW319" s="14" t="s">
        <v>35</v>
      </c>
      <c r="AX319" s="14" t="s">
        <v>76</v>
      </c>
      <c r="AY319" s="246" t="s">
        <v>136</v>
      </c>
    </row>
    <row r="320" spans="1:51" s="16" customFormat="1" ht="12">
      <c r="A320" s="16"/>
      <c r="B320" s="258"/>
      <c r="C320" s="259"/>
      <c r="D320" s="219" t="s">
        <v>150</v>
      </c>
      <c r="E320" s="260" t="s">
        <v>19</v>
      </c>
      <c r="F320" s="261" t="s">
        <v>166</v>
      </c>
      <c r="G320" s="259"/>
      <c r="H320" s="262">
        <v>2</v>
      </c>
      <c r="I320" s="263"/>
      <c r="J320" s="259"/>
      <c r="K320" s="259"/>
      <c r="L320" s="264"/>
      <c r="M320" s="265"/>
      <c r="N320" s="266"/>
      <c r="O320" s="266"/>
      <c r="P320" s="266"/>
      <c r="Q320" s="266"/>
      <c r="R320" s="266"/>
      <c r="S320" s="266"/>
      <c r="T320" s="267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T320" s="268" t="s">
        <v>150</v>
      </c>
      <c r="AU320" s="268" t="s">
        <v>86</v>
      </c>
      <c r="AV320" s="16" t="s">
        <v>144</v>
      </c>
      <c r="AW320" s="16" t="s">
        <v>35</v>
      </c>
      <c r="AX320" s="16" t="s">
        <v>84</v>
      </c>
      <c r="AY320" s="268" t="s">
        <v>136</v>
      </c>
    </row>
    <row r="321" spans="1:65" s="2" customFormat="1" ht="16.5" customHeight="1">
      <c r="A321" s="40"/>
      <c r="B321" s="41"/>
      <c r="C321" s="206" t="s">
        <v>418</v>
      </c>
      <c r="D321" s="206" t="s">
        <v>139</v>
      </c>
      <c r="E321" s="207" t="s">
        <v>419</v>
      </c>
      <c r="F321" s="208" t="s">
        <v>420</v>
      </c>
      <c r="G321" s="209" t="s">
        <v>235</v>
      </c>
      <c r="H321" s="210">
        <v>34</v>
      </c>
      <c r="I321" s="211"/>
      <c r="J321" s="212">
        <f>ROUND(I321*H321,2)</f>
        <v>0</v>
      </c>
      <c r="K321" s="208" t="s">
        <v>143</v>
      </c>
      <c r="L321" s="46"/>
      <c r="M321" s="213" t="s">
        <v>19</v>
      </c>
      <c r="N321" s="214" t="s">
        <v>47</v>
      </c>
      <c r="O321" s="86"/>
      <c r="P321" s="215">
        <f>O321*H321</f>
        <v>0</v>
      </c>
      <c r="Q321" s="215">
        <v>0</v>
      </c>
      <c r="R321" s="215">
        <f>Q321*H321</f>
        <v>0</v>
      </c>
      <c r="S321" s="215">
        <v>0</v>
      </c>
      <c r="T321" s="216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17" t="s">
        <v>236</v>
      </c>
      <c r="AT321" s="217" t="s">
        <v>139</v>
      </c>
      <c r="AU321" s="217" t="s">
        <v>86</v>
      </c>
      <c r="AY321" s="19" t="s">
        <v>136</v>
      </c>
      <c r="BE321" s="218">
        <f>IF(N321="základní",J321,0)</f>
        <v>0</v>
      </c>
      <c r="BF321" s="218">
        <f>IF(N321="snížená",J321,0)</f>
        <v>0</v>
      </c>
      <c r="BG321" s="218">
        <f>IF(N321="zákl. přenesená",J321,0)</f>
        <v>0</v>
      </c>
      <c r="BH321" s="218">
        <f>IF(N321="sníž. přenesená",J321,0)</f>
        <v>0</v>
      </c>
      <c r="BI321" s="218">
        <f>IF(N321="nulová",J321,0)</f>
        <v>0</v>
      </c>
      <c r="BJ321" s="19" t="s">
        <v>84</v>
      </c>
      <c r="BK321" s="218">
        <f>ROUND(I321*H321,2)</f>
        <v>0</v>
      </c>
      <c r="BL321" s="19" t="s">
        <v>236</v>
      </c>
      <c r="BM321" s="217" t="s">
        <v>421</v>
      </c>
    </row>
    <row r="322" spans="1:47" s="2" customFormat="1" ht="12">
      <c r="A322" s="40"/>
      <c r="B322" s="41"/>
      <c r="C322" s="42"/>
      <c r="D322" s="219" t="s">
        <v>146</v>
      </c>
      <c r="E322" s="42"/>
      <c r="F322" s="220" t="s">
        <v>422</v>
      </c>
      <c r="G322" s="42"/>
      <c r="H322" s="42"/>
      <c r="I322" s="221"/>
      <c r="J322" s="42"/>
      <c r="K322" s="42"/>
      <c r="L322" s="46"/>
      <c r="M322" s="222"/>
      <c r="N322" s="223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146</v>
      </c>
      <c r="AU322" s="19" t="s">
        <v>86</v>
      </c>
    </row>
    <row r="323" spans="1:47" s="2" customFormat="1" ht="12">
      <c r="A323" s="40"/>
      <c r="B323" s="41"/>
      <c r="C323" s="42"/>
      <c r="D323" s="224" t="s">
        <v>148</v>
      </c>
      <c r="E323" s="42"/>
      <c r="F323" s="225" t="s">
        <v>423</v>
      </c>
      <c r="G323" s="42"/>
      <c r="H323" s="42"/>
      <c r="I323" s="221"/>
      <c r="J323" s="42"/>
      <c r="K323" s="42"/>
      <c r="L323" s="46"/>
      <c r="M323" s="222"/>
      <c r="N323" s="223"/>
      <c r="O323" s="86"/>
      <c r="P323" s="86"/>
      <c r="Q323" s="86"/>
      <c r="R323" s="86"/>
      <c r="S323" s="86"/>
      <c r="T323" s="87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T323" s="19" t="s">
        <v>148</v>
      </c>
      <c r="AU323" s="19" t="s">
        <v>86</v>
      </c>
    </row>
    <row r="324" spans="1:51" s="14" customFormat="1" ht="12">
      <c r="A324" s="14"/>
      <c r="B324" s="236"/>
      <c r="C324" s="237"/>
      <c r="D324" s="219" t="s">
        <v>150</v>
      </c>
      <c r="E324" s="238" t="s">
        <v>19</v>
      </c>
      <c r="F324" s="239" t="s">
        <v>424</v>
      </c>
      <c r="G324" s="237"/>
      <c r="H324" s="240">
        <v>6</v>
      </c>
      <c r="I324" s="241"/>
      <c r="J324" s="237"/>
      <c r="K324" s="237"/>
      <c r="L324" s="242"/>
      <c r="M324" s="243"/>
      <c r="N324" s="244"/>
      <c r="O324" s="244"/>
      <c r="P324" s="244"/>
      <c r="Q324" s="244"/>
      <c r="R324" s="244"/>
      <c r="S324" s="244"/>
      <c r="T324" s="245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6" t="s">
        <v>150</v>
      </c>
      <c r="AU324" s="246" t="s">
        <v>86</v>
      </c>
      <c r="AV324" s="14" t="s">
        <v>86</v>
      </c>
      <c r="AW324" s="14" t="s">
        <v>35</v>
      </c>
      <c r="AX324" s="14" t="s">
        <v>76</v>
      </c>
      <c r="AY324" s="246" t="s">
        <v>136</v>
      </c>
    </row>
    <row r="325" spans="1:51" s="14" customFormat="1" ht="12">
      <c r="A325" s="14"/>
      <c r="B325" s="236"/>
      <c r="C325" s="237"/>
      <c r="D325" s="219" t="s">
        <v>150</v>
      </c>
      <c r="E325" s="238" t="s">
        <v>19</v>
      </c>
      <c r="F325" s="239" t="s">
        <v>425</v>
      </c>
      <c r="G325" s="237"/>
      <c r="H325" s="240">
        <v>3</v>
      </c>
      <c r="I325" s="241"/>
      <c r="J325" s="237"/>
      <c r="K325" s="237"/>
      <c r="L325" s="242"/>
      <c r="M325" s="243"/>
      <c r="N325" s="244"/>
      <c r="O325" s="244"/>
      <c r="P325" s="244"/>
      <c r="Q325" s="244"/>
      <c r="R325" s="244"/>
      <c r="S325" s="244"/>
      <c r="T325" s="245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46" t="s">
        <v>150</v>
      </c>
      <c r="AU325" s="246" t="s">
        <v>86</v>
      </c>
      <c r="AV325" s="14" t="s">
        <v>86</v>
      </c>
      <c r="AW325" s="14" t="s">
        <v>35</v>
      </c>
      <c r="AX325" s="14" t="s">
        <v>76</v>
      </c>
      <c r="AY325" s="246" t="s">
        <v>136</v>
      </c>
    </row>
    <row r="326" spans="1:51" s="14" customFormat="1" ht="12">
      <c r="A326" s="14"/>
      <c r="B326" s="236"/>
      <c r="C326" s="237"/>
      <c r="D326" s="219" t="s">
        <v>150</v>
      </c>
      <c r="E326" s="238" t="s">
        <v>19</v>
      </c>
      <c r="F326" s="239" t="s">
        <v>426</v>
      </c>
      <c r="G326" s="237"/>
      <c r="H326" s="240">
        <v>2</v>
      </c>
      <c r="I326" s="241"/>
      <c r="J326" s="237"/>
      <c r="K326" s="237"/>
      <c r="L326" s="242"/>
      <c r="M326" s="243"/>
      <c r="N326" s="244"/>
      <c r="O326" s="244"/>
      <c r="P326" s="244"/>
      <c r="Q326" s="244"/>
      <c r="R326" s="244"/>
      <c r="S326" s="244"/>
      <c r="T326" s="245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6" t="s">
        <v>150</v>
      </c>
      <c r="AU326" s="246" t="s">
        <v>86</v>
      </c>
      <c r="AV326" s="14" t="s">
        <v>86</v>
      </c>
      <c r="AW326" s="14" t="s">
        <v>35</v>
      </c>
      <c r="AX326" s="14" t="s">
        <v>76</v>
      </c>
      <c r="AY326" s="246" t="s">
        <v>136</v>
      </c>
    </row>
    <row r="327" spans="1:51" s="14" customFormat="1" ht="12">
      <c r="A327" s="14"/>
      <c r="B327" s="236"/>
      <c r="C327" s="237"/>
      <c r="D327" s="219" t="s">
        <v>150</v>
      </c>
      <c r="E327" s="238" t="s">
        <v>19</v>
      </c>
      <c r="F327" s="239" t="s">
        <v>427</v>
      </c>
      <c r="G327" s="237"/>
      <c r="H327" s="240">
        <v>2</v>
      </c>
      <c r="I327" s="241"/>
      <c r="J327" s="237"/>
      <c r="K327" s="237"/>
      <c r="L327" s="242"/>
      <c r="M327" s="243"/>
      <c r="N327" s="244"/>
      <c r="O327" s="244"/>
      <c r="P327" s="244"/>
      <c r="Q327" s="244"/>
      <c r="R327" s="244"/>
      <c r="S327" s="244"/>
      <c r="T327" s="245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6" t="s">
        <v>150</v>
      </c>
      <c r="AU327" s="246" t="s">
        <v>86</v>
      </c>
      <c r="AV327" s="14" t="s">
        <v>86</v>
      </c>
      <c r="AW327" s="14" t="s">
        <v>35</v>
      </c>
      <c r="AX327" s="14" t="s">
        <v>76</v>
      </c>
      <c r="AY327" s="246" t="s">
        <v>136</v>
      </c>
    </row>
    <row r="328" spans="1:51" s="14" customFormat="1" ht="12">
      <c r="A328" s="14"/>
      <c r="B328" s="236"/>
      <c r="C328" s="237"/>
      <c r="D328" s="219" t="s">
        <v>150</v>
      </c>
      <c r="E328" s="238" t="s">
        <v>19</v>
      </c>
      <c r="F328" s="239" t="s">
        <v>428</v>
      </c>
      <c r="G328" s="237"/>
      <c r="H328" s="240">
        <v>8</v>
      </c>
      <c r="I328" s="241"/>
      <c r="J328" s="237"/>
      <c r="K328" s="237"/>
      <c r="L328" s="242"/>
      <c r="M328" s="243"/>
      <c r="N328" s="244"/>
      <c r="O328" s="244"/>
      <c r="P328" s="244"/>
      <c r="Q328" s="244"/>
      <c r="R328" s="244"/>
      <c r="S328" s="244"/>
      <c r="T328" s="245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6" t="s">
        <v>150</v>
      </c>
      <c r="AU328" s="246" t="s">
        <v>86</v>
      </c>
      <c r="AV328" s="14" t="s">
        <v>86</v>
      </c>
      <c r="AW328" s="14" t="s">
        <v>35</v>
      </c>
      <c r="AX328" s="14" t="s">
        <v>76</v>
      </c>
      <c r="AY328" s="246" t="s">
        <v>136</v>
      </c>
    </row>
    <row r="329" spans="1:51" s="14" customFormat="1" ht="12">
      <c r="A329" s="14"/>
      <c r="B329" s="236"/>
      <c r="C329" s="237"/>
      <c r="D329" s="219" t="s">
        <v>150</v>
      </c>
      <c r="E329" s="238" t="s">
        <v>19</v>
      </c>
      <c r="F329" s="239" t="s">
        <v>429</v>
      </c>
      <c r="G329" s="237"/>
      <c r="H329" s="240">
        <v>12</v>
      </c>
      <c r="I329" s="241"/>
      <c r="J329" s="237"/>
      <c r="K329" s="237"/>
      <c r="L329" s="242"/>
      <c r="M329" s="243"/>
      <c r="N329" s="244"/>
      <c r="O329" s="244"/>
      <c r="P329" s="244"/>
      <c r="Q329" s="244"/>
      <c r="R329" s="244"/>
      <c r="S329" s="244"/>
      <c r="T329" s="245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6" t="s">
        <v>150</v>
      </c>
      <c r="AU329" s="246" t="s">
        <v>86</v>
      </c>
      <c r="AV329" s="14" t="s">
        <v>86</v>
      </c>
      <c r="AW329" s="14" t="s">
        <v>35</v>
      </c>
      <c r="AX329" s="14" t="s">
        <v>76</v>
      </c>
      <c r="AY329" s="246" t="s">
        <v>136</v>
      </c>
    </row>
    <row r="330" spans="1:51" s="14" customFormat="1" ht="12">
      <c r="A330" s="14"/>
      <c r="B330" s="236"/>
      <c r="C330" s="237"/>
      <c r="D330" s="219" t="s">
        <v>150</v>
      </c>
      <c r="E330" s="238" t="s">
        <v>19</v>
      </c>
      <c r="F330" s="239" t="s">
        <v>430</v>
      </c>
      <c r="G330" s="237"/>
      <c r="H330" s="240">
        <v>1</v>
      </c>
      <c r="I330" s="241"/>
      <c r="J330" s="237"/>
      <c r="K330" s="237"/>
      <c r="L330" s="242"/>
      <c r="M330" s="243"/>
      <c r="N330" s="244"/>
      <c r="O330" s="244"/>
      <c r="P330" s="244"/>
      <c r="Q330" s="244"/>
      <c r="R330" s="244"/>
      <c r="S330" s="244"/>
      <c r="T330" s="245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6" t="s">
        <v>150</v>
      </c>
      <c r="AU330" s="246" t="s">
        <v>86</v>
      </c>
      <c r="AV330" s="14" t="s">
        <v>86</v>
      </c>
      <c r="AW330" s="14" t="s">
        <v>35</v>
      </c>
      <c r="AX330" s="14" t="s">
        <v>76</v>
      </c>
      <c r="AY330" s="246" t="s">
        <v>136</v>
      </c>
    </row>
    <row r="331" spans="1:51" s="16" customFormat="1" ht="12">
      <c r="A331" s="16"/>
      <c r="B331" s="258"/>
      <c r="C331" s="259"/>
      <c r="D331" s="219" t="s">
        <v>150</v>
      </c>
      <c r="E331" s="260" t="s">
        <v>19</v>
      </c>
      <c r="F331" s="261" t="s">
        <v>166</v>
      </c>
      <c r="G331" s="259"/>
      <c r="H331" s="262">
        <v>34</v>
      </c>
      <c r="I331" s="263"/>
      <c r="J331" s="259"/>
      <c r="K331" s="259"/>
      <c r="L331" s="264"/>
      <c r="M331" s="265"/>
      <c r="N331" s="266"/>
      <c r="O331" s="266"/>
      <c r="P331" s="266"/>
      <c r="Q331" s="266"/>
      <c r="R331" s="266"/>
      <c r="S331" s="266"/>
      <c r="T331" s="267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T331" s="268" t="s">
        <v>150</v>
      </c>
      <c r="AU331" s="268" t="s">
        <v>86</v>
      </c>
      <c r="AV331" s="16" t="s">
        <v>144</v>
      </c>
      <c r="AW331" s="16" t="s">
        <v>35</v>
      </c>
      <c r="AX331" s="16" t="s">
        <v>84</v>
      </c>
      <c r="AY331" s="268" t="s">
        <v>136</v>
      </c>
    </row>
    <row r="332" spans="1:65" s="2" customFormat="1" ht="16.5" customHeight="1">
      <c r="A332" s="40"/>
      <c r="B332" s="41"/>
      <c r="C332" s="206" t="s">
        <v>431</v>
      </c>
      <c r="D332" s="206" t="s">
        <v>139</v>
      </c>
      <c r="E332" s="207" t="s">
        <v>432</v>
      </c>
      <c r="F332" s="208" t="s">
        <v>433</v>
      </c>
      <c r="G332" s="209" t="s">
        <v>235</v>
      </c>
      <c r="H332" s="210">
        <v>10</v>
      </c>
      <c r="I332" s="211"/>
      <c r="J332" s="212">
        <f>ROUND(I332*H332,2)</f>
        <v>0</v>
      </c>
      <c r="K332" s="208" t="s">
        <v>143</v>
      </c>
      <c r="L332" s="46"/>
      <c r="M332" s="213" t="s">
        <v>19</v>
      </c>
      <c r="N332" s="214" t="s">
        <v>47</v>
      </c>
      <c r="O332" s="86"/>
      <c r="P332" s="215">
        <f>O332*H332</f>
        <v>0</v>
      </c>
      <c r="Q332" s="215">
        <v>0</v>
      </c>
      <c r="R332" s="215">
        <f>Q332*H332</f>
        <v>0</v>
      </c>
      <c r="S332" s="215">
        <v>0</v>
      </c>
      <c r="T332" s="216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17" t="s">
        <v>236</v>
      </c>
      <c r="AT332" s="217" t="s">
        <v>139</v>
      </c>
      <c r="AU332" s="217" t="s">
        <v>86</v>
      </c>
      <c r="AY332" s="19" t="s">
        <v>136</v>
      </c>
      <c r="BE332" s="218">
        <f>IF(N332="základní",J332,0)</f>
        <v>0</v>
      </c>
      <c r="BF332" s="218">
        <f>IF(N332="snížená",J332,0)</f>
        <v>0</v>
      </c>
      <c r="BG332" s="218">
        <f>IF(N332="zákl. přenesená",J332,0)</f>
        <v>0</v>
      </c>
      <c r="BH332" s="218">
        <f>IF(N332="sníž. přenesená",J332,0)</f>
        <v>0</v>
      </c>
      <c r="BI332" s="218">
        <f>IF(N332="nulová",J332,0)</f>
        <v>0</v>
      </c>
      <c r="BJ332" s="19" t="s">
        <v>84</v>
      </c>
      <c r="BK332" s="218">
        <f>ROUND(I332*H332,2)</f>
        <v>0</v>
      </c>
      <c r="BL332" s="19" t="s">
        <v>236</v>
      </c>
      <c r="BM332" s="217" t="s">
        <v>434</v>
      </c>
    </row>
    <row r="333" spans="1:47" s="2" customFormat="1" ht="12">
      <c r="A333" s="40"/>
      <c r="B333" s="41"/>
      <c r="C333" s="42"/>
      <c r="D333" s="219" t="s">
        <v>146</v>
      </c>
      <c r="E333" s="42"/>
      <c r="F333" s="220" t="s">
        <v>435</v>
      </c>
      <c r="G333" s="42"/>
      <c r="H333" s="42"/>
      <c r="I333" s="221"/>
      <c r="J333" s="42"/>
      <c r="K333" s="42"/>
      <c r="L333" s="46"/>
      <c r="M333" s="222"/>
      <c r="N333" s="223"/>
      <c r="O333" s="86"/>
      <c r="P333" s="86"/>
      <c r="Q333" s="86"/>
      <c r="R333" s="86"/>
      <c r="S333" s="86"/>
      <c r="T333" s="87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9" t="s">
        <v>146</v>
      </c>
      <c r="AU333" s="19" t="s">
        <v>86</v>
      </c>
    </row>
    <row r="334" spans="1:47" s="2" customFormat="1" ht="12">
      <c r="A334" s="40"/>
      <c r="B334" s="41"/>
      <c r="C334" s="42"/>
      <c r="D334" s="224" t="s">
        <v>148</v>
      </c>
      <c r="E334" s="42"/>
      <c r="F334" s="225" t="s">
        <v>436</v>
      </c>
      <c r="G334" s="42"/>
      <c r="H334" s="42"/>
      <c r="I334" s="221"/>
      <c r="J334" s="42"/>
      <c r="K334" s="42"/>
      <c r="L334" s="46"/>
      <c r="M334" s="222"/>
      <c r="N334" s="223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148</v>
      </c>
      <c r="AU334" s="19" t="s">
        <v>86</v>
      </c>
    </row>
    <row r="335" spans="1:51" s="14" customFormat="1" ht="12">
      <c r="A335" s="14"/>
      <c r="B335" s="236"/>
      <c r="C335" s="237"/>
      <c r="D335" s="219" t="s">
        <v>150</v>
      </c>
      <c r="E335" s="238" t="s">
        <v>19</v>
      </c>
      <c r="F335" s="239" t="s">
        <v>437</v>
      </c>
      <c r="G335" s="237"/>
      <c r="H335" s="240">
        <v>4</v>
      </c>
      <c r="I335" s="241"/>
      <c r="J335" s="237"/>
      <c r="K335" s="237"/>
      <c r="L335" s="242"/>
      <c r="M335" s="243"/>
      <c r="N335" s="244"/>
      <c r="O335" s="244"/>
      <c r="P335" s="244"/>
      <c r="Q335" s="244"/>
      <c r="R335" s="244"/>
      <c r="S335" s="244"/>
      <c r="T335" s="245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46" t="s">
        <v>150</v>
      </c>
      <c r="AU335" s="246" t="s">
        <v>86</v>
      </c>
      <c r="AV335" s="14" t="s">
        <v>86</v>
      </c>
      <c r="AW335" s="14" t="s">
        <v>35</v>
      </c>
      <c r="AX335" s="14" t="s">
        <v>76</v>
      </c>
      <c r="AY335" s="246" t="s">
        <v>136</v>
      </c>
    </row>
    <row r="336" spans="1:51" s="14" customFormat="1" ht="12">
      <c r="A336" s="14"/>
      <c r="B336" s="236"/>
      <c r="C336" s="237"/>
      <c r="D336" s="219" t="s">
        <v>150</v>
      </c>
      <c r="E336" s="238" t="s">
        <v>19</v>
      </c>
      <c r="F336" s="239" t="s">
        <v>438</v>
      </c>
      <c r="G336" s="237"/>
      <c r="H336" s="240">
        <v>4</v>
      </c>
      <c r="I336" s="241"/>
      <c r="J336" s="237"/>
      <c r="K336" s="237"/>
      <c r="L336" s="242"/>
      <c r="M336" s="243"/>
      <c r="N336" s="244"/>
      <c r="O336" s="244"/>
      <c r="P336" s="244"/>
      <c r="Q336" s="244"/>
      <c r="R336" s="244"/>
      <c r="S336" s="244"/>
      <c r="T336" s="245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6" t="s">
        <v>150</v>
      </c>
      <c r="AU336" s="246" t="s">
        <v>86</v>
      </c>
      <c r="AV336" s="14" t="s">
        <v>86</v>
      </c>
      <c r="AW336" s="14" t="s">
        <v>35</v>
      </c>
      <c r="AX336" s="14" t="s">
        <v>76</v>
      </c>
      <c r="AY336" s="246" t="s">
        <v>136</v>
      </c>
    </row>
    <row r="337" spans="1:51" s="14" customFormat="1" ht="12">
      <c r="A337" s="14"/>
      <c r="B337" s="236"/>
      <c r="C337" s="237"/>
      <c r="D337" s="219" t="s">
        <v>150</v>
      </c>
      <c r="E337" s="238" t="s">
        <v>19</v>
      </c>
      <c r="F337" s="239" t="s">
        <v>439</v>
      </c>
      <c r="G337" s="237"/>
      <c r="H337" s="240">
        <v>2</v>
      </c>
      <c r="I337" s="241"/>
      <c r="J337" s="237"/>
      <c r="K337" s="237"/>
      <c r="L337" s="242"/>
      <c r="M337" s="243"/>
      <c r="N337" s="244"/>
      <c r="O337" s="244"/>
      <c r="P337" s="244"/>
      <c r="Q337" s="244"/>
      <c r="R337" s="244"/>
      <c r="S337" s="244"/>
      <c r="T337" s="245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6" t="s">
        <v>150</v>
      </c>
      <c r="AU337" s="246" t="s">
        <v>86</v>
      </c>
      <c r="AV337" s="14" t="s">
        <v>86</v>
      </c>
      <c r="AW337" s="14" t="s">
        <v>35</v>
      </c>
      <c r="AX337" s="14" t="s">
        <v>76</v>
      </c>
      <c r="AY337" s="246" t="s">
        <v>136</v>
      </c>
    </row>
    <row r="338" spans="1:51" s="16" customFormat="1" ht="12">
      <c r="A338" s="16"/>
      <c r="B338" s="258"/>
      <c r="C338" s="259"/>
      <c r="D338" s="219" t="s">
        <v>150</v>
      </c>
      <c r="E338" s="260" t="s">
        <v>19</v>
      </c>
      <c r="F338" s="261" t="s">
        <v>166</v>
      </c>
      <c r="G338" s="259"/>
      <c r="H338" s="262">
        <v>10</v>
      </c>
      <c r="I338" s="263"/>
      <c r="J338" s="259"/>
      <c r="K338" s="259"/>
      <c r="L338" s="264"/>
      <c r="M338" s="265"/>
      <c r="N338" s="266"/>
      <c r="O338" s="266"/>
      <c r="P338" s="266"/>
      <c r="Q338" s="266"/>
      <c r="R338" s="266"/>
      <c r="S338" s="266"/>
      <c r="T338" s="267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T338" s="268" t="s">
        <v>150</v>
      </c>
      <c r="AU338" s="268" t="s">
        <v>86</v>
      </c>
      <c r="AV338" s="16" t="s">
        <v>144</v>
      </c>
      <c r="AW338" s="16" t="s">
        <v>35</v>
      </c>
      <c r="AX338" s="16" t="s">
        <v>84</v>
      </c>
      <c r="AY338" s="268" t="s">
        <v>136</v>
      </c>
    </row>
    <row r="339" spans="1:65" s="2" customFormat="1" ht="16.5" customHeight="1">
      <c r="A339" s="40"/>
      <c r="B339" s="41"/>
      <c r="C339" s="206" t="s">
        <v>440</v>
      </c>
      <c r="D339" s="206" t="s">
        <v>139</v>
      </c>
      <c r="E339" s="207" t="s">
        <v>441</v>
      </c>
      <c r="F339" s="208" t="s">
        <v>442</v>
      </c>
      <c r="G339" s="209" t="s">
        <v>235</v>
      </c>
      <c r="H339" s="210">
        <v>11</v>
      </c>
      <c r="I339" s="211"/>
      <c r="J339" s="212">
        <f>ROUND(I339*H339,2)</f>
        <v>0</v>
      </c>
      <c r="K339" s="208" t="s">
        <v>143</v>
      </c>
      <c r="L339" s="46"/>
      <c r="M339" s="213" t="s">
        <v>19</v>
      </c>
      <c r="N339" s="214" t="s">
        <v>47</v>
      </c>
      <c r="O339" s="86"/>
      <c r="P339" s="215">
        <f>O339*H339</f>
        <v>0</v>
      </c>
      <c r="Q339" s="215">
        <v>0</v>
      </c>
      <c r="R339" s="215">
        <f>Q339*H339</f>
        <v>0</v>
      </c>
      <c r="S339" s="215">
        <v>0</v>
      </c>
      <c r="T339" s="216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17" t="s">
        <v>236</v>
      </c>
      <c r="AT339" s="217" t="s">
        <v>139</v>
      </c>
      <c r="AU339" s="217" t="s">
        <v>86</v>
      </c>
      <c r="AY339" s="19" t="s">
        <v>136</v>
      </c>
      <c r="BE339" s="218">
        <f>IF(N339="základní",J339,0)</f>
        <v>0</v>
      </c>
      <c r="BF339" s="218">
        <f>IF(N339="snížená",J339,0)</f>
        <v>0</v>
      </c>
      <c r="BG339" s="218">
        <f>IF(N339="zákl. přenesená",J339,0)</f>
        <v>0</v>
      </c>
      <c r="BH339" s="218">
        <f>IF(N339="sníž. přenesená",J339,0)</f>
        <v>0</v>
      </c>
      <c r="BI339" s="218">
        <f>IF(N339="nulová",J339,0)</f>
        <v>0</v>
      </c>
      <c r="BJ339" s="19" t="s">
        <v>84</v>
      </c>
      <c r="BK339" s="218">
        <f>ROUND(I339*H339,2)</f>
        <v>0</v>
      </c>
      <c r="BL339" s="19" t="s">
        <v>236</v>
      </c>
      <c r="BM339" s="217" t="s">
        <v>443</v>
      </c>
    </row>
    <row r="340" spans="1:47" s="2" customFormat="1" ht="12">
      <c r="A340" s="40"/>
      <c r="B340" s="41"/>
      <c r="C340" s="42"/>
      <c r="D340" s="219" t="s">
        <v>146</v>
      </c>
      <c r="E340" s="42"/>
      <c r="F340" s="220" t="s">
        <v>444</v>
      </c>
      <c r="G340" s="42"/>
      <c r="H340" s="42"/>
      <c r="I340" s="221"/>
      <c r="J340" s="42"/>
      <c r="K340" s="42"/>
      <c r="L340" s="46"/>
      <c r="M340" s="222"/>
      <c r="N340" s="223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146</v>
      </c>
      <c r="AU340" s="19" t="s">
        <v>86</v>
      </c>
    </row>
    <row r="341" spans="1:47" s="2" customFormat="1" ht="12">
      <c r="A341" s="40"/>
      <c r="B341" s="41"/>
      <c r="C341" s="42"/>
      <c r="D341" s="224" t="s">
        <v>148</v>
      </c>
      <c r="E341" s="42"/>
      <c r="F341" s="225" t="s">
        <v>445</v>
      </c>
      <c r="G341" s="42"/>
      <c r="H341" s="42"/>
      <c r="I341" s="221"/>
      <c r="J341" s="42"/>
      <c r="K341" s="42"/>
      <c r="L341" s="46"/>
      <c r="M341" s="222"/>
      <c r="N341" s="223"/>
      <c r="O341" s="86"/>
      <c r="P341" s="86"/>
      <c r="Q341" s="86"/>
      <c r="R341" s="86"/>
      <c r="S341" s="86"/>
      <c r="T341" s="87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9" t="s">
        <v>148</v>
      </c>
      <c r="AU341" s="19" t="s">
        <v>86</v>
      </c>
    </row>
    <row r="342" spans="1:51" s="14" customFormat="1" ht="12">
      <c r="A342" s="14"/>
      <c r="B342" s="236"/>
      <c r="C342" s="237"/>
      <c r="D342" s="219" t="s">
        <v>150</v>
      </c>
      <c r="E342" s="238" t="s">
        <v>19</v>
      </c>
      <c r="F342" s="239" t="s">
        <v>424</v>
      </c>
      <c r="G342" s="237"/>
      <c r="H342" s="240">
        <v>6</v>
      </c>
      <c r="I342" s="241"/>
      <c r="J342" s="237"/>
      <c r="K342" s="237"/>
      <c r="L342" s="242"/>
      <c r="M342" s="243"/>
      <c r="N342" s="244"/>
      <c r="O342" s="244"/>
      <c r="P342" s="244"/>
      <c r="Q342" s="244"/>
      <c r="R342" s="244"/>
      <c r="S342" s="244"/>
      <c r="T342" s="245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6" t="s">
        <v>150</v>
      </c>
      <c r="AU342" s="246" t="s">
        <v>86</v>
      </c>
      <c r="AV342" s="14" t="s">
        <v>86</v>
      </c>
      <c r="AW342" s="14" t="s">
        <v>35</v>
      </c>
      <c r="AX342" s="14" t="s">
        <v>76</v>
      </c>
      <c r="AY342" s="246" t="s">
        <v>136</v>
      </c>
    </row>
    <row r="343" spans="1:51" s="14" customFormat="1" ht="12">
      <c r="A343" s="14"/>
      <c r="B343" s="236"/>
      <c r="C343" s="237"/>
      <c r="D343" s="219" t="s">
        <v>150</v>
      </c>
      <c r="E343" s="238" t="s">
        <v>19</v>
      </c>
      <c r="F343" s="239" t="s">
        <v>425</v>
      </c>
      <c r="G343" s="237"/>
      <c r="H343" s="240">
        <v>3</v>
      </c>
      <c r="I343" s="241"/>
      <c r="J343" s="237"/>
      <c r="K343" s="237"/>
      <c r="L343" s="242"/>
      <c r="M343" s="243"/>
      <c r="N343" s="244"/>
      <c r="O343" s="244"/>
      <c r="P343" s="244"/>
      <c r="Q343" s="244"/>
      <c r="R343" s="244"/>
      <c r="S343" s="244"/>
      <c r="T343" s="245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6" t="s">
        <v>150</v>
      </c>
      <c r="AU343" s="246" t="s">
        <v>86</v>
      </c>
      <c r="AV343" s="14" t="s">
        <v>86</v>
      </c>
      <c r="AW343" s="14" t="s">
        <v>35</v>
      </c>
      <c r="AX343" s="14" t="s">
        <v>76</v>
      </c>
      <c r="AY343" s="246" t="s">
        <v>136</v>
      </c>
    </row>
    <row r="344" spans="1:51" s="14" customFormat="1" ht="12">
      <c r="A344" s="14"/>
      <c r="B344" s="236"/>
      <c r="C344" s="237"/>
      <c r="D344" s="219" t="s">
        <v>150</v>
      </c>
      <c r="E344" s="238" t="s">
        <v>19</v>
      </c>
      <c r="F344" s="239" t="s">
        <v>427</v>
      </c>
      <c r="G344" s="237"/>
      <c r="H344" s="240">
        <v>2</v>
      </c>
      <c r="I344" s="241"/>
      <c r="J344" s="237"/>
      <c r="K344" s="237"/>
      <c r="L344" s="242"/>
      <c r="M344" s="243"/>
      <c r="N344" s="244"/>
      <c r="O344" s="244"/>
      <c r="P344" s="244"/>
      <c r="Q344" s="244"/>
      <c r="R344" s="244"/>
      <c r="S344" s="244"/>
      <c r="T344" s="245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6" t="s">
        <v>150</v>
      </c>
      <c r="AU344" s="246" t="s">
        <v>86</v>
      </c>
      <c r="AV344" s="14" t="s">
        <v>86</v>
      </c>
      <c r="AW344" s="14" t="s">
        <v>35</v>
      </c>
      <c r="AX344" s="14" t="s">
        <v>76</v>
      </c>
      <c r="AY344" s="246" t="s">
        <v>136</v>
      </c>
    </row>
    <row r="345" spans="1:51" s="16" customFormat="1" ht="12">
      <c r="A345" s="16"/>
      <c r="B345" s="258"/>
      <c r="C345" s="259"/>
      <c r="D345" s="219" t="s">
        <v>150</v>
      </c>
      <c r="E345" s="260" t="s">
        <v>19</v>
      </c>
      <c r="F345" s="261" t="s">
        <v>166</v>
      </c>
      <c r="G345" s="259"/>
      <c r="H345" s="262">
        <v>11</v>
      </c>
      <c r="I345" s="263"/>
      <c r="J345" s="259"/>
      <c r="K345" s="259"/>
      <c r="L345" s="264"/>
      <c r="M345" s="265"/>
      <c r="N345" s="266"/>
      <c r="O345" s="266"/>
      <c r="P345" s="266"/>
      <c r="Q345" s="266"/>
      <c r="R345" s="266"/>
      <c r="S345" s="266"/>
      <c r="T345" s="267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T345" s="268" t="s">
        <v>150</v>
      </c>
      <c r="AU345" s="268" t="s">
        <v>86</v>
      </c>
      <c r="AV345" s="16" t="s">
        <v>144</v>
      </c>
      <c r="AW345" s="16" t="s">
        <v>35</v>
      </c>
      <c r="AX345" s="16" t="s">
        <v>84</v>
      </c>
      <c r="AY345" s="268" t="s">
        <v>136</v>
      </c>
    </row>
    <row r="346" spans="1:65" s="2" customFormat="1" ht="16.5" customHeight="1">
      <c r="A346" s="40"/>
      <c r="B346" s="41"/>
      <c r="C346" s="206" t="s">
        <v>446</v>
      </c>
      <c r="D346" s="206" t="s">
        <v>139</v>
      </c>
      <c r="E346" s="207" t="s">
        <v>447</v>
      </c>
      <c r="F346" s="208" t="s">
        <v>448</v>
      </c>
      <c r="G346" s="209" t="s">
        <v>235</v>
      </c>
      <c r="H346" s="210">
        <v>64</v>
      </c>
      <c r="I346" s="211"/>
      <c r="J346" s="212">
        <f>ROUND(I346*H346,2)</f>
        <v>0</v>
      </c>
      <c r="K346" s="208" t="s">
        <v>143</v>
      </c>
      <c r="L346" s="46"/>
      <c r="M346" s="213" t="s">
        <v>19</v>
      </c>
      <c r="N346" s="214" t="s">
        <v>47</v>
      </c>
      <c r="O346" s="86"/>
      <c r="P346" s="215">
        <f>O346*H346</f>
        <v>0</v>
      </c>
      <c r="Q346" s="215">
        <v>0</v>
      </c>
      <c r="R346" s="215">
        <f>Q346*H346</f>
        <v>0</v>
      </c>
      <c r="S346" s="215">
        <v>0</v>
      </c>
      <c r="T346" s="216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17" t="s">
        <v>236</v>
      </c>
      <c r="AT346" s="217" t="s">
        <v>139</v>
      </c>
      <c r="AU346" s="217" t="s">
        <v>86</v>
      </c>
      <c r="AY346" s="19" t="s">
        <v>136</v>
      </c>
      <c r="BE346" s="218">
        <f>IF(N346="základní",J346,0)</f>
        <v>0</v>
      </c>
      <c r="BF346" s="218">
        <f>IF(N346="snížená",J346,0)</f>
        <v>0</v>
      </c>
      <c r="BG346" s="218">
        <f>IF(N346="zákl. přenesená",J346,0)</f>
        <v>0</v>
      </c>
      <c r="BH346" s="218">
        <f>IF(N346="sníž. přenesená",J346,0)</f>
        <v>0</v>
      </c>
      <c r="BI346" s="218">
        <f>IF(N346="nulová",J346,0)</f>
        <v>0</v>
      </c>
      <c r="BJ346" s="19" t="s">
        <v>84</v>
      </c>
      <c r="BK346" s="218">
        <f>ROUND(I346*H346,2)</f>
        <v>0</v>
      </c>
      <c r="BL346" s="19" t="s">
        <v>236</v>
      </c>
      <c r="BM346" s="217" t="s">
        <v>449</v>
      </c>
    </row>
    <row r="347" spans="1:47" s="2" customFormat="1" ht="12">
      <c r="A347" s="40"/>
      <c r="B347" s="41"/>
      <c r="C347" s="42"/>
      <c r="D347" s="219" t="s">
        <v>146</v>
      </c>
      <c r="E347" s="42"/>
      <c r="F347" s="220" t="s">
        <v>450</v>
      </c>
      <c r="G347" s="42"/>
      <c r="H347" s="42"/>
      <c r="I347" s="221"/>
      <c r="J347" s="42"/>
      <c r="K347" s="42"/>
      <c r="L347" s="46"/>
      <c r="M347" s="222"/>
      <c r="N347" s="223"/>
      <c r="O347" s="86"/>
      <c r="P347" s="86"/>
      <c r="Q347" s="86"/>
      <c r="R347" s="86"/>
      <c r="S347" s="86"/>
      <c r="T347" s="87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9" t="s">
        <v>146</v>
      </c>
      <c r="AU347" s="19" t="s">
        <v>86</v>
      </c>
    </row>
    <row r="348" spans="1:47" s="2" customFormat="1" ht="12">
      <c r="A348" s="40"/>
      <c r="B348" s="41"/>
      <c r="C348" s="42"/>
      <c r="D348" s="224" t="s">
        <v>148</v>
      </c>
      <c r="E348" s="42"/>
      <c r="F348" s="225" t="s">
        <v>451</v>
      </c>
      <c r="G348" s="42"/>
      <c r="H348" s="42"/>
      <c r="I348" s="221"/>
      <c r="J348" s="42"/>
      <c r="K348" s="42"/>
      <c r="L348" s="46"/>
      <c r="M348" s="222"/>
      <c r="N348" s="223"/>
      <c r="O348" s="86"/>
      <c r="P348" s="86"/>
      <c r="Q348" s="86"/>
      <c r="R348" s="86"/>
      <c r="S348" s="86"/>
      <c r="T348" s="87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T348" s="19" t="s">
        <v>148</v>
      </c>
      <c r="AU348" s="19" t="s">
        <v>86</v>
      </c>
    </row>
    <row r="349" spans="1:51" s="14" customFormat="1" ht="12">
      <c r="A349" s="14"/>
      <c r="B349" s="236"/>
      <c r="C349" s="237"/>
      <c r="D349" s="219" t="s">
        <v>150</v>
      </c>
      <c r="E349" s="238" t="s">
        <v>19</v>
      </c>
      <c r="F349" s="239" t="s">
        <v>452</v>
      </c>
      <c r="G349" s="237"/>
      <c r="H349" s="240">
        <v>12</v>
      </c>
      <c r="I349" s="241"/>
      <c r="J349" s="237"/>
      <c r="K349" s="237"/>
      <c r="L349" s="242"/>
      <c r="M349" s="243"/>
      <c r="N349" s="244"/>
      <c r="O349" s="244"/>
      <c r="P349" s="244"/>
      <c r="Q349" s="244"/>
      <c r="R349" s="244"/>
      <c r="S349" s="244"/>
      <c r="T349" s="245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6" t="s">
        <v>150</v>
      </c>
      <c r="AU349" s="246" t="s">
        <v>86</v>
      </c>
      <c r="AV349" s="14" t="s">
        <v>86</v>
      </c>
      <c r="AW349" s="14" t="s">
        <v>35</v>
      </c>
      <c r="AX349" s="14" t="s">
        <v>76</v>
      </c>
      <c r="AY349" s="246" t="s">
        <v>136</v>
      </c>
    </row>
    <row r="350" spans="1:51" s="14" customFormat="1" ht="12">
      <c r="A350" s="14"/>
      <c r="B350" s="236"/>
      <c r="C350" s="237"/>
      <c r="D350" s="219" t="s">
        <v>150</v>
      </c>
      <c r="E350" s="238" t="s">
        <v>19</v>
      </c>
      <c r="F350" s="239" t="s">
        <v>453</v>
      </c>
      <c r="G350" s="237"/>
      <c r="H350" s="240">
        <v>6</v>
      </c>
      <c r="I350" s="241"/>
      <c r="J350" s="237"/>
      <c r="K350" s="237"/>
      <c r="L350" s="242"/>
      <c r="M350" s="243"/>
      <c r="N350" s="244"/>
      <c r="O350" s="244"/>
      <c r="P350" s="244"/>
      <c r="Q350" s="244"/>
      <c r="R350" s="244"/>
      <c r="S350" s="244"/>
      <c r="T350" s="245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6" t="s">
        <v>150</v>
      </c>
      <c r="AU350" s="246" t="s">
        <v>86</v>
      </c>
      <c r="AV350" s="14" t="s">
        <v>86</v>
      </c>
      <c r="AW350" s="14" t="s">
        <v>35</v>
      </c>
      <c r="AX350" s="14" t="s">
        <v>76</v>
      </c>
      <c r="AY350" s="246" t="s">
        <v>136</v>
      </c>
    </row>
    <row r="351" spans="1:51" s="14" customFormat="1" ht="12">
      <c r="A351" s="14"/>
      <c r="B351" s="236"/>
      <c r="C351" s="237"/>
      <c r="D351" s="219" t="s">
        <v>150</v>
      </c>
      <c r="E351" s="238" t="s">
        <v>19</v>
      </c>
      <c r="F351" s="239" t="s">
        <v>426</v>
      </c>
      <c r="G351" s="237"/>
      <c r="H351" s="240">
        <v>2</v>
      </c>
      <c r="I351" s="241"/>
      <c r="J351" s="237"/>
      <c r="K351" s="237"/>
      <c r="L351" s="242"/>
      <c r="M351" s="243"/>
      <c r="N351" s="244"/>
      <c r="O351" s="244"/>
      <c r="P351" s="244"/>
      <c r="Q351" s="244"/>
      <c r="R351" s="244"/>
      <c r="S351" s="244"/>
      <c r="T351" s="245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6" t="s">
        <v>150</v>
      </c>
      <c r="AU351" s="246" t="s">
        <v>86</v>
      </c>
      <c r="AV351" s="14" t="s">
        <v>86</v>
      </c>
      <c r="AW351" s="14" t="s">
        <v>35</v>
      </c>
      <c r="AX351" s="14" t="s">
        <v>76</v>
      </c>
      <c r="AY351" s="246" t="s">
        <v>136</v>
      </c>
    </row>
    <row r="352" spans="1:51" s="14" customFormat="1" ht="12">
      <c r="A352" s="14"/>
      <c r="B352" s="236"/>
      <c r="C352" s="237"/>
      <c r="D352" s="219" t="s">
        <v>150</v>
      </c>
      <c r="E352" s="238" t="s">
        <v>19</v>
      </c>
      <c r="F352" s="239" t="s">
        <v>454</v>
      </c>
      <c r="G352" s="237"/>
      <c r="H352" s="240">
        <v>4</v>
      </c>
      <c r="I352" s="241"/>
      <c r="J352" s="237"/>
      <c r="K352" s="237"/>
      <c r="L352" s="242"/>
      <c r="M352" s="243"/>
      <c r="N352" s="244"/>
      <c r="O352" s="244"/>
      <c r="P352" s="244"/>
      <c r="Q352" s="244"/>
      <c r="R352" s="244"/>
      <c r="S352" s="244"/>
      <c r="T352" s="245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46" t="s">
        <v>150</v>
      </c>
      <c r="AU352" s="246" t="s">
        <v>86</v>
      </c>
      <c r="AV352" s="14" t="s">
        <v>86</v>
      </c>
      <c r="AW352" s="14" t="s">
        <v>35</v>
      </c>
      <c r="AX352" s="14" t="s">
        <v>76</v>
      </c>
      <c r="AY352" s="246" t="s">
        <v>136</v>
      </c>
    </row>
    <row r="353" spans="1:51" s="14" customFormat="1" ht="12">
      <c r="A353" s="14"/>
      <c r="B353" s="236"/>
      <c r="C353" s="237"/>
      <c r="D353" s="219" t="s">
        <v>150</v>
      </c>
      <c r="E353" s="238" t="s">
        <v>19</v>
      </c>
      <c r="F353" s="239" t="s">
        <v>428</v>
      </c>
      <c r="G353" s="237"/>
      <c r="H353" s="240">
        <v>8</v>
      </c>
      <c r="I353" s="241"/>
      <c r="J353" s="237"/>
      <c r="K353" s="237"/>
      <c r="L353" s="242"/>
      <c r="M353" s="243"/>
      <c r="N353" s="244"/>
      <c r="O353" s="244"/>
      <c r="P353" s="244"/>
      <c r="Q353" s="244"/>
      <c r="R353" s="244"/>
      <c r="S353" s="244"/>
      <c r="T353" s="245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6" t="s">
        <v>150</v>
      </c>
      <c r="AU353" s="246" t="s">
        <v>86</v>
      </c>
      <c r="AV353" s="14" t="s">
        <v>86</v>
      </c>
      <c r="AW353" s="14" t="s">
        <v>35</v>
      </c>
      <c r="AX353" s="14" t="s">
        <v>76</v>
      </c>
      <c r="AY353" s="246" t="s">
        <v>136</v>
      </c>
    </row>
    <row r="354" spans="1:51" s="14" customFormat="1" ht="12">
      <c r="A354" s="14"/>
      <c r="B354" s="236"/>
      <c r="C354" s="237"/>
      <c r="D354" s="219" t="s">
        <v>150</v>
      </c>
      <c r="E354" s="238" t="s">
        <v>19</v>
      </c>
      <c r="F354" s="239" t="s">
        <v>429</v>
      </c>
      <c r="G354" s="237"/>
      <c r="H354" s="240">
        <v>12</v>
      </c>
      <c r="I354" s="241"/>
      <c r="J354" s="237"/>
      <c r="K354" s="237"/>
      <c r="L354" s="242"/>
      <c r="M354" s="243"/>
      <c r="N354" s="244"/>
      <c r="O354" s="244"/>
      <c r="P354" s="244"/>
      <c r="Q354" s="244"/>
      <c r="R354" s="244"/>
      <c r="S354" s="244"/>
      <c r="T354" s="245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6" t="s">
        <v>150</v>
      </c>
      <c r="AU354" s="246" t="s">
        <v>86</v>
      </c>
      <c r="AV354" s="14" t="s">
        <v>86</v>
      </c>
      <c r="AW354" s="14" t="s">
        <v>35</v>
      </c>
      <c r="AX354" s="14" t="s">
        <v>76</v>
      </c>
      <c r="AY354" s="246" t="s">
        <v>136</v>
      </c>
    </row>
    <row r="355" spans="1:51" s="14" customFormat="1" ht="12">
      <c r="A355" s="14"/>
      <c r="B355" s="236"/>
      <c r="C355" s="237"/>
      <c r="D355" s="219" t="s">
        <v>150</v>
      </c>
      <c r="E355" s="238" t="s">
        <v>19</v>
      </c>
      <c r="F355" s="239" t="s">
        <v>455</v>
      </c>
      <c r="G355" s="237"/>
      <c r="H355" s="240">
        <v>8</v>
      </c>
      <c r="I355" s="241"/>
      <c r="J355" s="237"/>
      <c r="K355" s="237"/>
      <c r="L355" s="242"/>
      <c r="M355" s="243"/>
      <c r="N355" s="244"/>
      <c r="O355" s="244"/>
      <c r="P355" s="244"/>
      <c r="Q355" s="244"/>
      <c r="R355" s="244"/>
      <c r="S355" s="244"/>
      <c r="T355" s="245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6" t="s">
        <v>150</v>
      </c>
      <c r="AU355" s="246" t="s">
        <v>86</v>
      </c>
      <c r="AV355" s="14" t="s">
        <v>86</v>
      </c>
      <c r="AW355" s="14" t="s">
        <v>35</v>
      </c>
      <c r="AX355" s="14" t="s">
        <v>76</v>
      </c>
      <c r="AY355" s="246" t="s">
        <v>136</v>
      </c>
    </row>
    <row r="356" spans="1:51" s="14" customFormat="1" ht="12">
      <c r="A356" s="14"/>
      <c r="B356" s="236"/>
      <c r="C356" s="237"/>
      <c r="D356" s="219" t="s">
        <v>150</v>
      </c>
      <c r="E356" s="238" t="s">
        <v>19</v>
      </c>
      <c r="F356" s="239" t="s">
        <v>456</v>
      </c>
      <c r="G356" s="237"/>
      <c r="H356" s="240">
        <v>8</v>
      </c>
      <c r="I356" s="241"/>
      <c r="J356" s="237"/>
      <c r="K356" s="237"/>
      <c r="L356" s="242"/>
      <c r="M356" s="243"/>
      <c r="N356" s="244"/>
      <c r="O356" s="244"/>
      <c r="P356" s="244"/>
      <c r="Q356" s="244"/>
      <c r="R356" s="244"/>
      <c r="S356" s="244"/>
      <c r="T356" s="245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6" t="s">
        <v>150</v>
      </c>
      <c r="AU356" s="246" t="s">
        <v>86</v>
      </c>
      <c r="AV356" s="14" t="s">
        <v>86</v>
      </c>
      <c r="AW356" s="14" t="s">
        <v>35</v>
      </c>
      <c r="AX356" s="14" t="s">
        <v>76</v>
      </c>
      <c r="AY356" s="246" t="s">
        <v>136</v>
      </c>
    </row>
    <row r="357" spans="1:51" s="14" customFormat="1" ht="12">
      <c r="A357" s="14"/>
      <c r="B357" s="236"/>
      <c r="C357" s="237"/>
      <c r="D357" s="219" t="s">
        <v>150</v>
      </c>
      <c r="E357" s="238" t="s">
        <v>19</v>
      </c>
      <c r="F357" s="239" t="s">
        <v>457</v>
      </c>
      <c r="G357" s="237"/>
      <c r="H357" s="240">
        <v>4</v>
      </c>
      <c r="I357" s="241"/>
      <c r="J357" s="237"/>
      <c r="K357" s="237"/>
      <c r="L357" s="242"/>
      <c r="M357" s="243"/>
      <c r="N357" s="244"/>
      <c r="O357" s="244"/>
      <c r="P357" s="244"/>
      <c r="Q357" s="244"/>
      <c r="R357" s="244"/>
      <c r="S357" s="244"/>
      <c r="T357" s="245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6" t="s">
        <v>150</v>
      </c>
      <c r="AU357" s="246" t="s">
        <v>86</v>
      </c>
      <c r="AV357" s="14" t="s">
        <v>86</v>
      </c>
      <c r="AW357" s="14" t="s">
        <v>35</v>
      </c>
      <c r="AX357" s="14" t="s">
        <v>76</v>
      </c>
      <c r="AY357" s="246" t="s">
        <v>136</v>
      </c>
    </row>
    <row r="358" spans="1:51" s="16" customFormat="1" ht="12">
      <c r="A358" s="16"/>
      <c r="B358" s="258"/>
      <c r="C358" s="259"/>
      <c r="D358" s="219" t="s">
        <v>150</v>
      </c>
      <c r="E358" s="260" t="s">
        <v>19</v>
      </c>
      <c r="F358" s="261" t="s">
        <v>166</v>
      </c>
      <c r="G358" s="259"/>
      <c r="H358" s="262">
        <v>64</v>
      </c>
      <c r="I358" s="263"/>
      <c r="J358" s="259"/>
      <c r="K358" s="259"/>
      <c r="L358" s="264"/>
      <c r="M358" s="265"/>
      <c r="N358" s="266"/>
      <c r="O358" s="266"/>
      <c r="P358" s="266"/>
      <c r="Q358" s="266"/>
      <c r="R358" s="266"/>
      <c r="S358" s="266"/>
      <c r="T358" s="267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T358" s="268" t="s">
        <v>150</v>
      </c>
      <c r="AU358" s="268" t="s">
        <v>86</v>
      </c>
      <c r="AV358" s="16" t="s">
        <v>144</v>
      </c>
      <c r="AW358" s="16" t="s">
        <v>35</v>
      </c>
      <c r="AX358" s="16" t="s">
        <v>84</v>
      </c>
      <c r="AY358" s="268" t="s">
        <v>136</v>
      </c>
    </row>
    <row r="359" spans="1:65" s="2" customFormat="1" ht="16.5" customHeight="1">
      <c r="A359" s="40"/>
      <c r="B359" s="41"/>
      <c r="C359" s="270" t="s">
        <v>458</v>
      </c>
      <c r="D359" s="270" t="s">
        <v>265</v>
      </c>
      <c r="E359" s="271" t="s">
        <v>459</v>
      </c>
      <c r="F359" s="272" t="s">
        <v>460</v>
      </c>
      <c r="G359" s="273" t="s">
        <v>188</v>
      </c>
      <c r="H359" s="274">
        <v>1</v>
      </c>
      <c r="I359" s="275"/>
      <c r="J359" s="276">
        <f>ROUND(I359*H359,2)</f>
        <v>0</v>
      </c>
      <c r="K359" s="272" t="s">
        <v>19</v>
      </c>
      <c r="L359" s="277"/>
      <c r="M359" s="278" t="s">
        <v>19</v>
      </c>
      <c r="N359" s="279" t="s">
        <v>47</v>
      </c>
      <c r="O359" s="86"/>
      <c r="P359" s="215">
        <f>O359*H359</f>
        <v>0</v>
      </c>
      <c r="Q359" s="215">
        <v>0</v>
      </c>
      <c r="R359" s="215">
        <f>Q359*H359</f>
        <v>0</v>
      </c>
      <c r="S359" s="215">
        <v>0</v>
      </c>
      <c r="T359" s="216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17" t="s">
        <v>268</v>
      </c>
      <c r="AT359" s="217" t="s">
        <v>265</v>
      </c>
      <c r="AU359" s="217" t="s">
        <v>86</v>
      </c>
      <c r="AY359" s="19" t="s">
        <v>136</v>
      </c>
      <c r="BE359" s="218">
        <f>IF(N359="základní",J359,0)</f>
        <v>0</v>
      </c>
      <c r="BF359" s="218">
        <f>IF(N359="snížená",J359,0)</f>
        <v>0</v>
      </c>
      <c r="BG359" s="218">
        <f>IF(N359="zákl. přenesená",J359,0)</f>
        <v>0</v>
      </c>
      <c r="BH359" s="218">
        <f>IF(N359="sníž. přenesená",J359,0)</f>
        <v>0</v>
      </c>
      <c r="BI359" s="218">
        <f>IF(N359="nulová",J359,0)</f>
        <v>0</v>
      </c>
      <c r="BJ359" s="19" t="s">
        <v>84</v>
      </c>
      <c r="BK359" s="218">
        <f>ROUND(I359*H359,2)</f>
        <v>0</v>
      </c>
      <c r="BL359" s="19" t="s">
        <v>236</v>
      </c>
      <c r="BM359" s="217" t="s">
        <v>461</v>
      </c>
    </row>
    <row r="360" spans="1:47" s="2" customFormat="1" ht="12">
      <c r="A360" s="40"/>
      <c r="B360" s="41"/>
      <c r="C360" s="42"/>
      <c r="D360" s="219" t="s">
        <v>146</v>
      </c>
      <c r="E360" s="42"/>
      <c r="F360" s="220" t="s">
        <v>460</v>
      </c>
      <c r="G360" s="42"/>
      <c r="H360" s="42"/>
      <c r="I360" s="221"/>
      <c r="J360" s="42"/>
      <c r="K360" s="42"/>
      <c r="L360" s="46"/>
      <c r="M360" s="222"/>
      <c r="N360" s="223"/>
      <c r="O360" s="86"/>
      <c r="P360" s="86"/>
      <c r="Q360" s="86"/>
      <c r="R360" s="86"/>
      <c r="S360" s="86"/>
      <c r="T360" s="87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9" t="s">
        <v>146</v>
      </c>
      <c r="AU360" s="19" t="s">
        <v>86</v>
      </c>
    </row>
    <row r="361" spans="1:65" s="2" customFormat="1" ht="16.5" customHeight="1">
      <c r="A361" s="40"/>
      <c r="B361" s="41"/>
      <c r="C361" s="270" t="s">
        <v>462</v>
      </c>
      <c r="D361" s="270" t="s">
        <v>265</v>
      </c>
      <c r="E361" s="271" t="s">
        <v>463</v>
      </c>
      <c r="F361" s="272" t="s">
        <v>464</v>
      </c>
      <c r="G361" s="273" t="s">
        <v>188</v>
      </c>
      <c r="H361" s="274">
        <v>1</v>
      </c>
      <c r="I361" s="275"/>
      <c r="J361" s="276">
        <f>ROUND(I361*H361,2)</f>
        <v>0</v>
      </c>
      <c r="K361" s="272" t="s">
        <v>19</v>
      </c>
      <c r="L361" s="277"/>
      <c r="M361" s="278" t="s">
        <v>19</v>
      </c>
      <c r="N361" s="279" t="s">
        <v>47</v>
      </c>
      <c r="O361" s="86"/>
      <c r="P361" s="215">
        <f>O361*H361</f>
        <v>0</v>
      </c>
      <c r="Q361" s="215">
        <v>0</v>
      </c>
      <c r="R361" s="215">
        <f>Q361*H361</f>
        <v>0</v>
      </c>
      <c r="S361" s="215">
        <v>0</v>
      </c>
      <c r="T361" s="216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17" t="s">
        <v>268</v>
      </c>
      <c r="AT361" s="217" t="s">
        <v>265</v>
      </c>
      <c r="AU361" s="217" t="s">
        <v>86</v>
      </c>
      <c r="AY361" s="19" t="s">
        <v>136</v>
      </c>
      <c r="BE361" s="218">
        <f>IF(N361="základní",J361,0)</f>
        <v>0</v>
      </c>
      <c r="BF361" s="218">
        <f>IF(N361="snížená",J361,0)</f>
        <v>0</v>
      </c>
      <c r="BG361" s="218">
        <f>IF(N361="zákl. přenesená",J361,0)</f>
        <v>0</v>
      </c>
      <c r="BH361" s="218">
        <f>IF(N361="sníž. přenesená",J361,0)</f>
        <v>0</v>
      </c>
      <c r="BI361" s="218">
        <f>IF(N361="nulová",J361,0)</f>
        <v>0</v>
      </c>
      <c r="BJ361" s="19" t="s">
        <v>84</v>
      </c>
      <c r="BK361" s="218">
        <f>ROUND(I361*H361,2)</f>
        <v>0</v>
      </c>
      <c r="BL361" s="19" t="s">
        <v>236</v>
      </c>
      <c r="BM361" s="217" t="s">
        <v>465</v>
      </c>
    </row>
    <row r="362" spans="1:47" s="2" customFormat="1" ht="12">
      <c r="A362" s="40"/>
      <c r="B362" s="41"/>
      <c r="C362" s="42"/>
      <c r="D362" s="219" t="s">
        <v>146</v>
      </c>
      <c r="E362" s="42"/>
      <c r="F362" s="220" t="s">
        <v>464</v>
      </c>
      <c r="G362" s="42"/>
      <c r="H362" s="42"/>
      <c r="I362" s="221"/>
      <c r="J362" s="42"/>
      <c r="K362" s="42"/>
      <c r="L362" s="46"/>
      <c r="M362" s="222"/>
      <c r="N362" s="223"/>
      <c r="O362" s="86"/>
      <c r="P362" s="86"/>
      <c r="Q362" s="86"/>
      <c r="R362" s="86"/>
      <c r="S362" s="86"/>
      <c r="T362" s="87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T362" s="19" t="s">
        <v>146</v>
      </c>
      <c r="AU362" s="19" t="s">
        <v>86</v>
      </c>
    </row>
    <row r="363" spans="1:65" s="2" customFormat="1" ht="16.5" customHeight="1">
      <c r="A363" s="40"/>
      <c r="B363" s="41"/>
      <c r="C363" s="270" t="s">
        <v>466</v>
      </c>
      <c r="D363" s="270" t="s">
        <v>265</v>
      </c>
      <c r="E363" s="271" t="s">
        <v>467</v>
      </c>
      <c r="F363" s="272" t="s">
        <v>468</v>
      </c>
      <c r="G363" s="273" t="s">
        <v>188</v>
      </c>
      <c r="H363" s="274">
        <v>1</v>
      </c>
      <c r="I363" s="275"/>
      <c r="J363" s="276">
        <f>ROUND(I363*H363,2)</f>
        <v>0</v>
      </c>
      <c r="K363" s="272" t="s">
        <v>19</v>
      </c>
      <c r="L363" s="277"/>
      <c r="M363" s="278" t="s">
        <v>19</v>
      </c>
      <c r="N363" s="279" t="s">
        <v>47</v>
      </c>
      <c r="O363" s="86"/>
      <c r="P363" s="215">
        <f>O363*H363</f>
        <v>0</v>
      </c>
      <c r="Q363" s="215">
        <v>0</v>
      </c>
      <c r="R363" s="215">
        <f>Q363*H363</f>
        <v>0</v>
      </c>
      <c r="S363" s="215">
        <v>0</v>
      </c>
      <c r="T363" s="216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17" t="s">
        <v>268</v>
      </c>
      <c r="AT363" s="217" t="s">
        <v>265</v>
      </c>
      <c r="AU363" s="217" t="s">
        <v>86</v>
      </c>
      <c r="AY363" s="19" t="s">
        <v>136</v>
      </c>
      <c r="BE363" s="218">
        <f>IF(N363="základní",J363,0)</f>
        <v>0</v>
      </c>
      <c r="BF363" s="218">
        <f>IF(N363="snížená",J363,0)</f>
        <v>0</v>
      </c>
      <c r="BG363" s="218">
        <f>IF(N363="zákl. přenesená",J363,0)</f>
        <v>0</v>
      </c>
      <c r="BH363" s="218">
        <f>IF(N363="sníž. přenesená",J363,0)</f>
        <v>0</v>
      </c>
      <c r="BI363" s="218">
        <f>IF(N363="nulová",J363,0)</f>
        <v>0</v>
      </c>
      <c r="BJ363" s="19" t="s">
        <v>84</v>
      </c>
      <c r="BK363" s="218">
        <f>ROUND(I363*H363,2)</f>
        <v>0</v>
      </c>
      <c r="BL363" s="19" t="s">
        <v>236</v>
      </c>
      <c r="BM363" s="217" t="s">
        <v>469</v>
      </c>
    </row>
    <row r="364" spans="1:47" s="2" customFormat="1" ht="12">
      <c r="A364" s="40"/>
      <c r="B364" s="41"/>
      <c r="C364" s="42"/>
      <c r="D364" s="219" t="s">
        <v>146</v>
      </c>
      <c r="E364" s="42"/>
      <c r="F364" s="220" t="s">
        <v>468</v>
      </c>
      <c r="G364" s="42"/>
      <c r="H364" s="42"/>
      <c r="I364" s="221"/>
      <c r="J364" s="42"/>
      <c r="K364" s="42"/>
      <c r="L364" s="46"/>
      <c r="M364" s="222"/>
      <c r="N364" s="223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146</v>
      </c>
      <c r="AU364" s="19" t="s">
        <v>86</v>
      </c>
    </row>
    <row r="365" spans="1:65" s="2" customFormat="1" ht="16.5" customHeight="1">
      <c r="A365" s="40"/>
      <c r="B365" s="41"/>
      <c r="C365" s="270" t="s">
        <v>470</v>
      </c>
      <c r="D365" s="270" t="s">
        <v>265</v>
      </c>
      <c r="E365" s="271" t="s">
        <v>471</v>
      </c>
      <c r="F365" s="272" t="s">
        <v>472</v>
      </c>
      <c r="G365" s="273" t="s">
        <v>188</v>
      </c>
      <c r="H365" s="274">
        <v>1</v>
      </c>
      <c r="I365" s="275"/>
      <c r="J365" s="276">
        <f>ROUND(I365*H365,2)</f>
        <v>0</v>
      </c>
      <c r="K365" s="272" t="s">
        <v>19</v>
      </c>
      <c r="L365" s="277"/>
      <c r="M365" s="278" t="s">
        <v>19</v>
      </c>
      <c r="N365" s="279" t="s">
        <v>47</v>
      </c>
      <c r="O365" s="86"/>
      <c r="P365" s="215">
        <f>O365*H365</f>
        <v>0</v>
      </c>
      <c r="Q365" s="215">
        <v>0</v>
      </c>
      <c r="R365" s="215">
        <f>Q365*H365</f>
        <v>0</v>
      </c>
      <c r="S365" s="215">
        <v>0</v>
      </c>
      <c r="T365" s="216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17" t="s">
        <v>268</v>
      </c>
      <c r="AT365" s="217" t="s">
        <v>265</v>
      </c>
      <c r="AU365" s="217" t="s">
        <v>86</v>
      </c>
      <c r="AY365" s="19" t="s">
        <v>136</v>
      </c>
      <c r="BE365" s="218">
        <f>IF(N365="základní",J365,0)</f>
        <v>0</v>
      </c>
      <c r="BF365" s="218">
        <f>IF(N365="snížená",J365,0)</f>
        <v>0</v>
      </c>
      <c r="BG365" s="218">
        <f>IF(N365="zákl. přenesená",J365,0)</f>
        <v>0</v>
      </c>
      <c r="BH365" s="218">
        <f>IF(N365="sníž. přenesená",J365,0)</f>
        <v>0</v>
      </c>
      <c r="BI365" s="218">
        <f>IF(N365="nulová",J365,0)</f>
        <v>0</v>
      </c>
      <c r="BJ365" s="19" t="s">
        <v>84</v>
      </c>
      <c r="BK365" s="218">
        <f>ROUND(I365*H365,2)</f>
        <v>0</v>
      </c>
      <c r="BL365" s="19" t="s">
        <v>236</v>
      </c>
      <c r="BM365" s="217" t="s">
        <v>473</v>
      </c>
    </row>
    <row r="366" spans="1:47" s="2" customFormat="1" ht="12">
      <c r="A366" s="40"/>
      <c r="B366" s="41"/>
      <c r="C366" s="42"/>
      <c r="D366" s="219" t="s">
        <v>146</v>
      </c>
      <c r="E366" s="42"/>
      <c r="F366" s="220" t="s">
        <v>472</v>
      </c>
      <c r="G366" s="42"/>
      <c r="H366" s="42"/>
      <c r="I366" s="221"/>
      <c r="J366" s="42"/>
      <c r="K366" s="42"/>
      <c r="L366" s="46"/>
      <c r="M366" s="222"/>
      <c r="N366" s="223"/>
      <c r="O366" s="86"/>
      <c r="P366" s="86"/>
      <c r="Q366" s="86"/>
      <c r="R366" s="86"/>
      <c r="S366" s="86"/>
      <c r="T366" s="87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T366" s="19" t="s">
        <v>146</v>
      </c>
      <c r="AU366" s="19" t="s">
        <v>86</v>
      </c>
    </row>
    <row r="367" spans="1:65" s="2" customFormat="1" ht="16.5" customHeight="1">
      <c r="A367" s="40"/>
      <c r="B367" s="41"/>
      <c r="C367" s="270" t="s">
        <v>474</v>
      </c>
      <c r="D367" s="270" t="s">
        <v>265</v>
      </c>
      <c r="E367" s="271" t="s">
        <v>475</v>
      </c>
      <c r="F367" s="272" t="s">
        <v>476</v>
      </c>
      <c r="G367" s="273" t="s">
        <v>188</v>
      </c>
      <c r="H367" s="274">
        <v>1</v>
      </c>
      <c r="I367" s="275"/>
      <c r="J367" s="276">
        <f>ROUND(I367*H367,2)</f>
        <v>0</v>
      </c>
      <c r="K367" s="272" t="s">
        <v>19</v>
      </c>
      <c r="L367" s="277"/>
      <c r="M367" s="278" t="s">
        <v>19</v>
      </c>
      <c r="N367" s="279" t="s">
        <v>47</v>
      </c>
      <c r="O367" s="86"/>
      <c r="P367" s="215">
        <f>O367*H367</f>
        <v>0</v>
      </c>
      <c r="Q367" s="215">
        <v>0</v>
      </c>
      <c r="R367" s="215">
        <f>Q367*H367</f>
        <v>0</v>
      </c>
      <c r="S367" s="215">
        <v>0</v>
      </c>
      <c r="T367" s="216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17" t="s">
        <v>268</v>
      </c>
      <c r="AT367" s="217" t="s">
        <v>265</v>
      </c>
      <c r="AU367" s="217" t="s">
        <v>86</v>
      </c>
      <c r="AY367" s="19" t="s">
        <v>136</v>
      </c>
      <c r="BE367" s="218">
        <f>IF(N367="základní",J367,0)</f>
        <v>0</v>
      </c>
      <c r="BF367" s="218">
        <f>IF(N367="snížená",J367,0)</f>
        <v>0</v>
      </c>
      <c r="BG367" s="218">
        <f>IF(N367="zákl. přenesená",J367,0)</f>
        <v>0</v>
      </c>
      <c r="BH367" s="218">
        <f>IF(N367="sníž. přenesená",J367,0)</f>
        <v>0</v>
      </c>
      <c r="BI367" s="218">
        <f>IF(N367="nulová",J367,0)</f>
        <v>0</v>
      </c>
      <c r="BJ367" s="19" t="s">
        <v>84</v>
      </c>
      <c r="BK367" s="218">
        <f>ROUND(I367*H367,2)</f>
        <v>0</v>
      </c>
      <c r="BL367" s="19" t="s">
        <v>236</v>
      </c>
      <c r="BM367" s="217" t="s">
        <v>477</v>
      </c>
    </row>
    <row r="368" spans="1:47" s="2" customFormat="1" ht="12">
      <c r="A368" s="40"/>
      <c r="B368" s="41"/>
      <c r="C368" s="42"/>
      <c r="D368" s="219" t="s">
        <v>146</v>
      </c>
      <c r="E368" s="42"/>
      <c r="F368" s="220" t="s">
        <v>476</v>
      </c>
      <c r="G368" s="42"/>
      <c r="H368" s="42"/>
      <c r="I368" s="221"/>
      <c r="J368" s="42"/>
      <c r="K368" s="42"/>
      <c r="L368" s="46"/>
      <c r="M368" s="222"/>
      <c r="N368" s="223"/>
      <c r="O368" s="86"/>
      <c r="P368" s="86"/>
      <c r="Q368" s="86"/>
      <c r="R368" s="86"/>
      <c r="S368" s="86"/>
      <c r="T368" s="87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9" t="s">
        <v>146</v>
      </c>
      <c r="AU368" s="19" t="s">
        <v>86</v>
      </c>
    </row>
    <row r="369" spans="1:65" s="2" customFormat="1" ht="16.5" customHeight="1">
      <c r="A369" s="40"/>
      <c r="B369" s="41"/>
      <c r="C369" s="270" t="s">
        <v>478</v>
      </c>
      <c r="D369" s="270" t="s">
        <v>265</v>
      </c>
      <c r="E369" s="271" t="s">
        <v>479</v>
      </c>
      <c r="F369" s="272" t="s">
        <v>480</v>
      </c>
      <c r="G369" s="273" t="s">
        <v>188</v>
      </c>
      <c r="H369" s="274">
        <v>1</v>
      </c>
      <c r="I369" s="275"/>
      <c r="J369" s="276">
        <f>ROUND(I369*H369,2)</f>
        <v>0</v>
      </c>
      <c r="K369" s="272" t="s">
        <v>19</v>
      </c>
      <c r="L369" s="277"/>
      <c r="M369" s="278" t="s">
        <v>19</v>
      </c>
      <c r="N369" s="279" t="s">
        <v>47</v>
      </c>
      <c r="O369" s="86"/>
      <c r="P369" s="215">
        <f>O369*H369</f>
        <v>0</v>
      </c>
      <c r="Q369" s="215">
        <v>0</v>
      </c>
      <c r="R369" s="215">
        <f>Q369*H369</f>
        <v>0</v>
      </c>
      <c r="S369" s="215">
        <v>0</v>
      </c>
      <c r="T369" s="216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17" t="s">
        <v>268</v>
      </c>
      <c r="AT369" s="217" t="s">
        <v>265</v>
      </c>
      <c r="AU369" s="217" t="s">
        <v>86</v>
      </c>
      <c r="AY369" s="19" t="s">
        <v>136</v>
      </c>
      <c r="BE369" s="218">
        <f>IF(N369="základní",J369,0)</f>
        <v>0</v>
      </c>
      <c r="BF369" s="218">
        <f>IF(N369="snížená",J369,0)</f>
        <v>0</v>
      </c>
      <c r="BG369" s="218">
        <f>IF(N369="zákl. přenesená",J369,0)</f>
        <v>0</v>
      </c>
      <c r="BH369" s="218">
        <f>IF(N369="sníž. přenesená",J369,0)</f>
        <v>0</v>
      </c>
      <c r="BI369" s="218">
        <f>IF(N369="nulová",J369,0)</f>
        <v>0</v>
      </c>
      <c r="BJ369" s="19" t="s">
        <v>84</v>
      </c>
      <c r="BK369" s="218">
        <f>ROUND(I369*H369,2)</f>
        <v>0</v>
      </c>
      <c r="BL369" s="19" t="s">
        <v>236</v>
      </c>
      <c r="BM369" s="217" t="s">
        <v>481</v>
      </c>
    </row>
    <row r="370" spans="1:47" s="2" customFormat="1" ht="12">
      <c r="A370" s="40"/>
      <c r="B370" s="41"/>
      <c r="C370" s="42"/>
      <c r="D370" s="219" t="s">
        <v>146</v>
      </c>
      <c r="E370" s="42"/>
      <c r="F370" s="220" t="s">
        <v>480</v>
      </c>
      <c r="G370" s="42"/>
      <c r="H370" s="42"/>
      <c r="I370" s="221"/>
      <c r="J370" s="42"/>
      <c r="K370" s="42"/>
      <c r="L370" s="46"/>
      <c r="M370" s="222"/>
      <c r="N370" s="223"/>
      <c r="O370" s="86"/>
      <c r="P370" s="86"/>
      <c r="Q370" s="86"/>
      <c r="R370" s="86"/>
      <c r="S370" s="86"/>
      <c r="T370" s="87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T370" s="19" t="s">
        <v>146</v>
      </c>
      <c r="AU370" s="19" t="s">
        <v>86</v>
      </c>
    </row>
    <row r="371" spans="1:65" s="2" customFormat="1" ht="16.5" customHeight="1">
      <c r="A371" s="40"/>
      <c r="B371" s="41"/>
      <c r="C371" s="270" t="s">
        <v>482</v>
      </c>
      <c r="D371" s="270" t="s">
        <v>265</v>
      </c>
      <c r="E371" s="271" t="s">
        <v>483</v>
      </c>
      <c r="F371" s="272" t="s">
        <v>484</v>
      </c>
      <c r="G371" s="273" t="s">
        <v>188</v>
      </c>
      <c r="H371" s="274">
        <v>1</v>
      </c>
      <c r="I371" s="275"/>
      <c r="J371" s="276">
        <f>ROUND(I371*H371,2)</f>
        <v>0</v>
      </c>
      <c r="K371" s="272" t="s">
        <v>19</v>
      </c>
      <c r="L371" s="277"/>
      <c r="M371" s="278" t="s">
        <v>19</v>
      </c>
      <c r="N371" s="279" t="s">
        <v>47</v>
      </c>
      <c r="O371" s="86"/>
      <c r="P371" s="215">
        <f>O371*H371</f>
        <v>0</v>
      </c>
      <c r="Q371" s="215">
        <v>0</v>
      </c>
      <c r="R371" s="215">
        <f>Q371*H371</f>
        <v>0</v>
      </c>
      <c r="S371" s="215">
        <v>0</v>
      </c>
      <c r="T371" s="216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17" t="s">
        <v>268</v>
      </c>
      <c r="AT371" s="217" t="s">
        <v>265</v>
      </c>
      <c r="AU371" s="217" t="s">
        <v>86</v>
      </c>
      <c r="AY371" s="19" t="s">
        <v>136</v>
      </c>
      <c r="BE371" s="218">
        <f>IF(N371="základní",J371,0)</f>
        <v>0</v>
      </c>
      <c r="BF371" s="218">
        <f>IF(N371="snížená",J371,0)</f>
        <v>0</v>
      </c>
      <c r="BG371" s="218">
        <f>IF(N371="zákl. přenesená",J371,0)</f>
        <v>0</v>
      </c>
      <c r="BH371" s="218">
        <f>IF(N371="sníž. přenesená",J371,0)</f>
        <v>0</v>
      </c>
      <c r="BI371" s="218">
        <f>IF(N371="nulová",J371,0)</f>
        <v>0</v>
      </c>
      <c r="BJ371" s="19" t="s">
        <v>84</v>
      </c>
      <c r="BK371" s="218">
        <f>ROUND(I371*H371,2)</f>
        <v>0</v>
      </c>
      <c r="BL371" s="19" t="s">
        <v>236</v>
      </c>
      <c r="BM371" s="217" t="s">
        <v>485</v>
      </c>
    </row>
    <row r="372" spans="1:47" s="2" customFormat="1" ht="12">
      <c r="A372" s="40"/>
      <c r="B372" s="41"/>
      <c r="C372" s="42"/>
      <c r="D372" s="219" t="s">
        <v>146</v>
      </c>
      <c r="E372" s="42"/>
      <c r="F372" s="220" t="s">
        <v>484</v>
      </c>
      <c r="G372" s="42"/>
      <c r="H372" s="42"/>
      <c r="I372" s="221"/>
      <c r="J372" s="42"/>
      <c r="K372" s="42"/>
      <c r="L372" s="46"/>
      <c r="M372" s="222"/>
      <c r="N372" s="223"/>
      <c r="O372" s="86"/>
      <c r="P372" s="86"/>
      <c r="Q372" s="86"/>
      <c r="R372" s="86"/>
      <c r="S372" s="86"/>
      <c r="T372" s="87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T372" s="19" t="s">
        <v>146</v>
      </c>
      <c r="AU372" s="19" t="s">
        <v>86</v>
      </c>
    </row>
    <row r="373" spans="1:65" s="2" customFormat="1" ht="16.5" customHeight="1">
      <c r="A373" s="40"/>
      <c r="B373" s="41"/>
      <c r="C373" s="270" t="s">
        <v>486</v>
      </c>
      <c r="D373" s="270" t="s">
        <v>265</v>
      </c>
      <c r="E373" s="271" t="s">
        <v>487</v>
      </c>
      <c r="F373" s="272" t="s">
        <v>488</v>
      </c>
      <c r="G373" s="273" t="s">
        <v>188</v>
      </c>
      <c r="H373" s="274">
        <v>1</v>
      </c>
      <c r="I373" s="275"/>
      <c r="J373" s="276">
        <f>ROUND(I373*H373,2)</f>
        <v>0</v>
      </c>
      <c r="K373" s="272" t="s">
        <v>19</v>
      </c>
      <c r="L373" s="277"/>
      <c r="M373" s="278" t="s">
        <v>19</v>
      </c>
      <c r="N373" s="279" t="s">
        <v>47</v>
      </c>
      <c r="O373" s="86"/>
      <c r="P373" s="215">
        <f>O373*H373</f>
        <v>0</v>
      </c>
      <c r="Q373" s="215">
        <v>0</v>
      </c>
      <c r="R373" s="215">
        <f>Q373*H373</f>
        <v>0</v>
      </c>
      <c r="S373" s="215">
        <v>0</v>
      </c>
      <c r="T373" s="216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17" t="s">
        <v>268</v>
      </c>
      <c r="AT373" s="217" t="s">
        <v>265</v>
      </c>
      <c r="AU373" s="217" t="s">
        <v>86</v>
      </c>
      <c r="AY373" s="19" t="s">
        <v>136</v>
      </c>
      <c r="BE373" s="218">
        <f>IF(N373="základní",J373,0)</f>
        <v>0</v>
      </c>
      <c r="BF373" s="218">
        <f>IF(N373="snížená",J373,0)</f>
        <v>0</v>
      </c>
      <c r="BG373" s="218">
        <f>IF(N373="zákl. přenesená",J373,0)</f>
        <v>0</v>
      </c>
      <c r="BH373" s="218">
        <f>IF(N373="sníž. přenesená",J373,0)</f>
        <v>0</v>
      </c>
      <c r="BI373" s="218">
        <f>IF(N373="nulová",J373,0)</f>
        <v>0</v>
      </c>
      <c r="BJ373" s="19" t="s">
        <v>84</v>
      </c>
      <c r="BK373" s="218">
        <f>ROUND(I373*H373,2)</f>
        <v>0</v>
      </c>
      <c r="BL373" s="19" t="s">
        <v>236</v>
      </c>
      <c r="BM373" s="217" t="s">
        <v>489</v>
      </c>
    </row>
    <row r="374" spans="1:47" s="2" customFormat="1" ht="12">
      <c r="A374" s="40"/>
      <c r="B374" s="41"/>
      <c r="C374" s="42"/>
      <c r="D374" s="219" t="s">
        <v>146</v>
      </c>
      <c r="E374" s="42"/>
      <c r="F374" s="220" t="s">
        <v>488</v>
      </c>
      <c r="G374" s="42"/>
      <c r="H374" s="42"/>
      <c r="I374" s="221"/>
      <c r="J374" s="42"/>
      <c r="K374" s="42"/>
      <c r="L374" s="46"/>
      <c r="M374" s="222"/>
      <c r="N374" s="223"/>
      <c r="O374" s="86"/>
      <c r="P374" s="86"/>
      <c r="Q374" s="86"/>
      <c r="R374" s="86"/>
      <c r="S374" s="86"/>
      <c r="T374" s="87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T374" s="19" t="s">
        <v>146</v>
      </c>
      <c r="AU374" s="19" t="s">
        <v>86</v>
      </c>
    </row>
    <row r="375" spans="1:65" s="2" customFormat="1" ht="16.5" customHeight="1">
      <c r="A375" s="40"/>
      <c r="B375" s="41"/>
      <c r="C375" s="270" t="s">
        <v>490</v>
      </c>
      <c r="D375" s="270" t="s">
        <v>265</v>
      </c>
      <c r="E375" s="271" t="s">
        <v>491</v>
      </c>
      <c r="F375" s="272" t="s">
        <v>492</v>
      </c>
      <c r="G375" s="273" t="s">
        <v>188</v>
      </c>
      <c r="H375" s="274">
        <v>1</v>
      </c>
      <c r="I375" s="275"/>
      <c r="J375" s="276">
        <f>ROUND(I375*H375,2)</f>
        <v>0</v>
      </c>
      <c r="K375" s="272" t="s">
        <v>19</v>
      </c>
      <c r="L375" s="277"/>
      <c r="M375" s="278" t="s">
        <v>19</v>
      </c>
      <c r="N375" s="279" t="s">
        <v>47</v>
      </c>
      <c r="O375" s="86"/>
      <c r="P375" s="215">
        <f>O375*H375</f>
        <v>0</v>
      </c>
      <c r="Q375" s="215">
        <v>0</v>
      </c>
      <c r="R375" s="215">
        <f>Q375*H375</f>
        <v>0</v>
      </c>
      <c r="S375" s="215">
        <v>0</v>
      </c>
      <c r="T375" s="216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17" t="s">
        <v>268</v>
      </c>
      <c r="AT375" s="217" t="s">
        <v>265</v>
      </c>
      <c r="AU375" s="217" t="s">
        <v>86</v>
      </c>
      <c r="AY375" s="19" t="s">
        <v>136</v>
      </c>
      <c r="BE375" s="218">
        <f>IF(N375="základní",J375,0)</f>
        <v>0</v>
      </c>
      <c r="BF375" s="218">
        <f>IF(N375="snížená",J375,0)</f>
        <v>0</v>
      </c>
      <c r="BG375" s="218">
        <f>IF(N375="zákl. přenesená",J375,0)</f>
        <v>0</v>
      </c>
      <c r="BH375" s="218">
        <f>IF(N375="sníž. přenesená",J375,0)</f>
        <v>0</v>
      </c>
      <c r="BI375" s="218">
        <f>IF(N375="nulová",J375,0)</f>
        <v>0</v>
      </c>
      <c r="BJ375" s="19" t="s">
        <v>84</v>
      </c>
      <c r="BK375" s="218">
        <f>ROUND(I375*H375,2)</f>
        <v>0</v>
      </c>
      <c r="BL375" s="19" t="s">
        <v>236</v>
      </c>
      <c r="BM375" s="217" t="s">
        <v>493</v>
      </c>
    </row>
    <row r="376" spans="1:47" s="2" customFormat="1" ht="12">
      <c r="A376" s="40"/>
      <c r="B376" s="41"/>
      <c r="C376" s="42"/>
      <c r="D376" s="219" t="s">
        <v>146</v>
      </c>
      <c r="E376" s="42"/>
      <c r="F376" s="220" t="s">
        <v>488</v>
      </c>
      <c r="G376" s="42"/>
      <c r="H376" s="42"/>
      <c r="I376" s="221"/>
      <c r="J376" s="42"/>
      <c r="K376" s="42"/>
      <c r="L376" s="46"/>
      <c r="M376" s="222"/>
      <c r="N376" s="223"/>
      <c r="O376" s="86"/>
      <c r="P376" s="86"/>
      <c r="Q376" s="86"/>
      <c r="R376" s="86"/>
      <c r="S376" s="86"/>
      <c r="T376" s="87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T376" s="19" t="s">
        <v>146</v>
      </c>
      <c r="AU376" s="19" t="s">
        <v>86</v>
      </c>
    </row>
    <row r="377" spans="1:65" s="2" customFormat="1" ht="16.5" customHeight="1">
      <c r="A377" s="40"/>
      <c r="B377" s="41"/>
      <c r="C377" s="206" t="s">
        <v>494</v>
      </c>
      <c r="D377" s="206" t="s">
        <v>139</v>
      </c>
      <c r="E377" s="207" t="s">
        <v>495</v>
      </c>
      <c r="F377" s="208" t="s">
        <v>496</v>
      </c>
      <c r="G377" s="209" t="s">
        <v>235</v>
      </c>
      <c r="H377" s="210">
        <v>1</v>
      </c>
      <c r="I377" s="211"/>
      <c r="J377" s="212">
        <f>ROUND(I377*H377,2)</f>
        <v>0</v>
      </c>
      <c r="K377" s="208" t="s">
        <v>143</v>
      </c>
      <c r="L377" s="46"/>
      <c r="M377" s="213" t="s">
        <v>19</v>
      </c>
      <c r="N377" s="214" t="s">
        <v>47</v>
      </c>
      <c r="O377" s="86"/>
      <c r="P377" s="215">
        <f>O377*H377</f>
        <v>0</v>
      </c>
      <c r="Q377" s="215">
        <v>0</v>
      </c>
      <c r="R377" s="215">
        <f>Q377*H377</f>
        <v>0</v>
      </c>
      <c r="S377" s="215">
        <v>0.0881</v>
      </c>
      <c r="T377" s="216">
        <f>S377*H377</f>
        <v>0.0881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17" t="s">
        <v>236</v>
      </c>
      <c r="AT377" s="217" t="s">
        <v>139</v>
      </c>
      <c r="AU377" s="217" t="s">
        <v>86</v>
      </c>
      <c r="AY377" s="19" t="s">
        <v>136</v>
      </c>
      <c r="BE377" s="218">
        <f>IF(N377="základní",J377,0)</f>
        <v>0</v>
      </c>
      <c r="BF377" s="218">
        <f>IF(N377="snížená",J377,0)</f>
        <v>0</v>
      </c>
      <c r="BG377" s="218">
        <f>IF(N377="zákl. přenesená",J377,0)</f>
        <v>0</v>
      </c>
      <c r="BH377" s="218">
        <f>IF(N377="sníž. přenesená",J377,0)</f>
        <v>0</v>
      </c>
      <c r="BI377" s="218">
        <f>IF(N377="nulová",J377,0)</f>
        <v>0</v>
      </c>
      <c r="BJ377" s="19" t="s">
        <v>84</v>
      </c>
      <c r="BK377" s="218">
        <f>ROUND(I377*H377,2)</f>
        <v>0</v>
      </c>
      <c r="BL377" s="19" t="s">
        <v>236</v>
      </c>
      <c r="BM377" s="217" t="s">
        <v>497</v>
      </c>
    </row>
    <row r="378" spans="1:47" s="2" customFormat="1" ht="12">
      <c r="A378" s="40"/>
      <c r="B378" s="41"/>
      <c r="C378" s="42"/>
      <c r="D378" s="219" t="s">
        <v>146</v>
      </c>
      <c r="E378" s="42"/>
      <c r="F378" s="220" t="s">
        <v>498</v>
      </c>
      <c r="G378" s="42"/>
      <c r="H378" s="42"/>
      <c r="I378" s="221"/>
      <c r="J378" s="42"/>
      <c r="K378" s="42"/>
      <c r="L378" s="46"/>
      <c r="M378" s="222"/>
      <c r="N378" s="223"/>
      <c r="O378" s="86"/>
      <c r="P378" s="86"/>
      <c r="Q378" s="86"/>
      <c r="R378" s="86"/>
      <c r="S378" s="86"/>
      <c r="T378" s="87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T378" s="19" t="s">
        <v>146</v>
      </c>
      <c r="AU378" s="19" t="s">
        <v>86</v>
      </c>
    </row>
    <row r="379" spans="1:47" s="2" customFormat="1" ht="12">
      <c r="A379" s="40"/>
      <c r="B379" s="41"/>
      <c r="C379" s="42"/>
      <c r="D379" s="224" t="s">
        <v>148</v>
      </c>
      <c r="E379" s="42"/>
      <c r="F379" s="225" t="s">
        <v>499</v>
      </c>
      <c r="G379" s="42"/>
      <c r="H379" s="42"/>
      <c r="I379" s="221"/>
      <c r="J379" s="42"/>
      <c r="K379" s="42"/>
      <c r="L379" s="46"/>
      <c r="M379" s="222"/>
      <c r="N379" s="223"/>
      <c r="O379" s="86"/>
      <c r="P379" s="86"/>
      <c r="Q379" s="86"/>
      <c r="R379" s="86"/>
      <c r="S379" s="86"/>
      <c r="T379" s="87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T379" s="19" t="s">
        <v>148</v>
      </c>
      <c r="AU379" s="19" t="s">
        <v>86</v>
      </c>
    </row>
    <row r="380" spans="1:51" s="14" customFormat="1" ht="12">
      <c r="A380" s="14"/>
      <c r="B380" s="236"/>
      <c r="C380" s="237"/>
      <c r="D380" s="219" t="s">
        <v>150</v>
      </c>
      <c r="E380" s="238" t="s">
        <v>19</v>
      </c>
      <c r="F380" s="239" t="s">
        <v>500</v>
      </c>
      <c r="G380" s="237"/>
      <c r="H380" s="240">
        <v>1</v>
      </c>
      <c r="I380" s="241"/>
      <c r="J380" s="237"/>
      <c r="K380" s="237"/>
      <c r="L380" s="242"/>
      <c r="M380" s="243"/>
      <c r="N380" s="244"/>
      <c r="O380" s="244"/>
      <c r="P380" s="244"/>
      <c r="Q380" s="244"/>
      <c r="R380" s="244"/>
      <c r="S380" s="244"/>
      <c r="T380" s="245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46" t="s">
        <v>150</v>
      </c>
      <c r="AU380" s="246" t="s">
        <v>86</v>
      </c>
      <c r="AV380" s="14" t="s">
        <v>86</v>
      </c>
      <c r="AW380" s="14" t="s">
        <v>35</v>
      </c>
      <c r="AX380" s="14" t="s">
        <v>84</v>
      </c>
      <c r="AY380" s="246" t="s">
        <v>136</v>
      </c>
    </row>
    <row r="381" spans="1:65" s="2" customFormat="1" ht="16.5" customHeight="1">
      <c r="A381" s="40"/>
      <c r="B381" s="41"/>
      <c r="C381" s="206" t="s">
        <v>501</v>
      </c>
      <c r="D381" s="206" t="s">
        <v>139</v>
      </c>
      <c r="E381" s="207" t="s">
        <v>502</v>
      </c>
      <c r="F381" s="208" t="s">
        <v>503</v>
      </c>
      <c r="G381" s="209" t="s">
        <v>235</v>
      </c>
      <c r="H381" s="210">
        <v>4</v>
      </c>
      <c r="I381" s="211"/>
      <c r="J381" s="212">
        <f>ROUND(I381*H381,2)</f>
        <v>0</v>
      </c>
      <c r="K381" s="208" t="s">
        <v>143</v>
      </c>
      <c r="L381" s="46"/>
      <c r="M381" s="213" t="s">
        <v>19</v>
      </c>
      <c r="N381" s="214" t="s">
        <v>47</v>
      </c>
      <c r="O381" s="86"/>
      <c r="P381" s="215">
        <f>O381*H381</f>
        <v>0</v>
      </c>
      <c r="Q381" s="215">
        <v>0</v>
      </c>
      <c r="R381" s="215">
        <f>Q381*H381</f>
        <v>0</v>
      </c>
      <c r="S381" s="215">
        <v>0.1104</v>
      </c>
      <c r="T381" s="216">
        <f>S381*H381</f>
        <v>0.4416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17" t="s">
        <v>236</v>
      </c>
      <c r="AT381" s="217" t="s">
        <v>139</v>
      </c>
      <c r="AU381" s="217" t="s">
        <v>86</v>
      </c>
      <c r="AY381" s="19" t="s">
        <v>136</v>
      </c>
      <c r="BE381" s="218">
        <f>IF(N381="základní",J381,0)</f>
        <v>0</v>
      </c>
      <c r="BF381" s="218">
        <f>IF(N381="snížená",J381,0)</f>
        <v>0</v>
      </c>
      <c r="BG381" s="218">
        <f>IF(N381="zákl. přenesená",J381,0)</f>
        <v>0</v>
      </c>
      <c r="BH381" s="218">
        <f>IF(N381="sníž. přenesená",J381,0)</f>
        <v>0</v>
      </c>
      <c r="BI381" s="218">
        <f>IF(N381="nulová",J381,0)</f>
        <v>0</v>
      </c>
      <c r="BJ381" s="19" t="s">
        <v>84</v>
      </c>
      <c r="BK381" s="218">
        <f>ROUND(I381*H381,2)</f>
        <v>0</v>
      </c>
      <c r="BL381" s="19" t="s">
        <v>236</v>
      </c>
      <c r="BM381" s="217" t="s">
        <v>504</v>
      </c>
    </row>
    <row r="382" spans="1:47" s="2" customFormat="1" ht="12">
      <c r="A382" s="40"/>
      <c r="B382" s="41"/>
      <c r="C382" s="42"/>
      <c r="D382" s="219" t="s">
        <v>146</v>
      </c>
      <c r="E382" s="42"/>
      <c r="F382" s="220" t="s">
        <v>505</v>
      </c>
      <c r="G382" s="42"/>
      <c r="H382" s="42"/>
      <c r="I382" s="221"/>
      <c r="J382" s="42"/>
      <c r="K382" s="42"/>
      <c r="L382" s="46"/>
      <c r="M382" s="222"/>
      <c r="N382" s="223"/>
      <c r="O382" s="86"/>
      <c r="P382" s="86"/>
      <c r="Q382" s="86"/>
      <c r="R382" s="86"/>
      <c r="S382" s="86"/>
      <c r="T382" s="87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T382" s="19" t="s">
        <v>146</v>
      </c>
      <c r="AU382" s="19" t="s">
        <v>86</v>
      </c>
    </row>
    <row r="383" spans="1:47" s="2" customFormat="1" ht="12">
      <c r="A383" s="40"/>
      <c r="B383" s="41"/>
      <c r="C383" s="42"/>
      <c r="D383" s="224" t="s">
        <v>148</v>
      </c>
      <c r="E383" s="42"/>
      <c r="F383" s="225" t="s">
        <v>506</v>
      </c>
      <c r="G383" s="42"/>
      <c r="H383" s="42"/>
      <c r="I383" s="221"/>
      <c r="J383" s="42"/>
      <c r="K383" s="42"/>
      <c r="L383" s="46"/>
      <c r="M383" s="222"/>
      <c r="N383" s="223"/>
      <c r="O383" s="86"/>
      <c r="P383" s="86"/>
      <c r="Q383" s="86"/>
      <c r="R383" s="86"/>
      <c r="S383" s="86"/>
      <c r="T383" s="87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T383" s="19" t="s">
        <v>148</v>
      </c>
      <c r="AU383" s="19" t="s">
        <v>86</v>
      </c>
    </row>
    <row r="384" spans="1:51" s="14" customFormat="1" ht="12">
      <c r="A384" s="14"/>
      <c r="B384" s="236"/>
      <c r="C384" s="237"/>
      <c r="D384" s="219" t="s">
        <v>150</v>
      </c>
      <c r="E384" s="238" t="s">
        <v>19</v>
      </c>
      <c r="F384" s="239" t="s">
        <v>507</v>
      </c>
      <c r="G384" s="237"/>
      <c r="H384" s="240">
        <v>3</v>
      </c>
      <c r="I384" s="241"/>
      <c r="J384" s="237"/>
      <c r="K384" s="237"/>
      <c r="L384" s="242"/>
      <c r="M384" s="243"/>
      <c r="N384" s="244"/>
      <c r="O384" s="244"/>
      <c r="P384" s="244"/>
      <c r="Q384" s="244"/>
      <c r="R384" s="244"/>
      <c r="S384" s="244"/>
      <c r="T384" s="245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46" t="s">
        <v>150</v>
      </c>
      <c r="AU384" s="246" t="s">
        <v>86</v>
      </c>
      <c r="AV384" s="14" t="s">
        <v>86</v>
      </c>
      <c r="AW384" s="14" t="s">
        <v>35</v>
      </c>
      <c r="AX384" s="14" t="s">
        <v>76</v>
      </c>
      <c r="AY384" s="246" t="s">
        <v>136</v>
      </c>
    </row>
    <row r="385" spans="1:51" s="14" customFormat="1" ht="12">
      <c r="A385" s="14"/>
      <c r="B385" s="236"/>
      <c r="C385" s="237"/>
      <c r="D385" s="219" t="s">
        <v>150</v>
      </c>
      <c r="E385" s="238" t="s">
        <v>19</v>
      </c>
      <c r="F385" s="239" t="s">
        <v>508</v>
      </c>
      <c r="G385" s="237"/>
      <c r="H385" s="240">
        <v>1</v>
      </c>
      <c r="I385" s="241"/>
      <c r="J385" s="237"/>
      <c r="K385" s="237"/>
      <c r="L385" s="242"/>
      <c r="M385" s="243"/>
      <c r="N385" s="244"/>
      <c r="O385" s="244"/>
      <c r="P385" s="244"/>
      <c r="Q385" s="244"/>
      <c r="R385" s="244"/>
      <c r="S385" s="244"/>
      <c r="T385" s="245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46" t="s">
        <v>150</v>
      </c>
      <c r="AU385" s="246" t="s">
        <v>86</v>
      </c>
      <c r="AV385" s="14" t="s">
        <v>86</v>
      </c>
      <c r="AW385" s="14" t="s">
        <v>35</v>
      </c>
      <c r="AX385" s="14" t="s">
        <v>76</v>
      </c>
      <c r="AY385" s="246" t="s">
        <v>136</v>
      </c>
    </row>
    <row r="386" spans="1:51" s="16" customFormat="1" ht="12">
      <c r="A386" s="16"/>
      <c r="B386" s="258"/>
      <c r="C386" s="259"/>
      <c r="D386" s="219" t="s">
        <v>150</v>
      </c>
      <c r="E386" s="260" t="s">
        <v>19</v>
      </c>
      <c r="F386" s="261" t="s">
        <v>166</v>
      </c>
      <c r="G386" s="259"/>
      <c r="H386" s="262">
        <v>4</v>
      </c>
      <c r="I386" s="263"/>
      <c r="J386" s="259"/>
      <c r="K386" s="259"/>
      <c r="L386" s="264"/>
      <c r="M386" s="265"/>
      <c r="N386" s="266"/>
      <c r="O386" s="266"/>
      <c r="P386" s="266"/>
      <c r="Q386" s="266"/>
      <c r="R386" s="266"/>
      <c r="S386" s="266"/>
      <c r="T386" s="267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T386" s="268" t="s">
        <v>150</v>
      </c>
      <c r="AU386" s="268" t="s">
        <v>86</v>
      </c>
      <c r="AV386" s="16" t="s">
        <v>144</v>
      </c>
      <c r="AW386" s="16" t="s">
        <v>35</v>
      </c>
      <c r="AX386" s="16" t="s">
        <v>84</v>
      </c>
      <c r="AY386" s="268" t="s">
        <v>136</v>
      </c>
    </row>
    <row r="387" spans="1:65" s="2" customFormat="1" ht="16.5" customHeight="1">
      <c r="A387" s="40"/>
      <c r="B387" s="41"/>
      <c r="C387" s="206" t="s">
        <v>509</v>
      </c>
      <c r="D387" s="206" t="s">
        <v>139</v>
      </c>
      <c r="E387" s="207" t="s">
        <v>510</v>
      </c>
      <c r="F387" s="208" t="s">
        <v>511</v>
      </c>
      <c r="G387" s="209" t="s">
        <v>235</v>
      </c>
      <c r="H387" s="210">
        <v>4</v>
      </c>
      <c r="I387" s="211"/>
      <c r="J387" s="212">
        <f>ROUND(I387*H387,2)</f>
        <v>0</v>
      </c>
      <c r="K387" s="208" t="s">
        <v>19</v>
      </c>
      <c r="L387" s="46"/>
      <c r="M387" s="213" t="s">
        <v>19</v>
      </c>
      <c r="N387" s="214" t="s">
        <v>47</v>
      </c>
      <c r="O387" s="86"/>
      <c r="P387" s="215">
        <f>O387*H387</f>
        <v>0</v>
      </c>
      <c r="Q387" s="215">
        <v>0</v>
      </c>
      <c r="R387" s="215">
        <f>Q387*H387</f>
        <v>0</v>
      </c>
      <c r="S387" s="215">
        <v>0</v>
      </c>
      <c r="T387" s="216">
        <f>S387*H387</f>
        <v>0</v>
      </c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R387" s="217" t="s">
        <v>236</v>
      </c>
      <c r="AT387" s="217" t="s">
        <v>139</v>
      </c>
      <c r="AU387" s="217" t="s">
        <v>86</v>
      </c>
      <c r="AY387" s="19" t="s">
        <v>136</v>
      </c>
      <c r="BE387" s="218">
        <f>IF(N387="základní",J387,0)</f>
        <v>0</v>
      </c>
      <c r="BF387" s="218">
        <f>IF(N387="snížená",J387,0)</f>
        <v>0</v>
      </c>
      <c r="BG387" s="218">
        <f>IF(N387="zákl. přenesená",J387,0)</f>
        <v>0</v>
      </c>
      <c r="BH387" s="218">
        <f>IF(N387="sníž. přenesená",J387,0)</f>
        <v>0</v>
      </c>
      <c r="BI387" s="218">
        <f>IF(N387="nulová",J387,0)</f>
        <v>0</v>
      </c>
      <c r="BJ387" s="19" t="s">
        <v>84</v>
      </c>
      <c r="BK387" s="218">
        <f>ROUND(I387*H387,2)</f>
        <v>0</v>
      </c>
      <c r="BL387" s="19" t="s">
        <v>236</v>
      </c>
      <c r="BM387" s="217" t="s">
        <v>512</v>
      </c>
    </row>
    <row r="388" spans="1:47" s="2" customFormat="1" ht="12">
      <c r="A388" s="40"/>
      <c r="B388" s="41"/>
      <c r="C388" s="42"/>
      <c r="D388" s="219" t="s">
        <v>146</v>
      </c>
      <c r="E388" s="42"/>
      <c r="F388" s="220" t="s">
        <v>511</v>
      </c>
      <c r="G388" s="42"/>
      <c r="H388" s="42"/>
      <c r="I388" s="221"/>
      <c r="J388" s="42"/>
      <c r="K388" s="42"/>
      <c r="L388" s="46"/>
      <c r="M388" s="222"/>
      <c r="N388" s="223"/>
      <c r="O388" s="86"/>
      <c r="P388" s="86"/>
      <c r="Q388" s="86"/>
      <c r="R388" s="86"/>
      <c r="S388" s="86"/>
      <c r="T388" s="87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T388" s="19" t="s">
        <v>146</v>
      </c>
      <c r="AU388" s="19" t="s">
        <v>86</v>
      </c>
    </row>
    <row r="389" spans="1:65" s="2" customFormat="1" ht="16.5" customHeight="1">
      <c r="A389" s="40"/>
      <c r="B389" s="41"/>
      <c r="C389" s="206" t="s">
        <v>513</v>
      </c>
      <c r="D389" s="206" t="s">
        <v>139</v>
      </c>
      <c r="E389" s="207" t="s">
        <v>514</v>
      </c>
      <c r="F389" s="208" t="s">
        <v>515</v>
      </c>
      <c r="G389" s="209" t="s">
        <v>235</v>
      </c>
      <c r="H389" s="210">
        <v>4</v>
      </c>
      <c r="I389" s="211"/>
      <c r="J389" s="212">
        <f>ROUND(I389*H389,2)</f>
        <v>0</v>
      </c>
      <c r="K389" s="208" t="s">
        <v>19</v>
      </c>
      <c r="L389" s="46"/>
      <c r="M389" s="213" t="s">
        <v>19</v>
      </c>
      <c r="N389" s="214" t="s">
        <v>47</v>
      </c>
      <c r="O389" s="86"/>
      <c r="P389" s="215">
        <f>O389*H389</f>
        <v>0</v>
      </c>
      <c r="Q389" s="215">
        <v>0</v>
      </c>
      <c r="R389" s="215">
        <f>Q389*H389</f>
        <v>0</v>
      </c>
      <c r="S389" s="215">
        <v>0</v>
      </c>
      <c r="T389" s="216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17" t="s">
        <v>236</v>
      </c>
      <c r="AT389" s="217" t="s">
        <v>139</v>
      </c>
      <c r="AU389" s="217" t="s">
        <v>86</v>
      </c>
      <c r="AY389" s="19" t="s">
        <v>136</v>
      </c>
      <c r="BE389" s="218">
        <f>IF(N389="základní",J389,0)</f>
        <v>0</v>
      </c>
      <c r="BF389" s="218">
        <f>IF(N389="snížená",J389,0)</f>
        <v>0</v>
      </c>
      <c r="BG389" s="218">
        <f>IF(N389="zákl. přenesená",J389,0)</f>
        <v>0</v>
      </c>
      <c r="BH389" s="218">
        <f>IF(N389="sníž. přenesená",J389,0)</f>
        <v>0</v>
      </c>
      <c r="BI389" s="218">
        <f>IF(N389="nulová",J389,0)</f>
        <v>0</v>
      </c>
      <c r="BJ389" s="19" t="s">
        <v>84</v>
      </c>
      <c r="BK389" s="218">
        <f>ROUND(I389*H389,2)</f>
        <v>0</v>
      </c>
      <c r="BL389" s="19" t="s">
        <v>236</v>
      </c>
      <c r="BM389" s="217" t="s">
        <v>516</v>
      </c>
    </row>
    <row r="390" spans="1:47" s="2" customFormat="1" ht="12">
      <c r="A390" s="40"/>
      <c r="B390" s="41"/>
      <c r="C390" s="42"/>
      <c r="D390" s="219" t="s">
        <v>146</v>
      </c>
      <c r="E390" s="42"/>
      <c r="F390" s="220" t="s">
        <v>515</v>
      </c>
      <c r="G390" s="42"/>
      <c r="H390" s="42"/>
      <c r="I390" s="221"/>
      <c r="J390" s="42"/>
      <c r="K390" s="42"/>
      <c r="L390" s="46"/>
      <c r="M390" s="222"/>
      <c r="N390" s="223"/>
      <c r="O390" s="86"/>
      <c r="P390" s="86"/>
      <c r="Q390" s="86"/>
      <c r="R390" s="86"/>
      <c r="S390" s="86"/>
      <c r="T390" s="87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T390" s="19" t="s">
        <v>146</v>
      </c>
      <c r="AU390" s="19" t="s">
        <v>86</v>
      </c>
    </row>
    <row r="391" spans="1:65" s="2" customFormat="1" ht="16.5" customHeight="1">
      <c r="A391" s="40"/>
      <c r="B391" s="41"/>
      <c r="C391" s="206" t="s">
        <v>517</v>
      </c>
      <c r="D391" s="206" t="s">
        <v>139</v>
      </c>
      <c r="E391" s="207" t="s">
        <v>518</v>
      </c>
      <c r="F391" s="208" t="s">
        <v>519</v>
      </c>
      <c r="G391" s="209" t="s">
        <v>246</v>
      </c>
      <c r="H391" s="269"/>
      <c r="I391" s="211"/>
      <c r="J391" s="212">
        <f>ROUND(I391*H391,2)</f>
        <v>0</v>
      </c>
      <c r="K391" s="208" t="s">
        <v>143</v>
      </c>
      <c r="L391" s="46"/>
      <c r="M391" s="213" t="s">
        <v>19</v>
      </c>
      <c r="N391" s="214" t="s">
        <v>47</v>
      </c>
      <c r="O391" s="86"/>
      <c r="P391" s="215">
        <f>O391*H391</f>
        <v>0</v>
      </c>
      <c r="Q391" s="215">
        <v>0</v>
      </c>
      <c r="R391" s="215">
        <f>Q391*H391</f>
        <v>0</v>
      </c>
      <c r="S391" s="215">
        <v>0</v>
      </c>
      <c r="T391" s="216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17" t="s">
        <v>236</v>
      </c>
      <c r="AT391" s="217" t="s">
        <v>139</v>
      </c>
      <c r="AU391" s="217" t="s">
        <v>86</v>
      </c>
      <c r="AY391" s="19" t="s">
        <v>136</v>
      </c>
      <c r="BE391" s="218">
        <f>IF(N391="základní",J391,0)</f>
        <v>0</v>
      </c>
      <c r="BF391" s="218">
        <f>IF(N391="snížená",J391,0)</f>
        <v>0</v>
      </c>
      <c r="BG391" s="218">
        <f>IF(N391="zákl. přenesená",J391,0)</f>
        <v>0</v>
      </c>
      <c r="BH391" s="218">
        <f>IF(N391="sníž. přenesená",J391,0)</f>
        <v>0</v>
      </c>
      <c r="BI391" s="218">
        <f>IF(N391="nulová",J391,0)</f>
        <v>0</v>
      </c>
      <c r="BJ391" s="19" t="s">
        <v>84</v>
      </c>
      <c r="BK391" s="218">
        <f>ROUND(I391*H391,2)</f>
        <v>0</v>
      </c>
      <c r="BL391" s="19" t="s">
        <v>236</v>
      </c>
      <c r="BM391" s="217" t="s">
        <v>520</v>
      </c>
    </row>
    <row r="392" spans="1:47" s="2" customFormat="1" ht="12">
      <c r="A392" s="40"/>
      <c r="B392" s="41"/>
      <c r="C392" s="42"/>
      <c r="D392" s="219" t="s">
        <v>146</v>
      </c>
      <c r="E392" s="42"/>
      <c r="F392" s="220" t="s">
        <v>521</v>
      </c>
      <c r="G392" s="42"/>
      <c r="H392" s="42"/>
      <c r="I392" s="221"/>
      <c r="J392" s="42"/>
      <c r="K392" s="42"/>
      <c r="L392" s="46"/>
      <c r="M392" s="222"/>
      <c r="N392" s="223"/>
      <c r="O392" s="86"/>
      <c r="P392" s="86"/>
      <c r="Q392" s="86"/>
      <c r="R392" s="86"/>
      <c r="S392" s="86"/>
      <c r="T392" s="87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T392" s="19" t="s">
        <v>146</v>
      </c>
      <c r="AU392" s="19" t="s">
        <v>86</v>
      </c>
    </row>
    <row r="393" spans="1:47" s="2" customFormat="1" ht="12">
      <c r="A393" s="40"/>
      <c r="B393" s="41"/>
      <c r="C393" s="42"/>
      <c r="D393" s="224" t="s">
        <v>148</v>
      </c>
      <c r="E393" s="42"/>
      <c r="F393" s="225" t="s">
        <v>522</v>
      </c>
      <c r="G393" s="42"/>
      <c r="H393" s="42"/>
      <c r="I393" s="221"/>
      <c r="J393" s="42"/>
      <c r="K393" s="42"/>
      <c r="L393" s="46"/>
      <c r="M393" s="222"/>
      <c r="N393" s="223"/>
      <c r="O393" s="86"/>
      <c r="P393" s="86"/>
      <c r="Q393" s="86"/>
      <c r="R393" s="86"/>
      <c r="S393" s="86"/>
      <c r="T393" s="87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T393" s="19" t="s">
        <v>148</v>
      </c>
      <c r="AU393" s="19" t="s">
        <v>86</v>
      </c>
    </row>
    <row r="394" spans="1:63" s="12" customFormat="1" ht="22.8" customHeight="1">
      <c r="A394" s="12"/>
      <c r="B394" s="190"/>
      <c r="C394" s="191"/>
      <c r="D394" s="192" t="s">
        <v>75</v>
      </c>
      <c r="E394" s="204" t="s">
        <v>523</v>
      </c>
      <c r="F394" s="204" t="s">
        <v>524</v>
      </c>
      <c r="G394" s="191"/>
      <c r="H394" s="191"/>
      <c r="I394" s="194"/>
      <c r="J394" s="205">
        <f>BK394</f>
        <v>0</v>
      </c>
      <c r="K394" s="191"/>
      <c r="L394" s="196"/>
      <c r="M394" s="197"/>
      <c r="N394" s="198"/>
      <c r="O394" s="198"/>
      <c r="P394" s="199">
        <f>SUM(P395:P452)</f>
        <v>0</v>
      </c>
      <c r="Q394" s="198"/>
      <c r="R394" s="199">
        <f>SUM(R395:R452)</f>
        <v>1.1731356</v>
      </c>
      <c r="S394" s="198"/>
      <c r="T394" s="200">
        <f>SUM(T395:T452)</f>
        <v>0.24951</v>
      </c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R394" s="201" t="s">
        <v>86</v>
      </c>
      <c r="AT394" s="202" t="s">
        <v>75</v>
      </c>
      <c r="AU394" s="202" t="s">
        <v>84</v>
      </c>
      <c r="AY394" s="201" t="s">
        <v>136</v>
      </c>
      <c r="BK394" s="203">
        <f>SUM(BK395:BK452)</f>
        <v>0</v>
      </c>
    </row>
    <row r="395" spans="1:65" s="2" customFormat="1" ht="16.5" customHeight="1">
      <c r="A395" s="40"/>
      <c r="B395" s="41"/>
      <c r="C395" s="206" t="s">
        <v>525</v>
      </c>
      <c r="D395" s="206" t="s">
        <v>139</v>
      </c>
      <c r="E395" s="207" t="s">
        <v>526</v>
      </c>
      <c r="F395" s="208" t="s">
        <v>527</v>
      </c>
      <c r="G395" s="209" t="s">
        <v>142</v>
      </c>
      <c r="H395" s="210">
        <v>103.7</v>
      </c>
      <c r="I395" s="211"/>
      <c r="J395" s="212">
        <f>ROUND(I395*H395,2)</f>
        <v>0</v>
      </c>
      <c r="K395" s="208" t="s">
        <v>143</v>
      </c>
      <c r="L395" s="46"/>
      <c r="M395" s="213" t="s">
        <v>19</v>
      </c>
      <c r="N395" s="214" t="s">
        <v>47</v>
      </c>
      <c r="O395" s="86"/>
      <c r="P395" s="215">
        <f>O395*H395</f>
        <v>0</v>
      </c>
      <c r="Q395" s="215">
        <v>0</v>
      </c>
      <c r="R395" s="215">
        <f>Q395*H395</f>
        <v>0</v>
      </c>
      <c r="S395" s="215">
        <v>0</v>
      </c>
      <c r="T395" s="216">
        <f>S395*H395</f>
        <v>0</v>
      </c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R395" s="217" t="s">
        <v>236</v>
      </c>
      <c r="AT395" s="217" t="s">
        <v>139</v>
      </c>
      <c r="AU395" s="217" t="s">
        <v>86</v>
      </c>
      <c r="AY395" s="19" t="s">
        <v>136</v>
      </c>
      <c r="BE395" s="218">
        <f>IF(N395="základní",J395,0)</f>
        <v>0</v>
      </c>
      <c r="BF395" s="218">
        <f>IF(N395="snížená",J395,0)</f>
        <v>0</v>
      </c>
      <c r="BG395" s="218">
        <f>IF(N395="zákl. přenesená",J395,0)</f>
        <v>0</v>
      </c>
      <c r="BH395" s="218">
        <f>IF(N395="sníž. přenesená",J395,0)</f>
        <v>0</v>
      </c>
      <c r="BI395" s="218">
        <f>IF(N395="nulová",J395,0)</f>
        <v>0</v>
      </c>
      <c r="BJ395" s="19" t="s">
        <v>84</v>
      </c>
      <c r="BK395" s="218">
        <f>ROUND(I395*H395,2)</f>
        <v>0</v>
      </c>
      <c r="BL395" s="19" t="s">
        <v>236</v>
      </c>
      <c r="BM395" s="217" t="s">
        <v>528</v>
      </c>
    </row>
    <row r="396" spans="1:47" s="2" customFormat="1" ht="12">
      <c r="A396" s="40"/>
      <c r="B396" s="41"/>
      <c r="C396" s="42"/>
      <c r="D396" s="219" t="s">
        <v>146</v>
      </c>
      <c r="E396" s="42"/>
      <c r="F396" s="220" t="s">
        <v>529</v>
      </c>
      <c r="G396" s="42"/>
      <c r="H396" s="42"/>
      <c r="I396" s="221"/>
      <c r="J396" s="42"/>
      <c r="K396" s="42"/>
      <c r="L396" s="46"/>
      <c r="M396" s="222"/>
      <c r="N396" s="223"/>
      <c r="O396" s="86"/>
      <c r="P396" s="86"/>
      <c r="Q396" s="86"/>
      <c r="R396" s="86"/>
      <c r="S396" s="86"/>
      <c r="T396" s="87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T396" s="19" t="s">
        <v>146</v>
      </c>
      <c r="AU396" s="19" t="s">
        <v>86</v>
      </c>
    </row>
    <row r="397" spans="1:47" s="2" customFormat="1" ht="12">
      <c r="A397" s="40"/>
      <c r="B397" s="41"/>
      <c r="C397" s="42"/>
      <c r="D397" s="224" t="s">
        <v>148</v>
      </c>
      <c r="E397" s="42"/>
      <c r="F397" s="225" t="s">
        <v>530</v>
      </c>
      <c r="G397" s="42"/>
      <c r="H397" s="42"/>
      <c r="I397" s="221"/>
      <c r="J397" s="42"/>
      <c r="K397" s="42"/>
      <c r="L397" s="46"/>
      <c r="M397" s="222"/>
      <c r="N397" s="223"/>
      <c r="O397" s="86"/>
      <c r="P397" s="86"/>
      <c r="Q397" s="86"/>
      <c r="R397" s="86"/>
      <c r="S397" s="86"/>
      <c r="T397" s="87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T397" s="19" t="s">
        <v>148</v>
      </c>
      <c r="AU397" s="19" t="s">
        <v>86</v>
      </c>
    </row>
    <row r="398" spans="1:51" s="14" customFormat="1" ht="12">
      <c r="A398" s="14"/>
      <c r="B398" s="236"/>
      <c r="C398" s="237"/>
      <c r="D398" s="219" t="s">
        <v>150</v>
      </c>
      <c r="E398" s="238" t="s">
        <v>19</v>
      </c>
      <c r="F398" s="239" t="s">
        <v>531</v>
      </c>
      <c r="G398" s="237"/>
      <c r="H398" s="240">
        <v>103.7</v>
      </c>
      <c r="I398" s="241"/>
      <c r="J398" s="237"/>
      <c r="K398" s="237"/>
      <c r="L398" s="242"/>
      <c r="M398" s="243"/>
      <c r="N398" s="244"/>
      <c r="O398" s="244"/>
      <c r="P398" s="244"/>
      <c r="Q398" s="244"/>
      <c r="R398" s="244"/>
      <c r="S398" s="244"/>
      <c r="T398" s="245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46" t="s">
        <v>150</v>
      </c>
      <c r="AU398" s="246" t="s">
        <v>86</v>
      </c>
      <c r="AV398" s="14" t="s">
        <v>86</v>
      </c>
      <c r="AW398" s="14" t="s">
        <v>35</v>
      </c>
      <c r="AX398" s="14" t="s">
        <v>84</v>
      </c>
      <c r="AY398" s="246" t="s">
        <v>136</v>
      </c>
    </row>
    <row r="399" spans="1:65" s="2" customFormat="1" ht="16.5" customHeight="1">
      <c r="A399" s="40"/>
      <c r="B399" s="41"/>
      <c r="C399" s="206" t="s">
        <v>532</v>
      </c>
      <c r="D399" s="206" t="s">
        <v>139</v>
      </c>
      <c r="E399" s="207" t="s">
        <v>533</v>
      </c>
      <c r="F399" s="208" t="s">
        <v>534</v>
      </c>
      <c r="G399" s="209" t="s">
        <v>142</v>
      </c>
      <c r="H399" s="210">
        <v>103.7</v>
      </c>
      <c r="I399" s="211"/>
      <c r="J399" s="212">
        <f>ROUND(I399*H399,2)</f>
        <v>0</v>
      </c>
      <c r="K399" s="208" t="s">
        <v>143</v>
      </c>
      <c r="L399" s="46"/>
      <c r="M399" s="213" t="s">
        <v>19</v>
      </c>
      <c r="N399" s="214" t="s">
        <v>47</v>
      </c>
      <c r="O399" s="86"/>
      <c r="P399" s="215">
        <f>O399*H399</f>
        <v>0</v>
      </c>
      <c r="Q399" s="215">
        <v>0</v>
      </c>
      <c r="R399" s="215">
        <f>Q399*H399</f>
        <v>0</v>
      </c>
      <c r="S399" s="215">
        <v>0</v>
      </c>
      <c r="T399" s="216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17" t="s">
        <v>236</v>
      </c>
      <c r="AT399" s="217" t="s">
        <v>139</v>
      </c>
      <c r="AU399" s="217" t="s">
        <v>86</v>
      </c>
      <c r="AY399" s="19" t="s">
        <v>136</v>
      </c>
      <c r="BE399" s="218">
        <f>IF(N399="základní",J399,0)</f>
        <v>0</v>
      </c>
      <c r="BF399" s="218">
        <f>IF(N399="snížená",J399,0)</f>
        <v>0</v>
      </c>
      <c r="BG399" s="218">
        <f>IF(N399="zákl. přenesená",J399,0)</f>
        <v>0</v>
      </c>
      <c r="BH399" s="218">
        <f>IF(N399="sníž. přenesená",J399,0)</f>
        <v>0</v>
      </c>
      <c r="BI399" s="218">
        <f>IF(N399="nulová",J399,0)</f>
        <v>0</v>
      </c>
      <c r="BJ399" s="19" t="s">
        <v>84</v>
      </c>
      <c r="BK399" s="218">
        <f>ROUND(I399*H399,2)</f>
        <v>0</v>
      </c>
      <c r="BL399" s="19" t="s">
        <v>236</v>
      </c>
      <c r="BM399" s="217" t="s">
        <v>535</v>
      </c>
    </row>
    <row r="400" spans="1:47" s="2" customFormat="1" ht="12">
      <c r="A400" s="40"/>
      <c r="B400" s="41"/>
      <c r="C400" s="42"/>
      <c r="D400" s="219" t="s">
        <v>146</v>
      </c>
      <c r="E400" s="42"/>
      <c r="F400" s="220" t="s">
        <v>536</v>
      </c>
      <c r="G400" s="42"/>
      <c r="H400" s="42"/>
      <c r="I400" s="221"/>
      <c r="J400" s="42"/>
      <c r="K400" s="42"/>
      <c r="L400" s="46"/>
      <c r="M400" s="222"/>
      <c r="N400" s="223"/>
      <c r="O400" s="86"/>
      <c r="P400" s="86"/>
      <c r="Q400" s="86"/>
      <c r="R400" s="86"/>
      <c r="S400" s="86"/>
      <c r="T400" s="87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T400" s="19" t="s">
        <v>146</v>
      </c>
      <c r="AU400" s="19" t="s">
        <v>86</v>
      </c>
    </row>
    <row r="401" spans="1:47" s="2" customFormat="1" ht="12">
      <c r="A401" s="40"/>
      <c r="B401" s="41"/>
      <c r="C401" s="42"/>
      <c r="D401" s="224" t="s">
        <v>148</v>
      </c>
      <c r="E401" s="42"/>
      <c r="F401" s="225" t="s">
        <v>537</v>
      </c>
      <c r="G401" s="42"/>
      <c r="H401" s="42"/>
      <c r="I401" s="221"/>
      <c r="J401" s="42"/>
      <c r="K401" s="42"/>
      <c r="L401" s="46"/>
      <c r="M401" s="222"/>
      <c r="N401" s="223"/>
      <c r="O401" s="86"/>
      <c r="P401" s="86"/>
      <c r="Q401" s="86"/>
      <c r="R401" s="86"/>
      <c r="S401" s="86"/>
      <c r="T401" s="87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T401" s="19" t="s">
        <v>148</v>
      </c>
      <c r="AU401" s="19" t="s">
        <v>86</v>
      </c>
    </row>
    <row r="402" spans="1:65" s="2" customFormat="1" ht="16.5" customHeight="1">
      <c r="A402" s="40"/>
      <c r="B402" s="41"/>
      <c r="C402" s="206" t="s">
        <v>538</v>
      </c>
      <c r="D402" s="206" t="s">
        <v>139</v>
      </c>
      <c r="E402" s="207" t="s">
        <v>539</v>
      </c>
      <c r="F402" s="208" t="s">
        <v>540</v>
      </c>
      <c r="G402" s="209" t="s">
        <v>142</v>
      </c>
      <c r="H402" s="210">
        <v>103.7</v>
      </c>
      <c r="I402" s="211"/>
      <c r="J402" s="212">
        <f>ROUND(I402*H402,2)</f>
        <v>0</v>
      </c>
      <c r="K402" s="208" t="s">
        <v>143</v>
      </c>
      <c r="L402" s="46"/>
      <c r="M402" s="213" t="s">
        <v>19</v>
      </c>
      <c r="N402" s="214" t="s">
        <v>47</v>
      </c>
      <c r="O402" s="86"/>
      <c r="P402" s="215">
        <f>O402*H402</f>
        <v>0</v>
      </c>
      <c r="Q402" s="215">
        <v>0.0002</v>
      </c>
      <c r="R402" s="215">
        <f>Q402*H402</f>
        <v>0.02074</v>
      </c>
      <c r="S402" s="215">
        <v>0</v>
      </c>
      <c r="T402" s="216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17" t="s">
        <v>236</v>
      </c>
      <c r="AT402" s="217" t="s">
        <v>139</v>
      </c>
      <c r="AU402" s="217" t="s">
        <v>86</v>
      </c>
      <c r="AY402" s="19" t="s">
        <v>136</v>
      </c>
      <c r="BE402" s="218">
        <f>IF(N402="základní",J402,0)</f>
        <v>0</v>
      </c>
      <c r="BF402" s="218">
        <f>IF(N402="snížená",J402,0)</f>
        <v>0</v>
      </c>
      <c r="BG402" s="218">
        <f>IF(N402="zákl. přenesená",J402,0)</f>
        <v>0</v>
      </c>
      <c r="BH402" s="218">
        <f>IF(N402="sníž. přenesená",J402,0)</f>
        <v>0</v>
      </c>
      <c r="BI402" s="218">
        <f>IF(N402="nulová",J402,0)</f>
        <v>0</v>
      </c>
      <c r="BJ402" s="19" t="s">
        <v>84</v>
      </c>
      <c r="BK402" s="218">
        <f>ROUND(I402*H402,2)</f>
        <v>0</v>
      </c>
      <c r="BL402" s="19" t="s">
        <v>236</v>
      </c>
      <c r="BM402" s="217" t="s">
        <v>541</v>
      </c>
    </row>
    <row r="403" spans="1:47" s="2" customFormat="1" ht="12">
      <c r="A403" s="40"/>
      <c r="B403" s="41"/>
      <c r="C403" s="42"/>
      <c r="D403" s="219" t="s">
        <v>146</v>
      </c>
      <c r="E403" s="42"/>
      <c r="F403" s="220" t="s">
        <v>542</v>
      </c>
      <c r="G403" s="42"/>
      <c r="H403" s="42"/>
      <c r="I403" s="221"/>
      <c r="J403" s="42"/>
      <c r="K403" s="42"/>
      <c r="L403" s="46"/>
      <c r="M403" s="222"/>
      <c r="N403" s="223"/>
      <c r="O403" s="86"/>
      <c r="P403" s="86"/>
      <c r="Q403" s="86"/>
      <c r="R403" s="86"/>
      <c r="S403" s="86"/>
      <c r="T403" s="87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T403" s="19" t="s">
        <v>146</v>
      </c>
      <c r="AU403" s="19" t="s">
        <v>86</v>
      </c>
    </row>
    <row r="404" spans="1:47" s="2" customFormat="1" ht="12">
      <c r="A404" s="40"/>
      <c r="B404" s="41"/>
      <c r="C404" s="42"/>
      <c r="D404" s="224" t="s">
        <v>148</v>
      </c>
      <c r="E404" s="42"/>
      <c r="F404" s="225" t="s">
        <v>543</v>
      </c>
      <c r="G404" s="42"/>
      <c r="H404" s="42"/>
      <c r="I404" s="221"/>
      <c r="J404" s="42"/>
      <c r="K404" s="42"/>
      <c r="L404" s="46"/>
      <c r="M404" s="222"/>
      <c r="N404" s="223"/>
      <c r="O404" s="86"/>
      <c r="P404" s="86"/>
      <c r="Q404" s="86"/>
      <c r="R404" s="86"/>
      <c r="S404" s="86"/>
      <c r="T404" s="87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T404" s="19" t="s">
        <v>148</v>
      </c>
      <c r="AU404" s="19" t="s">
        <v>86</v>
      </c>
    </row>
    <row r="405" spans="1:65" s="2" customFormat="1" ht="21.75" customHeight="1">
      <c r="A405" s="40"/>
      <c r="B405" s="41"/>
      <c r="C405" s="206" t="s">
        <v>544</v>
      </c>
      <c r="D405" s="206" t="s">
        <v>139</v>
      </c>
      <c r="E405" s="207" t="s">
        <v>545</v>
      </c>
      <c r="F405" s="208" t="s">
        <v>546</v>
      </c>
      <c r="G405" s="209" t="s">
        <v>142</v>
      </c>
      <c r="H405" s="210">
        <v>103.7</v>
      </c>
      <c r="I405" s="211"/>
      <c r="J405" s="212">
        <f>ROUND(I405*H405,2)</f>
        <v>0</v>
      </c>
      <c r="K405" s="208" t="s">
        <v>143</v>
      </c>
      <c r="L405" s="46"/>
      <c r="M405" s="213" t="s">
        <v>19</v>
      </c>
      <c r="N405" s="214" t="s">
        <v>47</v>
      </c>
      <c r="O405" s="86"/>
      <c r="P405" s="215">
        <f>O405*H405</f>
        <v>0</v>
      </c>
      <c r="Q405" s="215">
        <v>0.0075</v>
      </c>
      <c r="R405" s="215">
        <f>Q405*H405</f>
        <v>0.7777499999999999</v>
      </c>
      <c r="S405" s="215">
        <v>0</v>
      </c>
      <c r="T405" s="216">
        <f>S405*H405</f>
        <v>0</v>
      </c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R405" s="217" t="s">
        <v>236</v>
      </c>
      <c r="AT405" s="217" t="s">
        <v>139</v>
      </c>
      <c r="AU405" s="217" t="s">
        <v>86</v>
      </c>
      <c r="AY405" s="19" t="s">
        <v>136</v>
      </c>
      <c r="BE405" s="218">
        <f>IF(N405="základní",J405,0)</f>
        <v>0</v>
      </c>
      <c r="BF405" s="218">
        <f>IF(N405="snížená",J405,0)</f>
        <v>0</v>
      </c>
      <c r="BG405" s="218">
        <f>IF(N405="zákl. přenesená",J405,0)</f>
        <v>0</v>
      </c>
      <c r="BH405" s="218">
        <f>IF(N405="sníž. přenesená",J405,0)</f>
        <v>0</v>
      </c>
      <c r="BI405" s="218">
        <f>IF(N405="nulová",J405,0)</f>
        <v>0</v>
      </c>
      <c r="BJ405" s="19" t="s">
        <v>84</v>
      </c>
      <c r="BK405" s="218">
        <f>ROUND(I405*H405,2)</f>
        <v>0</v>
      </c>
      <c r="BL405" s="19" t="s">
        <v>236</v>
      </c>
      <c r="BM405" s="217" t="s">
        <v>547</v>
      </c>
    </row>
    <row r="406" spans="1:47" s="2" customFormat="1" ht="12">
      <c r="A406" s="40"/>
      <c r="B406" s="41"/>
      <c r="C406" s="42"/>
      <c r="D406" s="219" t="s">
        <v>146</v>
      </c>
      <c r="E406" s="42"/>
      <c r="F406" s="220" t="s">
        <v>548</v>
      </c>
      <c r="G406" s="42"/>
      <c r="H406" s="42"/>
      <c r="I406" s="221"/>
      <c r="J406" s="42"/>
      <c r="K406" s="42"/>
      <c r="L406" s="46"/>
      <c r="M406" s="222"/>
      <c r="N406" s="223"/>
      <c r="O406" s="86"/>
      <c r="P406" s="86"/>
      <c r="Q406" s="86"/>
      <c r="R406" s="86"/>
      <c r="S406" s="86"/>
      <c r="T406" s="87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T406" s="19" t="s">
        <v>146</v>
      </c>
      <c r="AU406" s="19" t="s">
        <v>86</v>
      </c>
    </row>
    <row r="407" spans="1:47" s="2" customFormat="1" ht="12">
      <c r="A407" s="40"/>
      <c r="B407" s="41"/>
      <c r="C407" s="42"/>
      <c r="D407" s="224" t="s">
        <v>148</v>
      </c>
      <c r="E407" s="42"/>
      <c r="F407" s="225" t="s">
        <v>549</v>
      </c>
      <c r="G407" s="42"/>
      <c r="H407" s="42"/>
      <c r="I407" s="221"/>
      <c r="J407" s="42"/>
      <c r="K407" s="42"/>
      <c r="L407" s="46"/>
      <c r="M407" s="222"/>
      <c r="N407" s="223"/>
      <c r="O407" s="86"/>
      <c r="P407" s="86"/>
      <c r="Q407" s="86"/>
      <c r="R407" s="86"/>
      <c r="S407" s="86"/>
      <c r="T407" s="87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T407" s="19" t="s">
        <v>148</v>
      </c>
      <c r="AU407" s="19" t="s">
        <v>86</v>
      </c>
    </row>
    <row r="408" spans="1:65" s="2" customFormat="1" ht="16.5" customHeight="1">
      <c r="A408" s="40"/>
      <c r="B408" s="41"/>
      <c r="C408" s="206" t="s">
        <v>550</v>
      </c>
      <c r="D408" s="206" t="s">
        <v>139</v>
      </c>
      <c r="E408" s="207" t="s">
        <v>551</v>
      </c>
      <c r="F408" s="208" t="s">
        <v>552</v>
      </c>
      <c r="G408" s="209" t="s">
        <v>142</v>
      </c>
      <c r="H408" s="210">
        <v>76.06</v>
      </c>
      <c r="I408" s="211"/>
      <c r="J408" s="212">
        <f>ROUND(I408*H408,2)</f>
        <v>0</v>
      </c>
      <c r="K408" s="208" t="s">
        <v>143</v>
      </c>
      <c r="L408" s="46"/>
      <c r="M408" s="213" t="s">
        <v>19</v>
      </c>
      <c r="N408" s="214" t="s">
        <v>47</v>
      </c>
      <c r="O408" s="86"/>
      <c r="P408" s="215">
        <f>O408*H408</f>
        <v>0</v>
      </c>
      <c r="Q408" s="215">
        <v>0</v>
      </c>
      <c r="R408" s="215">
        <f>Q408*H408</f>
        <v>0</v>
      </c>
      <c r="S408" s="215">
        <v>0.003</v>
      </c>
      <c r="T408" s="216">
        <f>S408*H408</f>
        <v>0.22818000000000002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17" t="s">
        <v>236</v>
      </c>
      <c r="AT408" s="217" t="s">
        <v>139</v>
      </c>
      <c r="AU408" s="217" t="s">
        <v>86</v>
      </c>
      <c r="AY408" s="19" t="s">
        <v>136</v>
      </c>
      <c r="BE408" s="218">
        <f>IF(N408="základní",J408,0)</f>
        <v>0</v>
      </c>
      <c r="BF408" s="218">
        <f>IF(N408="snížená",J408,0)</f>
        <v>0</v>
      </c>
      <c r="BG408" s="218">
        <f>IF(N408="zákl. přenesená",J408,0)</f>
        <v>0</v>
      </c>
      <c r="BH408" s="218">
        <f>IF(N408="sníž. přenesená",J408,0)</f>
        <v>0</v>
      </c>
      <c r="BI408" s="218">
        <f>IF(N408="nulová",J408,0)</f>
        <v>0</v>
      </c>
      <c r="BJ408" s="19" t="s">
        <v>84</v>
      </c>
      <c r="BK408" s="218">
        <f>ROUND(I408*H408,2)</f>
        <v>0</v>
      </c>
      <c r="BL408" s="19" t="s">
        <v>236</v>
      </c>
      <c r="BM408" s="217" t="s">
        <v>553</v>
      </c>
    </row>
    <row r="409" spans="1:47" s="2" customFormat="1" ht="12">
      <c r="A409" s="40"/>
      <c r="B409" s="41"/>
      <c r="C409" s="42"/>
      <c r="D409" s="219" t="s">
        <v>146</v>
      </c>
      <c r="E409" s="42"/>
      <c r="F409" s="220" t="s">
        <v>554</v>
      </c>
      <c r="G409" s="42"/>
      <c r="H409" s="42"/>
      <c r="I409" s="221"/>
      <c r="J409" s="42"/>
      <c r="K409" s="42"/>
      <c r="L409" s="46"/>
      <c r="M409" s="222"/>
      <c r="N409" s="223"/>
      <c r="O409" s="86"/>
      <c r="P409" s="86"/>
      <c r="Q409" s="86"/>
      <c r="R409" s="86"/>
      <c r="S409" s="86"/>
      <c r="T409" s="87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T409" s="19" t="s">
        <v>146</v>
      </c>
      <c r="AU409" s="19" t="s">
        <v>86</v>
      </c>
    </row>
    <row r="410" spans="1:47" s="2" customFormat="1" ht="12">
      <c r="A410" s="40"/>
      <c r="B410" s="41"/>
      <c r="C410" s="42"/>
      <c r="D410" s="224" t="s">
        <v>148</v>
      </c>
      <c r="E410" s="42"/>
      <c r="F410" s="225" t="s">
        <v>555</v>
      </c>
      <c r="G410" s="42"/>
      <c r="H410" s="42"/>
      <c r="I410" s="221"/>
      <c r="J410" s="42"/>
      <c r="K410" s="42"/>
      <c r="L410" s="46"/>
      <c r="M410" s="222"/>
      <c r="N410" s="223"/>
      <c r="O410" s="86"/>
      <c r="P410" s="86"/>
      <c r="Q410" s="86"/>
      <c r="R410" s="86"/>
      <c r="S410" s="86"/>
      <c r="T410" s="87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T410" s="19" t="s">
        <v>148</v>
      </c>
      <c r="AU410" s="19" t="s">
        <v>86</v>
      </c>
    </row>
    <row r="411" spans="1:51" s="14" customFormat="1" ht="12">
      <c r="A411" s="14"/>
      <c r="B411" s="236"/>
      <c r="C411" s="237"/>
      <c r="D411" s="219" t="s">
        <v>150</v>
      </c>
      <c r="E411" s="238" t="s">
        <v>19</v>
      </c>
      <c r="F411" s="239" t="s">
        <v>556</v>
      </c>
      <c r="G411" s="237"/>
      <c r="H411" s="240">
        <v>76.06</v>
      </c>
      <c r="I411" s="241"/>
      <c r="J411" s="237"/>
      <c r="K411" s="237"/>
      <c r="L411" s="242"/>
      <c r="M411" s="243"/>
      <c r="N411" s="244"/>
      <c r="O411" s="244"/>
      <c r="P411" s="244"/>
      <c r="Q411" s="244"/>
      <c r="R411" s="244"/>
      <c r="S411" s="244"/>
      <c r="T411" s="245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46" t="s">
        <v>150</v>
      </c>
      <c r="AU411" s="246" t="s">
        <v>86</v>
      </c>
      <c r="AV411" s="14" t="s">
        <v>86</v>
      </c>
      <c r="AW411" s="14" t="s">
        <v>35</v>
      </c>
      <c r="AX411" s="14" t="s">
        <v>84</v>
      </c>
      <c r="AY411" s="246" t="s">
        <v>136</v>
      </c>
    </row>
    <row r="412" spans="1:65" s="2" customFormat="1" ht="16.5" customHeight="1">
      <c r="A412" s="40"/>
      <c r="B412" s="41"/>
      <c r="C412" s="206" t="s">
        <v>557</v>
      </c>
      <c r="D412" s="206" t="s">
        <v>139</v>
      </c>
      <c r="E412" s="207" t="s">
        <v>558</v>
      </c>
      <c r="F412" s="208" t="s">
        <v>559</v>
      </c>
      <c r="G412" s="209" t="s">
        <v>142</v>
      </c>
      <c r="H412" s="210">
        <v>103.7</v>
      </c>
      <c r="I412" s="211"/>
      <c r="J412" s="212">
        <f>ROUND(I412*H412,2)</f>
        <v>0</v>
      </c>
      <c r="K412" s="208" t="s">
        <v>143</v>
      </c>
      <c r="L412" s="46"/>
      <c r="M412" s="213" t="s">
        <v>19</v>
      </c>
      <c r="N412" s="214" t="s">
        <v>47</v>
      </c>
      <c r="O412" s="86"/>
      <c r="P412" s="215">
        <f>O412*H412</f>
        <v>0</v>
      </c>
      <c r="Q412" s="215">
        <v>0.0003</v>
      </c>
      <c r="R412" s="215">
        <f>Q412*H412</f>
        <v>0.03111</v>
      </c>
      <c r="S412" s="215">
        <v>0</v>
      </c>
      <c r="T412" s="216">
        <f>S412*H412</f>
        <v>0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17" t="s">
        <v>236</v>
      </c>
      <c r="AT412" s="217" t="s">
        <v>139</v>
      </c>
      <c r="AU412" s="217" t="s">
        <v>86</v>
      </c>
      <c r="AY412" s="19" t="s">
        <v>136</v>
      </c>
      <c r="BE412" s="218">
        <f>IF(N412="základní",J412,0)</f>
        <v>0</v>
      </c>
      <c r="BF412" s="218">
        <f>IF(N412="snížená",J412,0)</f>
        <v>0</v>
      </c>
      <c r="BG412" s="218">
        <f>IF(N412="zákl. přenesená",J412,0)</f>
        <v>0</v>
      </c>
      <c r="BH412" s="218">
        <f>IF(N412="sníž. přenesená",J412,0)</f>
        <v>0</v>
      </c>
      <c r="BI412" s="218">
        <f>IF(N412="nulová",J412,0)</f>
        <v>0</v>
      </c>
      <c r="BJ412" s="19" t="s">
        <v>84</v>
      </c>
      <c r="BK412" s="218">
        <f>ROUND(I412*H412,2)</f>
        <v>0</v>
      </c>
      <c r="BL412" s="19" t="s">
        <v>236</v>
      </c>
      <c r="BM412" s="217" t="s">
        <v>560</v>
      </c>
    </row>
    <row r="413" spans="1:47" s="2" customFormat="1" ht="12">
      <c r="A413" s="40"/>
      <c r="B413" s="41"/>
      <c r="C413" s="42"/>
      <c r="D413" s="219" t="s">
        <v>146</v>
      </c>
      <c r="E413" s="42"/>
      <c r="F413" s="220" t="s">
        <v>561</v>
      </c>
      <c r="G413" s="42"/>
      <c r="H413" s="42"/>
      <c r="I413" s="221"/>
      <c r="J413" s="42"/>
      <c r="K413" s="42"/>
      <c r="L413" s="46"/>
      <c r="M413" s="222"/>
      <c r="N413" s="223"/>
      <c r="O413" s="86"/>
      <c r="P413" s="86"/>
      <c r="Q413" s="86"/>
      <c r="R413" s="86"/>
      <c r="S413" s="86"/>
      <c r="T413" s="87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T413" s="19" t="s">
        <v>146</v>
      </c>
      <c r="AU413" s="19" t="s">
        <v>86</v>
      </c>
    </row>
    <row r="414" spans="1:47" s="2" customFormat="1" ht="12">
      <c r="A414" s="40"/>
      <c r="B414" s="41"/>
      <c r="C414" s="42"/>
      <c r="D414" s="224" t="s">
        <v>148</v>
      </c>
      <c r="E414" s="42"/>
      <c r="F414" s="225" t="s">
        <v>562</v>
      </c>
      <c r="G414" s="42"/>
      <c r="H414" s="42"/>
      <c r="I414" s="221"/>
      <c r="J414" s="42"/>
      <c r="K414" s="42"/>
      <c r="L414" s="46"/>
      <c r="M414" s="222"/>
      <c r="N414" s="223"/>
      <c r="O414" s="86"/>
      <c r="P414" s="86"/>
      <c r="Q414" s="86"/>
      <c r="R414" s="86"/>
      <c r="S414" s="86"/>
      <c r="T414" s="87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T414" s="19" t="s">
        <v>148</v>
      </c>
      <c r="AU414" s="19" t="s">
        <v>86</v>
      </c>
    </row>
    <row r="415" spans="1:65" s="2" customFormat="1" ht="24.15" customHeight="1">
      <c r="A415" s="40"/>
      <c r="B415" s="41"/>
      <c r="C415" s="270" t="s">
        <v>563</v>
      </c>
      <c r="D415" s="270" t="s">
        <v>265</v>
      </c>
      <c r="E415" s="271" t="s">
        <v>564</v>
      </c>
      <c r="F415" s="272" t="s">
        <v>565</v>
      </c>
      <c r="G415" s="273" t="s">
        <v>142</v>
      </c>
      <c r="H415" s="274">
        <v>114.07</v>
      </c>
      <c r="I415" s="275"/>
      <c r="J415" s="276">
        <f>ROUND(I415*H415,2)</f>
        <v>0</v>
      </c>
      <c r="K415" s="272" t="s">
        <v>143</v>
      </c>
      <c r="L415" s="277"/>
      <c r="M415" s="278" t="s">
        <v>19</v>
      </c>
      <c r="N415" s="279" t="s">
        <v>47</v>
      </c>
      <c r="O415" s="86"/>
      <c r="P415" s="215">
        <f>O415*H415</f>
        <v>0</v>
      </c>
      <c r="Q415" s="215">
        <v>0.00275</v>
      </c>
      <c r="R415" s="215">
        <f>Q415*H415</f>
        <v>0.3136925</v>
      </c>
      <c r="S415" s="215">
        <v>0</v>
      </c>
      <c r="T415" s="216">
        <f>S415*H415</f>
        <v>0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17" t="s">
        <v>268</v>
      </c>
      <c r="AT415" s="217" t="s">
        <v>265</v>
      </c>
      <c r="AU415" s="217" t="s">
        <v>86</v>
      </c>
      <c r="AY415" s="19" t="s">
        <v>136</v>
      </c>
      <c r="BE415" s="218">
        <f>IF(N415="základní",J415,0)</f>
        <v>0</v>
      </c>
      <c r="BF415" s="218">
        <f>IF(N415="snížená",J415,0)</f>
        <v>0</v>
      </c>
      <c r="BG415" s="218">
        <f>IF(N415="zákl. přenesená",J415,0)</f>
        <v>0</v>
      </c>
      <c r="BH415" s="218">
        <f>IF(N415="sníž. přenesená",J415,0)</f>
        <v>0</v>
      </c>
      <c r="BI415" s="218">
        <f>IF(N415="nulová",J415,0)</f>
        <v>0</v>
      </c>
      <c r="BJ415" s="19" t="s">
        <v>84</v>
      </c>
      <c r="BK415" s="218">
        <f>ROUND(I415*H415,2)</f>
        <v>0</v>
      </c>
      <c r="BL415" s="19" t="s">
        <v>236</v>
      </c>
      <c r="BM415" s="217" t="s">
        <v>566</v>
      </c>
    </row>
    <row r="416" spans="1:47" s="2" customFormat="1" ht="12">
      <c r="A416" s="40"/>
      <c r="B416" s="41"/>
      <c r="C416" s="42"/>
      <c r="D416" s="219" t="s">
        <v>146</v>
      </c>
      <c r="E416" s="42"/>
      <c r="F416" s="220" t="s">
        <v>565</v>
      </c>
      <c r="G416" s="42"/>
      <c r="H416" s="42"/>
      <c r="I416" s="221"/>
      <c r="J416" s="42"/>
      <c r="K416" s="42"/>
      <c r="L416" s="46"/>
      <c r="M416" s="222"/>
      <c r="N416" s="223"/>
      <c r="O416" s="86"/>
      <c r="P416" s="86"/>
      <c r="Q416" s="86"/>
      <c r="R416" s="86"/>
      <c r="S416" s="86"/>
      <c r="T416" s="87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T416" s="19" t="s">
        <v>146</v>
      </c>
      <c r="AU416" s="19" t="s">
        <v>86</v>
      </c>
    </row>
    <row r="417" spans="1:51" s="14" customFormat="1" ht="12">
      <c r="A417" s="14"/>
      <c r="B417" s="236"/>
      <c r="C417" s="237"/>
      <c r="D417" s="219" t="s">
        <v>150</v>
      </c>
      <c r="E417" s="237"/>
      <c r="F417" s="239" t="s">
        <v>567</v>
      </c>
      <c r="G417" s="237"/>
      <c r="H417" s="240">
        <v>114.07</v>
      </c>
      <c r="I417" s="241"/>
      <c r="J417" s="237"/>
      <c r="K417" s="237"/>
      <c r="L417" s="242"/>
      <c r="M417" s="243"/>
      <c r="N417" s="244"/>
      <c r="O417" s="244"/>
      <c r="P417" s="244"/>
      <c r="Q417" s="244"/>
      <c r="R417" s="244"/>
      <c r="S417" s="244"/>
      <c r="T417" s="245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46" t="s">
        <v>150</v>
      </c>
      <c r="AU417" s="246" t="s">
        <v>86</v>
      </c>
      <c r="AV417" s="14" t="s">
        <v>86</v>
      </c>
      <c r="AW417" s="14" t="s">
        <v>4</v>
      </c>
      <c r="AX417" s="14" t="s">
        <v>84</v>
      </c>
      <c r="AY417" s="246" t="s">
        <v>136</v>
      </c>
    </row>
    <row r="418" spans="1:65" s="2" customFormat="1" ht="16.5" customHeight="1">
      <c r="A418" s="40"/>
      <c r="B418" s="41"/>
      <c r="C418" s="206" t="s">
        <v>568</v>
      </c>
      <c r="D418" s="206" t="s">
        <v>139</v>
      </c>
      <c r="E418" s="207" t="s">
        <v>569</v>
      </c>
      <c r="F418" s="208" t="s">
        <v>570</v>
      </c>
      <c r="G418" s="209" t="s">
        <v>571</v>
      </c>
      <c r="H418" s="210">
        <v>50</v>
      </c>
      <c r="I418" s="211"/>
      <c r="J418" s="212">
        <f>ROUND(I418*H418,2)</f>
        <v>0</v>
      </c>
      <c r="K418" s="208" t="s">
        <v>143</v>
      </c>
      <c r="L418" s="46"/>
      <c r="M418" s="213" t="s">
        <v>19</v>
      </c>
      <c r="N418" s="214" t="s">
        <v>47</v>
      </c>
      <c r="O418" s="86"/>
      <c r="P418" s="215">
        <f>O418*H418</f>
        <v>0</v>
      </c>
      <c r="Q418" s="215">
        <v>0</v>
      </c>
      <c r="R418" s="215">
        <f>Q418*H418</f>
        <v>0</v>
      </c>
      <c r="S418" s="215">
        <v>0</v>
      </c>
      <c r="T418" s="216">
        <f>S418*H418</f>
        <v>0</v>
      </c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R418" s="217" t="s">
        <v>236</v>
      </c>
      <c r="AT418" s="217" t="s">
        <v>139</v>
      </c>
      <c r="AU418" s="217" t="s">
        <v>86</v>
      </c>
      <c r="AY418" s="19" t="s">
        <v>136</v>
      </c>
      <c r="BE418" s="218">
        <f>IF(N418="základní",J418,0)</f>
        <v>0</v>
      </c>
      <c r="BF418" s="218">
        <f>IF(N418="snížená",J418,0)</f>
        <v>0</v>
      </c>
      <c r="BG418" s="218">
        <f>IF(N418="zákl. přenesená",J418,0)</f>
        <v>0</v>
      </c>
      <c r="BH418" s="218">
        <f>IF(N418="sníž. přenesená",J418,0)</f>
        <v>0</v>
      </c>
      <c r="BI418" s="218">
        <f>IF(N418="nulová",J418,0)</f>
        <v>0</v>
      </c>
      <c r="BJ418" s="19" t="s">
        <v>84</v>
      </c>
      <c r="BK418" s="218">
        <f>ROUND(I418*H418,2)</f>
        <v>0</v>
      </c>
      <c r="BL418" s="19" t="s">
        <v>236</v>
      </c>
      <c r="BM418" s="217" t="s">
        <v>572</v>
      </c>
    </row>
    <row r="419" spans="1:47" s="2" customFormat="1" ht="12">
      <c r="A419" s="40"/>
      <c r="B419" s="41"/>
      <c r="C419" s="42"/>
      <c r="D419" s="219" t="s">
        <v>146</v>
      </c>
      <c r="E419" s="42"/>
      <c r="F419" s="220" t="s">
        <v>573</v>
      </c>
      <c r="G419" s="42"/>
      <c r="H419" s="42"/>
      <c r="I419" s="221"/>
      <c r="J419" s="42"/>
      <c r="K419" s="42"/>
      <c r="L419" s="46"/>
      <c r="M419" s="222"/>
      <c r="N419" s="223"/>
      <c r="O419" s="86"/>
      <c r="P419" s="86"/>
      <c r="Q419" s="86"/>
      <c r="R419" s="86"/>
      <c r="S419" s="86"/>
      <c r="T419" s="87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T419" s="19" t="s">
        <v>146</v>
      </c>
      <c r="AU419" s="19" t="s">
        <v>86</v>
      </c>
    </row>
    <row r="420" spans="1:47" s="2" customFormat="1" ht="12">
      <c r="A420" s="40"/>
      <c r="B420" s="41"/>
      <c r="C420" s="42"/>
      <c r="D420" s="224" t="s">
        <v>148</v>
      </c>
      <c r="E420" s="42"/>
      <c r="F420" s="225" t="s">
        <v>574</v>
      </c>
      <c r="G420" s="42"/>
      <c r="H420" s="42"/>
      <c r="I420" s="221"/>
      <c r="J420" s="42"/>
      <c r="K420" s="42"/>
      <c r="L420" s="46"/>
      <c r="M420" s="222"/>
      <c r="N420" s="223"/>
      <c r="O420" s="86"/>
      <c r="P420" s="86"/>
      <c r="Q420" s="86"/>
      <c r="R420" s="86"/>
      <c r="S420" s="86"/>
      <c r="T420" s="87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T420" s="19" t="s">
        <v>148</v>
      </c>
      <c r="AU420" s="19" t="s">
        <v>86</v>
      </c>
    </row>
    <row r="421" spans="1:65" s="2" customFormat="1" ht="16.5" customHeight="1">
      <c r="A421" s="40"/>
      <c r="B421" s="41"/>
      <c r="C421" s="206" t="s">
        <v>575</v>
      </c>
      <c r="D421" s="206" t="s">
        <v>139</v>
      </c>
      <c r="E421" s="207" t="s">
        <v>576</v>
      </c>
      <c r="F421" s="208" t="s">
        <v>577</v>
      </c>
      <c r="G421" s="209" t="s">
        <v>571</v>
      </c>
      <c r="H421" s="210">
        <v>71.1</v>
      </c>
      <c r="I421" s="211"/>
      <c r="J421" s="212">
        <f>ROUND(I421*H421,2)</f>
        <v>0</v>
      </c>
      <c r="K421" s="208" t="s">
        <v>143</v>
      </c>
      <c r="L421" s="46"/>
      <c r="M421" s="213" t="s">
        <v>19</v>
      </c>
      <c r="N421" s="214" t="s">
        <v>47</v>
      </c>
      <c r="O421" s="86"/>
      <c r="P421" s="215">
        <f>O421*H421</f>
        <v>0</v>
      </c>
      <c r="Q421" s="215">
        <v>0</v>
      </c>
      <c r="R421" s="215">
        <f>Q421*H421</f>
        <v>0</v>
      </c>
      <c r="S421" s="215">
        <v>0.0003</v>
      </c>
      <c r="T421" s="216">
        <f>S421*H421</f>
        <v>0.021329999999999995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17" t="s">
        <v>236</v>
      </c>
      <c r="AT421" s="217" t="s">
        <v>139</v>
      </c>
      <c r="AU421" s="217" t="s">
        <v>86</v>
      </c>
      <c r="AY421" s="19" t="s">
        <v>136</v>
      </c>
      <c r="BE421" s="218">
        <f>IF(N421="základní",J421,0)</f>
        <v>0</v>
      </c>
      <c r="BF421" s="218">
        <f>IF(N421="snížená",J421,0)</f>
        <v>0</v>
      </c>
      <c r="BG421" s="218">
        <f>IF(N421="zákl. přenesená",J421,0)</f>
        <v>0</v>
      </c>
      <c r="BH421" s="218">
        <f>IF(N421="sníž. přenesená",J421,0)</f>
        <v>0</v>
      </c>
      <c r="BI421" s="218">
        <f>IF(N421="nulová",J421,0)</f>
        <v>0</v>
      </c>
      <c r="BJ421" s="19" t="s">
        <v>84</v>
      </c>
      <c r="BK421" s="218">
        <f>ROUND(I421*H421,2)</f>
        <v>0</v>
      </c>
      <c r="BL421" s="19" t="s">
        <v>236</v>
      </c>
      <c r="BM421" s="217" t="s">
        <v>578</v>
      </c>
    </row>
    <row r="422" spans="1:47" s="2" customFormat="1" ht="12">
      <c r="A422" s="40"/>
      <c r="B422" s="41"/>
      <c r="C422" s="42"/>
      <c r="D422" s="219" t="s">
        <v>146</v>
      </c>
      <c r="E422" s="42"/>
      <c r="F422" s="220" t="s">
        <v>579</v>
      </c>
      <c r="G422" s="42"/>
      <c r="H422" s="42"/>
      <c r="I422" s="221"/>
      <c r="J422" s="42"/>
      <c r="K422" s="42"/>
      <c r="L422" s="46"/>
      <c r="M422" s="222"/>
      <c r="N422" s="223"/>
      <c r="O422" s="86"/>
      <c r="P422" s="86"/>
      <c r="Q422" s="86"/>
      <c r="R422" s="86"/>
      <c r="S422" s="86"/>
      <c r="T422" s="87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T422" s="19" t="s">
        <v>146</v>
      </c>
      <c r="AU422" s="19" t="s">
        <v>86</v>
      </c>
    </row>
    <row r="423" spans="1:47" s="2" customFormat="1" ht="12">
      <c r="A423" s="40"/>
      <c r="B423" s="41"/>
      <c r="C423" s="42"/>
      <c r="D423" s="224" t="s">
        <v>148</v>
      </c>
      <c r="E423" s="42"/>
      <c r="F423" s="225" t="s">
        <v>580</v>
      </c>
      <c r="G423" s="42"/>
      <c r="H423" s="42"/>
      <c r="I423" s="221"/>
      <c r="J423" s="42"/>
      <c r="K423" s="42"/>
      <c r="L423" s="46"/>
      <c r="M423" s="222"/>
      <c r="N423" s="223"/>
      <c r="O423" s="86"/>
      <c r="P423" s="86"/>
      <c r="Q423" s="86"/>
      <c r="R423" s="86"/>
      <c r="S423" s="86"/>
      <c r="T423" s="87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T423" s="19" t="s">
        <v>148</v>
      </c>
      <c r="AU423" s="19" t="s">
        <v>86</v>
      </c>
    </row>
    <row r="424" spans="1:51" s="13" customFormat="1" ht="12">
      <c r="A424" s="13"/>
      <c r="B424" s="226"/>
      <c r="C424" s="227"/>
      <c r="D424" s="219" t="s">
        <v>150</v>
      </c>
      <c r="E424" s="228" t="s">
        <v>19</v>
      </c>
      <c r="F424" s="229" t="s">
        <v>581</v>
      </c>
      <c r="G424" s="227"/>
      <c r="H424" s="228" t="s">
        <v>19</v>
      </c>
      <c r="I424" s="230"/>
      <c r="J424" s="227"/>
      <c r="K424" s="227"/>
      <c r="L424" s="231"/>
      <c r="M424" s="232"/>
      <c r="N424" s="233"/>
      <c r="O424" s="233"/>
      <c r="P424" s="233"/>
      <c r="Q424" s="233"/>
      <c r="R424" s="233"/>
      <c r="S424" s="233"/>
      <c r="T424" s="234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5" t="s">
        <v>150</v>
      </c>
      <c r="AU424" s="235" t="s">
        <v>86</v>
      </c>
      <c r="AV424" s="13" t="s">
        <v>84</v>
      </c>
      <c r="AW424" s="13" t="s">
        <v>35</v>
      </c>
      <c r="AX424" s="13" t="s">
        <v>76</v>
      </c>
      <c r="AY424" s="235" t="s">
        <v>136</v>
      </c>
    </row>
    <row r="425" spans="1:51" s="14" customFormat="1" ht="12">
      <c r="A425" s="14"/>
      <c r="B425" s="236"/>
      <c r="C425" s="237"/>
      <c r="D425" s="219" t="s">
        <v>150</v>
      </c>
      <c r="E425" s="238" t="s">
        <v>19</v>
      </c>
      <c r="F425" s="239" t="s">
        <v>582</v>
      </c>
      <c r="G425" s="237"/>
      <c r="H425" s="240">
        <v>16.6</v>
      </c>
      <c r="I425" s="241"/>
      <c r="J425" s="237"/>
      <c r="K425" s="237"/>
      <c r="L425" s="242"/>
      <c r="M425" s="243"/>
      <c r="N425" s="244"/>
      <c r="O425" s="244"/>
      <c r="P425" s="244"/>
      <c r="Q425" s="244"/>
      <c r="R425" s="244"/>
      <c r="S425" s="244"/>
      <c r="T425" s="245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46" t="s">
        <v>150</v>
      </c>
      <c r="AU425" s="246" t="s">
        <v>86</v>
      </c>
      <c r="AV425" s="14" t="s">
        <v>86</v>
      </c>
      <c r="AW425" s="14" t="s">
        <v>35</v>
      </c>
      <c r="AX425" s="14" t="s">
        <v>76</v>
      </c>
      <c r="AY425" s="246" t="s">
        <v>136</v>
      </c>
    </row>
    <row r="426" spans="1:51" s="14" customFormat="1" ht="12">
      <c r="A426" s="14"/>
      <c r="B426" s="236"/>
      <c r="C426" s="237"/>
      <c r="D426" s="219" t="s">
        <v>150</v>
      </c>
      <c r="E426" s="238" t="s">
        <v>19</v>
      </c>
      <c r="F426" s="239" t="s">
        <v>583</v>
      </c>
      <c r="G426" s="237"/>
      <c r="H426" s="240">
        <v>16.5</v>
      </c>
      <c r="I426" s="241"/>
      <c r="J426" s="237"/>
      <c r="K426" s="237"/>
      <c r="L426" s="242"/>
      <c r="M426" s="243"/>
      <c r="N426" s="244"/>
      <c r="O426" s="244"/>
      <c r="P426" s="244"/>
      <c r="Q426" s="244"/>
      <c r="R426" s="244"/>
      <c r="S426" s="244"/>
      <c r="T426" s="245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46" t="s">
        <v>150</v>
      </c>
      <c r="AU426" s="246" t="s">
        <v>86</v>
      </c>
      <c r="AV426" s="14" t="s">
        <v>86</v>
      </c>
      <c r="AW426" s="14" t="s">
        <v>35</v>
      </c>
      <c r="AX426" s="14" t="s">
        <v>76</v>
      </c>
      <c r="AY426" s="246" t="s">
        <v>136</v>
      </c>
    </row>
    <row r="427" spans="1:51" s="14" customFormat="1" ht="12">
      <c r="A427" s="14"/>
      <c r="B427" s="236"/>
      <c r="C427" s="237"/>
      <c r="D427" s="219" t="s">
        <v>150</v>
      </c>
      <c r="E427" s="238" t="s">
        <v>19</v>
      </c>
      <c r="F427" s="239" t="s">
        <v>584</v>
      </c>
      <c r="G427" s="237"/>
      <c r="H427" s="240">
        <v>19.9</v>
      </c>
      <c r="I427" s="241"/>
      <c r="J427" s="237"/>
      <c r="K427" s="237"/>
      <c r="L427" s="242"/>
      <c r="M427" s="243"/>
      <c r="N427" s="244"/>
      <c r="O427" s="244"/>
      <c r="P427" s="244"/>
      <c r="Q427" s="244"/>
      <c r="R427" s="244"/>
      <c r="S427" s="244"/>
      <c r="T427" s="245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46" t="s">
        <v>150</v>
      </c>
      <c r="AU427" s="246" t="s">
        <v>86</v>
      </c>
      <c r="AV427" s="14" t="s">
        <v>86</v>
      </c>
      <c r="AW427" s="14" t="s">
        <v>35</v>
      </c>
      <c r="AX427" s="14" t="s">
        <v>76</v>
      </c>
      <c r="AY427" s="246" t="s">
        <v>136</v>
      </c>
    </row>
    <row r="428" spans="1:51" s="14" customFormat="1" ht="12">
      <c r="A428" s="14"/>
      <c r="B428" s="236"/>
      <c r="C428" s="237"/>
      <c r="D428" s="219" t="s">
        <v>150</v>
      </c>
      <c r="E428" s="238" t="s">
        <v>19</v>
      </c>
      <c r="F428" s="239" t="s">
        <v>585</v>
      </c>
      <c r="G428" s="237"/>
      <c r="H428" s="240">
        <v>18.1</v>
      </c>
      <c r="I428" s="241"/>
      <c r="J428" s="237"/>
      <c r="K428" s="237"/>
      <c r="L428" s="242"/>
      <c r="M428" s="243"/>
      <c r="N428" s="244"/>
      <c r="O428" s="244"/>
      <c r="P428" s="244"/>
      <c r="Q428" s="244"/>
      <c r="R428" s="244"/>
      <c r="S428" s="244"/>
      <c r="T428" s="245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46" t="s">
        <v>150</v>
      </c>
      <c r="AU428" s="246" t="s">
        <v>86</v>
      </c>
      <c r="AV428" s="14" t="s">
        <v>86</v>
      </c>
      <c r="AW428" s="14" t="s">
        <v>35</v>
      </c>
      <c r="AX428" s="14" t="s">
        <v>76</v>
      </c>
      <c r="AY428" s="246" t="s">
        <v>136</v>
      </c>
    </row>
    <row r="429" spans="1:51" s="16" customFormat="1" ht="12">
      <c r="A429" s="16"/>
      <c r="B429" s="258"/>
      <c r="C429" s="259"/>
      <c r="D429" s="219" t="s">
        <v>150</v>
      </c>
      <c r="E429" s="260" t="s">
        <v>19</v>
      </c>
      <c r="F429" s="261" t="s">
        <v>166</v>
      </c>
      <c r="G429" s="259"/>
      <c r="H429" s="262">
        <v>71.1</v>
      </c>
      <c r="I429" s="263"/>
      <c r="J429" s="259"/>
      <c r="K429" s="259"/>
      <c r="L429" s="264"/>
      <c r="M429" s="265"/>
      <c r="N429" s="266"/>
      <c r="O429" s="266"/>
      <c r="P429" s="266"/>
      <c r="Q429" s="266"/>
      <c r="R429" s="266"/>
      <c r="S429" s="266"/>
      <c r="T429" s="267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T429" s="268" t="s">
        <v>150</v>
      </c>
      <c r="AU429" s="268" t="s">
        <v>86</v>
      </c>
      <c r="AV429" s="16" t="s">
        <v>144</v>
      </c>
      <c r="AW429" s="16" t="s">
        <v>35</v>
      </c>
      <c r="AX429" s="16" t="s">
        <v>84</v>
      </c>
      <c r="AY429" s="268" t="s">
        <v>136</v>
      </c>
    </row>
    <row r="430" spans="1:65" s="2" customFormat="1" ht="16.5" customHeight="1">
      <c r="A430" s="40"/>
      <c r="B430" s="41"/>
      <c r="C430" s="206" t="s">
        <v>586</v>
      </c>
      <c r="D430" s="206" t="s">
        <v>139</v>
      </c>
      <c r="E430" s="207" t="s">
        <v>587</v>
      </c>
      <c r="F430" s="208" t="s">
        <v>588</v>
      </c>
      <c r="G430" s="209" t="s">
        <v>571</v>
      </c>
      <c r="H430" s="210">
        <v>68.7</v>
      </c>
      <c r="I430" s="211"/>
      <c r="J430" s="212">
        <f>ROUND(I430*H430,2)</f>
        <v>0</v>
      </c>
      <c r="K430" s="208" t="s">
        <v>143</v>
      </c>
      <c r="L430" s="46"/>
      <c r="M430" s="213" t="s">
        <v>19</v>
      </c>
      <c r="N430" s="214" t="s">
        <v>47</v>
      </c>
      <c r="O430" s="86"/>
      <c r="P430" s="215">
        <f>O430*H430</f>
        <v>0</v>
      </c>
      <c r="Q430" s="215">
        <v>1E-05</v>
      </c>
      <c r="R430" s="215">
        <f>Q430*H430</f>
        <v>0.0006870000000000001</v>
      </c>
      <c r="S430" s="215">
        <v>0</v>
      </c>
      <c r="T430" s="216">
        <f>S430*H430</f>
        <v>0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17" t="s">
        <v>236</v>
      </c>
      <c r="AT430" s="217" t="s">
        <v>139</v>
      </c>
      <c r="AU430" s="217" t="s">
        <v>86</v>
      </c>
      <c r="AY430" s="19" t="s">
        <v>136</v>
      </c>
      <c r="BE430" s="218">
        <f>IF(N430="základní",J430,0)</f>
        <v>0</v>
      </c>
      <c r="BF430" s="218">
        <f>IF(N430="snížená",J430,0)</f>
        <v>0</v>
      </c>
      <c r="BG430" s="218">
        <f>IF(N430="zákl. přenesená",J430,0)</f>
        <v>0</v>
      </c>
      <c r="BH430" s="218">
        <f>IF(N430="sníž. přenesená",J430,0)</f>
        <v>0</v>
      </c>
      <c r="BI430" s="218">
        <f>IF(N430="nulová",J430,0)</f>
        <v>0</v>
      </c>
      <c r="BJ430" s="19" t="s">
        <v>84</v>
      </c>
      <c r="BK430" s="218">
        <f>ROUND(I430*H430,2)</f>
        <v>0</v>
      </c>
      <c r="BL430" s="19" t="s">
        <v>236</v>
      </c>
      <c r="BM430" s="217" t="s">
        <v>589</v>
      </c>
    </row>
    <row r="431" spans="1:47" s="2" customFormat="1" ht="12">
      <c r="A431" s="40"/>
      <c r="B431" s="41"/>
      <c r="C431" s="42"/>
      <c r="D431" s="219" t="s">
        <v>146</v>
      </c>
      <c r="E431" s="42"/>
      <c r="F431" s="220" t="s">
        <v>590</v>
      </c>
      <c r="G431" s="42"/>
      <c r="H431" s="42"/>
      <c r="I431" s="221"/>
      <c r="J431" s="42"/>
      <c r="K431" s="42"/>
      <c r="L431" s="46"/>
      <c r="M431" s="222"/>
      <c r="N431" s="223"/>
      <c r="O431" s="86"/>
      <c r="P431" s="86"/>
      <c r="Q431" s="86"/>
      <c r="R431" s="86"/>
      <c r="S431" s="86"/>
      <c r="T431" s="87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T431" s="19" t="s">
        <v>146</v>
      </c>
      <c r="AU431" s="19" t="s">
        <v>86</v>
      </c>
    </row>
    <row r="432" spans="1:47" s="2" customFormat="1" ht="12">
      <c r="A432" s="40"/>
      <c r="B432" s="41"/>
      <c r="C432" s="42"/>
      <c r="D432" s="224" t="s">
        <v>148</v>
      </c>
      <c r="E432" s="42"/>
      <c r="F432" s="225" t="s">
        <v>591</v>
      </c>
      <c r="G432" s="42"/>
      <c r="H432" s="42"/>
      <c r="I432" s="221"/>
      <c r="J432" s="42"/>
      <c r="K432" s="42"/>
      <c r="L432" s="46"/>
      <c r="M432" s="222"/>
      <c r="N432" s="223"/>
      <c r="O432" s="86"/>
      <c r="P432" s="86"/>
      <c r="Q432" s="86"/>
      <c r="R432" s="86"/>
      <c r="S432" s="86"/>
      <c r="T432" s="87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T432" s="19" t="s">
        <v>148</v>
      </c>
      <c r="AU432" s="19" t="s">
        <v>86</v>
      </c>
    </row>
    <row r="433" spans="1:51" s="14" customFormat="1" ht="12">
      <c r="A433" s="14"/>
      <c r="B433" s="236"/>
      <c r="C433" s="237"/>
      <c r="D433" s="219" t="s">
        <v>150</v>
      </c>
      <c r="E433" s="238" t="s">
        <v>19</v>
      </c>
      <c r="F433" s="239" t="s">
        <v>592</v>
      </c>
      <c r="G433" s="237"/>
      <c r="H433" s="240">
        <v>18.7</v>
      </c>
      <c r="I433" s="241"/>
      <c r="J433" s="237"/>
      <c r="K433" s="237"/>
      <c r="L433" s="242"/>
      <c r="M433" s="243"/>
      <c r="N433" s="244"/>
      <c r="O433" s="244"/>
      <c r="P433" s="244"/>
      <c r="Q433" s="244"/>
      <c r="R433" s="244"/>
      <c r="S433" s="244"/>
      <c r="T433" s="245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46" t="s">
        <v>150</v>
      </c>
      <c r="AU433" s="246" t="s">
        <v>86</v>
      </c>
      <c r="AV433" s="14" t="s">
        <v>86</v>
      </c>
      <c r="AW433" s="14" t="s">
        <v>35</v>
      </c>
      <c r="AX433" s="14" t="s">
        <v>76</v>
      </c>
      <c r="AY433" s="246" t="s">
        <v>136</v>
      </c>
    </row>
    <row r="434" spans="1:51" s="14" customFormat="1" ht="12">
      <c r="A434" s="14"/>
      <c r="B434" s="236"/>
      <c r="C434" s="237"/>
      <c r="D434" s="219" t="s">
        <v>150</v>
      </c>
      <c r="E434" s="238" t="s">
        <v>19</v>
      </c>
      <c r="F434" s="239" t="s">
        <v>593</v>
      </c>
      <c r="G434" s="237"/>
      <c r="H434" s="240">
        <v>16.9</v>
      </c>
      <c r="I434" s="241"/>
      <c r="J434" s="237"/>
      <c r="K434" s="237"/>
      <c r="L434" s="242"/>
      <c r="M434" s="243"/>
      <c r="N434" s="244"/>
      <c r="O434" s="244"/>
      <c r="P434" s="244"/>
      <c r="Q434" s="244"/>
      <c r="R434" s="244"/>
      <c r="S434" s="244"/>
      <c r="T434" s="245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6" t="s">
        <v>150</v>
      </c>
      <c r="AU434" s="246" t="s">
        <v>86</v>
      </c>
      <c r="AV434" s="14" t="s">
        <v>86</v>
      </c>
      <c r="AW434" s="14" t="s">
        <v>35</v>
      </c>
      <c r="AX434" s="14" t="s">
        <v>76</v>
      </c>
      <c r="AY434" s="246" t="s">
        <v>136</v>
      </c>
    </row>
    <row r="435" spans="1:51" s="14" customFormat="1" ht="12">
      <c r="A435" s="14"/>
      <c r="B435" s="236"/>
      <c r="C435" s="237"/>
      <c r="D435" s="219" t="s">
        <v>150</v>
      </c>
      <c r="E435" s="238" t="s">
        <v>19</v>
      </c>
      <c r="F435" s="239" t="s">
        <v>594</v>
      </c>
      <c r="G435" s="237"/>
      <c r="H435" s="240">
        <v>16.6</v>
      </c>
      <c r="I435" s="241"/>
      <c r="J435" s="237"/>
      <c r="K435" s="237"/>
      <c r="L435" s="242"/>
      <c r="M435" s="243"/>
      <c r="N435" s="244"/>
      <c r="O435" s="244"/>
      <c r="P435" s="244"/>
      <c r="Q435" s="244"/>
      <c r="R435" s="244"/>
      <c r="S435" s="244"/>
      <c r="T435" s="245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46" t="s">
        <v>150</v>
      </c>
      <c r="AU435" s="246" t="s">
        <v>86</v>
      </c>
      <c r="AV435" s="14" t="s">
        <v>86</v>
      </c>
      <c r="AW435" s="14" t="s">
        <v>35</v>
      </c>
      <c r="AX435" s="14" t="s">
        <v>76</v>
      </c>
      <c r="AY435" s="246" t="s">
        <v>136</v>
      </c>
    </row>
    <row r="436" spans="1:51" s="14" customFormat="1" ht="12">
      <c r="A436" s="14"/>
      <c r="B436" s="236"/>
      <c r="C436" s="237"/>
      <c r="D436" s="219" t="s">
        <v>150</v>
      </c>
      <c r="E436" s="238" t="s">
        <v>19</v>
      </c>
      <c r="F436" s="239" t="s">
        <v>595</v>
      </c>
      <c r="G436" s="237"/>
      <c r="H436" s="240">
        <v>16.5</v>
      </c>
      <c r="I436" s="241"/>
      <c r="J436" s="237"/>
      <c r="K436" s="237"/>
      <c r="L436" s="242"/>
      <c r="M436" s="243"/>
      <c r="N436" s="244"/>
      <c r="O436" s="244"/>
      <c r="P436" s="244"/>
      <c r="Q436" s="244"/>
      <c r="R436" s="244"/>
      <c r="S436" s="244"/>
      <c r="T436" s="245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6" t="s">
        <v>150</v>
      </c>
      <c r="AU436" s="246" t="s">
        <v>86</v>
      </c>
      <c r="AV436" s="14" t="s">
        <v>86</v>
      </c>
      <c r="AW436" s="14" t="s">
        <v>35</v>
      </c>
      <c r="AX436" s="14" t="s">
        <v>76</v>
      </c>
      <c r="AY436" s="246" t="s">
        <v>136</v>
      </c>
    </row>
    <row r="437" spans="1:51" s="16" customFormat="1" ht="12">
      <c r="A437" s="16"/>
      <c r="B437" s="258"/>
      <c r="C437" s="259"/>
      <c r="D437" s="219" t="s">
        <v>150</v>
      </c>
      <c r="E437" s="260" t="s">
        <v>19</v>
      </c>
      <c r="F437" s="261" t="s">
        <v>166</v>
      </c>
      <c r="G437" s="259"/>
      <c r="H437" s="262">
        <v>68.7</v>
      </c>
      <c r="I437" s="263"/>
      <c r="J437" s="259"/>
      <c r="K437" s="259"/>
      <c r="L437" s="264"/>
      <c r="M437" s="265"/>
      <c r="N437" s="266"/>
      <c r="O437" s="266"/>
      <c r="P437" s="266"/>
      <c r="Q437" s="266"/>
      <c r="R437" s="266"/>
      <c r="S437" s="266"/>
      <c r="T437" s="267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T437" s="268" t="s">
        <v>150</v>
      </c>
      <c r="AU437" s="268" t="s">
        <v>86</v>
      </c>
      <c r="AV437" s="16" t="s">
        <v>144</v>
      </c>
      <c r="AW437" s="16" t="s">
        <v>35</v>
      </c>
      <c r="AX437" s="16" t="s">
        <v>84</v>
      </c>
      <c r="AY437" s="268" t="s">
        <v>136</v>
      </c>
    </row>
    <row r="438" spans="1:65" s="2" customFormat="1" ht="16.5" customHeight="1">
      <c r="A438" s="40"/>
      <c r="B438" s="41"/>
      <c r="C438" s="270" t="s">
        <v>596</v>
      </c>
      <c r="D438" s="270" t="s">
        <v>265</v>
      </c>
      <c r="E438" s="271" t="s">
        <v>597</v>
      </c>
      <c r="F438" s="272" t="s">
        <v>598</v>
      </c>
      <c r="G438" s="273" t="s">
        <v>571</v>
      </c>
      <c r="H438" s="274">
        <v>70.074</v>
      </c>
      <c r="I438" s="275"/>
      <c r="J438" s="276">
        <f>ROUND(I438*H438,2)</f>
        <v>0</v>
      </c>
      <c r="K438" s="272" t="s">
        <v>143</v>
      </c>
      <c r="L438" s="277"/>
      <c r="M438" s="278" t="s">
        <v>19</v>
      </c>
      <c r="N438" s="279" t="s">
        <v>47</v>
      </c>
      <c r="O438" s="86"/>
      <c r="P438" s="215">
        <f>O438*H438</f>
        <v>0</v>
      </c>
      <c r="Q438" s="215">
        <v>0.00035</v>
      </c>
      <c r="R438" s="215">
        <f>Q438*H438</f>
        <v>0.0245259</v>
      </c>
      <c r="S438" s="215">
        <v>0</v>
      </c>
      <c r="T438" s="216">
        <f>S438*H438</f>
        <v>0</v>
      </c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R438" s="217" t="s">
        <v>268</v>
      </c>
      <c r="AT438" s="217" t="s">
        <v>265</v>
      </c>
      <c r="AU438" s="217" t="s">
        <v>86</v>
      </c>
      <c r="AY438" s="19" t="s">
        <v>136</v>
      </c>
      <c r="BE438" s="218">
        <f>IF(N438="základní",J438,0)</f>
        <v>0</v>
      </c>
      <c r="BF438" s="218">
        <f>IF(N438="snížená",J438,0)</f>
        <v>0</v>
      </c>
      <c r="BG438" s="218">
        <f>IF(N438="zákl. přenesená",J438,0)</f>
        <v>0</v>
      </c>
      <c r="BH438" s="218">
        <f>IF(N438="sníž. přenesená",J438,0)</f>
        <v>0</v>
      </c>
      <c r="BI438" s="218">
        <f>IF(N438="nulová",J438,0)</f>
        <v>0</v>
      </c>
      <c r="BJ438" s="19" t="s">
        <v>84</v>
      </c>
      <c r="BK438" s="218">
        <f>ROUND(I438*H438,2)</f>
        <v>0</v>
      </c>
      <c r="BL438" s="19" t="s">
        <v>236</v>
      </c>
      <c r="BM438" s="217" t="s">
        <v>599</v>
      </c>
    </row>
    <row r="439" spans="1:47" s="2" customFormat="1" ht="12">
      <c r="A439" s="40"/>
      <c r="B439" s="41"/>
      <c r="C439" s="42"/>
      <c r="D439" s="219" t="s">
        <v>146</v>
      </c>
      <c r="E439" s="42"/>
      <c r="F439" s="220" t="s">
        <v>598</v>
      </c>
      <c r="G439" s="42"/>
      <c r="H439" s="42"/>
      <c r="I439" s="221"/>
      <c r="J439" s="42"/>
      <c r="K439" s="42"/>
      <c r="L439" s="46"/>
      <c r="M439" s="222"/>
      <c r="N439" s="223"/>
      <c r="O439" s="86"/>
      <c r="P439" s="86"/>
      <c r="Q439" s="86"/>
      <c r="R439" s="86"/>
      <c r="S439" s="86"/>
      <c r="T439" s="87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T439" s="19" t="s">
        <v>146</v>
      </c>
      <c r="AU439" s="19" t="s">
        <v>86</v>
      </c>
    </row>
    <row r="440" spans="1:51" s="14" customFormat="1" ht="12">
      <c r="A440" s="14"/>
      <c r="B440" s="236"/>
      <c r="C440" s="237"/>
      <c r="D440" s="219" t="s">
        <v>150</v>
      </c>
      <c r="E440" s="237"/>
      <c r="F440" s="239" t="s">
        <v>600</v>
      </c>
      <c r="G440" s="237"/>
      <c r="H440" s="240">
        <v>70.074</v>
      </c>
      <c r="I440" s="241"/>
      <c r="J440" s="237"/>
      <c r="K440" s="237"/>
      <c r="L440" s="242"/>
      <c r="M440" s="243"/>
      <c r="N440" s="244"/>
      <c r="O440" s="244"/>
      <c r="P440" s="244"/>
      <c r="Q440" s="244"/>
      <c r="R440" s="244"/>
      <c r="S440" s="244"/>
      <c r="T440" s="245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46" t="s">
        <v>150</v>
      </c>
      <c r="AU440" s="246" t="s">
        <v>86</v>
      </c>
      <c r="AV440" s="14" t="s">
        <v>86</v>
      </c>
      <c r="AW440" s="14" t="s">
        <v>4</v>
      </c>
      <c r="AX440" s="14" t="s">
        <v>84</v>
      </c>
      <c r="AY440" s="246" t="s">
        <v>136</v>
      </c>
    </row>
    <row r="441" spans="1:65" s="2" customFormat="1" ht="16.5" customHeight="1">
      <c r="A441" s="40"/>
      <c r="B441" s="41"/>
      <c r="C441" s="206" t="s">
        <v>601</v>
      </c>
      <c r="D441" s="206" t="s">
        <v>139</v>
      </c>
      <c r="E441" s="207" t="s">
        <v>602</v>
      </c>
      <c r="F441" s="208" t="s">
        <v>603</v>
      </c>
      <c r="G441" s="209" t="s">
        <v>571</v>
      </c>
      <c r="H441" s="210">
        <v>50.64</v>
      </c>
      <c r="I441" s="211"/>
      <c r="J441" s="212">
        <f>ROUND(I441*H441,2)</f>
        <v>0</v>
      </c>
      <c r="K441" s="208" t="s">
        <v>19</v>
      </c>
      <c r="L441" s="46"/>
      <c r="M441" s="213" t="s">
        <v>19</v>
      </c>
      <c r="N441" s="214" t="s">
        <v>47</v>
      </c>
      <c r="O441" s="86"/>
      <c r="P441" s="215">
        <f>O441*H441</f>
        <v>0</v>
      </c>
      <c r="Q441" s="215">
        <v>3E-05</v>
      </c>
      <c r="R441" s="215">
        <f>Q441*H441</f>
        <v>0.0015192</v>
      </c>
      <c r="S441" s="215">
        <v>0</v>
      </c>
      <c r="T441" s="216">
        <f>S441*H441</f>
        <v>0</v>
      </c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R441" s="217" t="s">
        <v>236</v>
      </c>
      <c r="AT441" s="217" t="s">
        <v>139</v>
      </c>
      <c r="AU441" s="217" t="s">
        <v>86</v>
      </c>
      <c r="AY441" s="19" t="s">
        <v>136</v>
      </c>
      <c r="BE441" s="218">
        <f>IF(N441="základní",J441,0)</f>
        <v>0</v>
      </c>
      <c r="BF441" s="218">
        <f>IF(N441="snížená",J441,0)</f>
        <v>0</v>
      </c>
      <c r="BG441" s="218">
        <f>IF(N441="zákl. přenesená",J441,0)</f>
        <v>0</v>
      </c>
      <c r="BH441" s="218">
        <f>IF(N441="sníž. přenesená",J441,0)</f>
        <v>0</v>
      </c>
      <c r="BI441" s="218">
        <f>IF(N441="nulová",J441,0)</f>
        <v>0</v>
      </c>
      <c r="BJ441" s="19" t="s">
        <v>84</v>
      </c>
      <c r="BK441" s="218">
        <f>ROUND(I441*H441,2)</f>
        <v>0</v>
      </c>
      <c r="BL441" s="19" t="s">
        <v>236</v>
      </c>
      <c r="BM441" s="217" t="s">
        <v>604</v>
      </c>
    </row>
    <row r="442" spans="1:47" s="2" customFormat="1" ht="12">
      <c r="A442" s="40"/>
      <c r="B442" s="41"/>
      <c r="C442" s="42"/>
      <c r="D442" s="219" t="s">
        <v>146</v>
      </c>
      <c r="E442" s="42"/>
      <c r="F442" s="220" t="s">
        <v>603</v>
      </c>
      <c r="G442" s="42"/>
      <c r="H442" s="42"/>
      <c r="I442" s="221"/>
      <c r="J442" s="42"/>
      <c r="K442" s="42"/>
      <c r="L442" s="46"/>
      <c r="M442" s="222"/>
      <c r="N442" s="223"/>
      <c r="O442" s="86"/>
      <c r="P442" s="86"/>
      <c r="Q442" s="86"/>
      <c r="R442" s="86"/>
      <c r="S442" s="86"/>
      <c r="T442" s="87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T442" s="19" t="s">
        <v>146</v>
      </c>
      <c r="AU442" s="19" t="s">
        <v>86</v>
      </c>
    </row>
    <row r="443" spans="1:51" s="14" customFormat="1" ht="12">
      <c r="A443" s="14"/>
      <c r="B443" s="236"/>
      <c r="C443" s="237"/>
      <c r="D443" s="219" t="s">
        <v>150</v>
      </c>
      <c r="E443" s="238" t="s">
        <v>19</v>
      </c>
      <c r="F443" s="239" t="s">
        <v>605</v>
      </c>
      <c r="G443" s="237"/>
      <c r="H443" s="240">
        <v>50.64</v>
      </c>
      <c r="I443" s="241"/>
      <c r="J443" s="237"/>
      <c r="K443" s="237"/>
      <c r="L443" s="242"/>
      <c r="M443" s="243"/>
      <c r="N443" s="244"/>
      <c r="O443" s="244"/>
      <c r="P443" s="244"/>
      <c r="Q443" s="244"/>
      <c r="R443" s="244"/>
      <c r="S443" s="244"/>
      <c r="T443" s="245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46" t="s">
        <v>150</v>
      </c>
      <c r="AU443" s="246" t="s">
        <v>86</v>
      </c>
      <c r="AV443" s="14" t="s">
        <v>86</v>
      </c>
      <c r="AW443" s="14" t="s">
        <v>35</v>
      </c>
      <c r="AX443" s="14" t="s">
        <v>84</v>
      </c>
      <c r="AY443" s="246" t="s">
        <v>136</v>
      </c>
    </row>
    <row r="444" spans="1:65" s="2" customFormat="1" ht="16.5" customHeight="1">
      <c r="A444" s="40"/>
      <c r="B444" s="41"/>
      <c r="C444" s="206" t="s">
        <v>606</v>
      </c>
      <c r="D444" s="206" t="s">
        <v>139</v>
      </c>
      <c r="E444" s="207" t="s">
        <v>607</v>
      </c>
      <c r="F444" s="208" t="s">
        <v>608</v>
      </c>
      <c r="G444" s="209" t="s">
        <v>142</v>
      </c>
      <c r="H444" s="210">
        <v>103.7</v>
      </c>
      <c r="I444" s="211"/>
      <c r="J444" s="212">
        <f>ROUND(I444*H444,2)</f>
        <v>0</v>
      </c>
      <c r="K444" s="208" t="s">
        <v>143</v>
      </c>
      <c r="L444" s="46"/>
      <c r="M444" s="213" t="s">
        <v>19</v>
      </c>
      <c r="N444" s="214" t="s">
        <v>47</v>
      </c>
      <c r="O444" s="86"/>
      <c r="P444" s="215">
        <f>O444*H444</f>
        <v>0</v>
      </c>
      <c r="Q444" s="215">
        <v>0</v>
      </c>
      <c r="R444" s="215">
        <f>Q444*H444</f>
        <v>0</v>
      </c>
      <c r="S444" s="215">
        <v>0</v>
      </c>
      <c r="T444" s="216">
        <f>S444*H444</f>
        <v>0</v>
      </c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R444" s="217" t="s">
        <v>236</v>
      </c>
      <c r="AT444" s="217" t="s">
        <v>139</v>
      </c>
      <c r="AU444" s="217" t="s">
        <v>86</v>
      </c>
      <c r="AY444" s="19" t="s">
        <v>136</v>
      </c>
      <c r="BE444" s="218">
        <f>IF(N444="základní",J444,0)</f>
        <v>0</v>
      </c>
      <c r="BF444" s="218">
        <f>IF(N444="snížená",J444,0)</f>
        <v>0</v>
      </c>
      <c r="BG444" s="218">
        <f>IF(N444="zákl. přenesená",J444,0)</f>
        <v>0</v>
      </c>
      <c r="BH444" s="218">
        <f>IF(N444="sníž. přenesená",J444,0)</f>
        <v>0</v>
      </c>
      <c r="BI444" s="218">
        <f>IF(N444="nulová",J444,0)</f>
        <v>0</v>
      </c>
      <c r="BJ444" s="19" t="s">
        <v>84</v>
      </c>
      <c r="BK444" s="218">
        <f>ROUND(I444*H444,2)</f>
        <v>0</v>
      </c>
      <c r="BL444" s="19" t="s">
        <v>236</v>
      </c>
      <c r="BM444" s="217" t="s">
        <v>609</v>
      </c>
    </row>
    <row r="445" spans="1:47" s="2" customFormat="1" ht="12">
      <c r="A445" s="40"/>
      <c r="B445" s="41"/>
      <c r="C445" s="42"/>
      <c r="D445" s="219" t="s">
        <v>146</v>
      </c>
      <c r="E445" s="42"/>
      <c r="F445" s="220" t="s">
        <v>610</v>
      </c>
      <c r="G445" s="42"/>
      <c r="H445" s="42"/>
      <c r="I445" s="221"/>
      <c r="J445" s="42"/>
      <c r="K445" s="42"/>
      <c r="L445" s="46"/>
      <c r="M445" s="222"/>
      <c r="N445" s="223"/>
      <c r="O445" s="86"/>
      <c r="P445" s="86"/>
      <c r="Q445" s="86"/>
      <c r="R445" s="86"/>
      <c r="S445" s="86"/>
      <c r="T445" s="87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T445" s="19" t="s">
        <v>146</v>
      </c>
      <c r="AU445" s="19" t="s">
        <v>86</v>
      </c>
    </row>
    <row r="446" spans="1:47" s="2" customFormat="1" ht="12">
      <c r="A446" s="40"/>
      <c r="B446" s="41"/>
      <c r="C446" s="42"/>
      <c r="D446" s="224" t="s">
        <v>148</v>
      </c>
      <c r="E446" s="42"/>
      <c r="F446" s="225" t="s">
        <v>611</v>
      </c>
      <c r="G446" s="42"/>
      <c r="H446" s="42"/>
      <c r="I446" s="221"/>
      <c r="J446" s="42"/>
      <c r="K446" s="42"/>
      <c r="L446" s="46"/>
      <c r="M446" s="222"/>
      <c r="N446" s="223"/>
      <c r="O446" s="86"/>
      <c r="P446" s="86"/>
      <c r="Q446" s="86"/>
      <c r="R446" s="86"/>
      <c r="S446" s="86"/>
      <c r="T446" s="87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T446" s="19" t="s">
        <v>148</v>
      </c>
      <c r="AU446" s="19" t="s">
        <v>86</v>
      </c>
    </row>
    <row r="447" spans="1:65" s="2" customFormat="1" ht="16.5" customHeight="1">
      <c r="A447" s="40"/>
      <c r="B447" s="41"/>
      <c r="C447" s="206" t="s">
        <v>612</v>
      </c>
      <c r="D447" s="206" t="s">
        <v>139</v>
      </c>
      <c r="E447" s="207" t="s">
        <v>613</v>
      </c>
      <c r="F447" s="208" t="s">
        <v>614</v>
      </c>
      <c r="G447" s="209" t="s">
        <v>142</v>
      </c>
      <c r="H447" s="210">
        <v>103.7</v>
      </c>
      <c r="I447" s="211"/>
      <c r="J447" s="212">
        <f>ROUND(I447*H447,2)</f>
        <v>0</v>
      </c>
      <c r="K447" s="208" t="s">
        <v>143</v>
      </c>
      <c r="L447" s="46"/>
      <c r="M447" s="213" t="s">
        <v>19</v>
      </c>
      <c r="N447" s="214" t="s">
        <v>47</v>
      </c>
      <c r="O447" s="86"/>
      <c r="P447" s="215">
        <f>O447*H447</f>
        <v>0</v>
      </c>
      <c r="Q447" s="215">
        <v>3E-05</v>
      </c>
      <c r="R447" s="215">
        <f>Q447*H447</f>
        <v>0.003111</v>
      </c>
      <c r="S447" s="215">
        <v>0</v>
      </c>
      <c r="T447" s="216">
        <f>S447*H447</f>
        <v>0</v>
      </c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17" t="s">
        <v>236</v>
      </c>
      <c r="AT447" s="217" t="s">
        <v>139</v>
      </c>
      <c r="AU447" s="217" t="s">
        <v>86</v>
      </c>
      <c r="AY447" s="19" t="s">
        <v>136</v>
      </c>
      <c r="BE447" s="218">
        <f>IF(N447="základní",J447,0)</f>
        <v>0</v>
      </c>
      <c r="BF447" s="218">
        <f>IF(N447="snížená",J447,0)</f>
        <v>0</v>
      </c>
      <c r="BG447" s="218">
        <f>IF(N447="zákl. přenesená",J447,0)</f>
        <v>0</v>
      </c>
      <c r="BH447" s="218">
        <f>IF(N447="sníž. přenesená",J447,0)</f>
        <v>0</v>
      </c>
      <c r="BI447" s="218">
        <f>IF(N447="nulová",J447,0)</f>
        <v>0</v>
      </c>
      <c r="BJ447" s="19" t="s">
        <v>84</v>
      </c>
      <c r="BK447" s="218">
        <f>ROUND(I447*H447,2)</f>
        <v>0</v>
      </c>
      <c r="BL447" s="19" t="s">
        <v>236</v>
      </c>
      <c r="BM447" s="217" t="s">
        <v>615</v>
      </c>
    </row>
    <row r="448" spans="1:47" s="2" customFormat="1" ht="12">
      <c r="A448" s="40"/>
      <c r="B448" s="41"/>
      <c r="C448" s="42"/>
      <c r="D448" s="219" t="s">
        <v>146</v>
      </c>
      <c r="E448" s="42"/>
      <c r="F448" s="220" t="s">
        <v>616</v>
      </c>
      <c r="G448" s="42"/>
      <c r="H448" s="42"/>
      <c r="I448" s="221"/>
      <c r="J448" s="42"/>
      <c r="K448" s="42"/>
      <c r="L448" s="46"/>
      <c r="M448" s="222"/>
      <c r="N448" s="223"/>
      <c r="O448" s="86"/>
      <c r="P448" s="86"/>
      <c r="Q448" s="86"/>
      <c r="R448" s="86"/>
      <c r="S448" s="86"/>
      <c r="T448" s="87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T448" s="19" t="s">
        <v>146</v>
      </c>
      <c r="AU448" s="19" t="s">
        <v>86</v>
      </c>
    </row>
    <row r="449" spans="1:47" s="2" customFormat="1" ht="12">
      <c r="A449" s="40"/>
      <c r="B449" s="41"/>
      <c r="C449" s="42"/>
      <c r="D449" s="224" t="s">
        <v>148</v>
      </c>
      <c r="E449" s="42"/>
      <c r="F449" s="225" t="s">
        <v>617</v>
      </c>
      <c r="G449" s="42"/>
      <c r="H449" s="42"/>
      <c r="I449" s="221"/>
      <c r="J449" s="42"/>
      <c r="K449" s="42"/>
      <c r="L449" s="46"/>
      <c r="M449" s="222"/>
      <c r="N449" s="223"/>
      <c r="O449" s="86"/>
      <c r="P449" s="86"/>
      <c r="Q449" s="86"/>
      <c r="R449" s="86"/>
      <c r="S449" s="86"/>
      <c r="T449" s="87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T449" s="19" t="s">
        <v>148</v>
      </c>
      <c r="AU449" s="19" t="s">
        <v>86</v>
      </c>
    </row>
    <row r="450" spans="1:65" s="2" customFormat="1" ht="16.5" customHeight="1">
      <c r="A450" s="40"/>
      <c r="B450" s="41"/>
      <c r="C450" s="206" t="s">
        <v>618</v>
      </c>
      <c r="D450" s="206" t="s">
        <v>139</v>
      </c>
      <c r="E450" s="207" t="s">
        <v>619</v>
      </c>
      <c r="F450" s="208" t="s">
        <v>620</v>
      </c>
      <c r="G450" s="209" t="s">
        <v>246</v>
      </c>
      <c r="H450" s="269"/>
      <c r="I450" s="211"/>
      <c r="J450" s="212">
        <f>ROUND(I450*H450,2)</f>
        <v>0</v>
      </c>
      <c r="K450" s="208" t="s">
        <v>143</v>
      </c>
      <c r="L450" s="46"/>
      <c r="M450" s="213" t="s">
        <v>19</v>
      </c>
      <c r="N450" s="214" t="s">
        <v>47</v>
      </c>
      <c r="O450" s="86"/>
      <c r="P450" s="215">
        <f>O450*H450</f>
        <v>0</v>
      </c>
      <c r="Q450" s="215">
        <v>0</v>
      </c>
      <c r="R450" s="215">
        <f>Q450*H450</f>
        <v>0</v>
      </c>
      <c r="S450" s="215">
        <v>0</v>
      </c>
      <c r="T450" s="216">
        <f>S450*H450</f>
        <v>0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17" t="s">
        <v>236</v>
      </c>
      <c r="AT450" s="217" t="s">
        <v>139</v>
      </c>
      <c r="AU450" s="217" t="s">
        <v>86</v>
      </c>
      <c r="AY450" s="19" t="s">
        <v>136</v>
      </c>
      <c r="BE450" s="218">
        <f>IF(N450="základní",J450,0)</f>
        <v>0</v>
      </c>
      <c r="BF450" s="218">
        <f>IF(N450="snížená",J450,0)</f>
        <v>0</v>
      </c>
      <c r="BG450" s="218">
        <f>IF(N450="zákl. přenesená",J450,0)</f>
        <v>0</v>
      </c>
      <c r="BH450" s="218">
        <f>IF(N450="sníž. přenesená",J450,0)</f>
        <v>0</v>
      </c>
      <c r="BI450" s="218">
        <f>IF(N450="nulová",J450,0)</f>
        <v>0</v>
      </c>
      <c r="BJ450" s="19" t="s">
        <v>84</v>
      </c>
      <c r="BK450" s="218">
        <f>ROUND(I450*H450,2)</f>
        <v>0</v>
      </c>
      <c r="BL450" s="19" t="s">
        <v>236</v>
      </c>
      <c r="BM450" s="217" t="s">
        <v>621</v>
      </c>
    </row>
    <row r="451" spans="1:47" s="2" customFormat="1" ht="12">
      <c r="A451" s="40"/>
      <c r="B451" s="41"/>
      <c r="C451" s="42"/>
      <c r="D451" s="219" t="s">
        <v>146</v>
      </c>
      <c r="E451" s="42"/>
      <c r="F451" s="220" t="s">
        <v>622</v>
      </c>
      <c r="G451" s="42"/>
      <c r="H451" s="42"/>
      <c r="I451" s="221"/>
      <c r="J451" s="42"/>
      <c r="K451" s="42"/>
      <c r="L451" s="46"/>
      <c r="M451" s="222"/>
      <c r="N451" s="223"/>
      <c r="O451" s="86"/>
      <c r="P451" s="86"/>
      <c r="Q451" s="86"/>
      <c r="R451" s="86"/>
      <c r="S451" s="86"/>
      <c r="T451" s="87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T451" s="19" t="s">
        <v>146</v>
      </c>
      <c r="AU451" s="19" t="s">
        <v>86</v>
      </c>
    </row>
    <row r="452" spans="1:47" s="2" customFormat="1" ht="12">
      <c r="A452" s="40"/>
      <c r="B452" s="41"/>
      <c r="C452" s="42"/>
      <c r="D452" s="224" t="s">
        <v>148</v>
      </c>
      <c r="E452" s="42"/>
      <c r="F452" s="225" t="s">
        <v>623</v>
      </c>
      <c r="G452" s="42"/>
      <c r="H452" s="42"/>
      <c r="I452" s="221"/>
      <c r="J452" s="42"/>
      <c r="K452" s="42"/>
      <c r="L452" s="46"/>
      <c r="M452" s="222"/>
      <c r="N452" s="223"/>
      <c r="O452" s="86"/>
      <c r="P452" s="86"/>
      <c r="Q452" s="86"/>
      <c r="R452" s="86"/>
      <c r="S452" s="86"/>
      <c r="T452" s="87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T452" s="19" t="s">
        <v>148</v>
      </c>
      <c r="AU452" s="19" t="s">
        <v>86</v>
      </c>
    </row>
    <row r="453" spans="1:63" s="12" customFormat="1" ht="22.8" customHeight="1">
      <c r="A453" s="12"/>
      <c r="B453" s="190"/>
      <c r="C453" s="191"/>
      <c r="D453" s="192" t="s">
        <v>75</v>
      </c>
      <c r="E453" s="204" t="s">
        <v>624</v>
      </c>
      <c r="F453" s="204" t="s">
        <v>625</v>
      </c>
      <c r="G453" s="191"/>
      <c r="H453" s="191"/>
      <c r="I453" s="194"/>
      <c r="J453" s="205">
        <f>BK453</f>
        <v>0</v>
      </c>
      <c r="K453" s="191"/>
      <c r="L453" s="196"/>
      <c r="M453" s="197"/>
      <c r="N453" s="198"/>
      <c r="O453" s="198"/>
      <c r="P453" s="199">
        <f>SUM(P454:P457)</f>
        <v>0</v>
      </c>
      <c r="Q453" s="198"/>
      <c r="R453" s="199">
        <f>SUM(R454:R457)</f>
        <v>0</v>
      </c>
      <c r="S453" s="198"/>
      <c r="T453" s="200">
        <f>SUM(T454:T457)</f>
        <v>1.00245</v>
      </c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R453" s="201" t="s">
        <v>86</v>
      </c>
      <c r="AT453" s="202" t="s">
        <v>75</v>
      </c>
      <c r="AU453" s="202" t="s">
        <v>84</v>
      </c>
      <c r="AY453" s="201" t="s">
        <v>136</v>
      </c>
      <c r="BK453" s="203">
        <f>SUM(BK454:BK457)</f>
        <v>0</v>
      </c>
    </row>
    <row r="454" spans="1:65" s="2" customFormat="1" ht="16.5" customHeight="1">
      <c r="A454" s="40"/>
      <c r="B454" s="41"/>
      <c r="C454" s="206" t="s">
        <v>626</v>
      </c>
      <c r="D454" s="206" t="s">
        <v>139</v>
      </c>
      <c r="E454" s="207" t="s">
        <v>627</v>
      </c>
      <c r="F454" s="208" t="s">
        <v>628</v>
      </c>
      <c r="G454" s="209" t="s">
        <v>142</v>
      </c>
      <c r="H454" s="210">
        <v>12.3</v>
      </c>
      <c r="I454" s="211"/>
      <c r="J454" s="212">
        <f>ROUND(I454*H454,2)</f>
        <v>0</v>
      </c>
      <c r="K454" s="208" t="s">
        <v>143</v>
      </c>
      <c r="L454" s="46"/>
      <c r="M454" s="213" t="s">
        <v>19</v>
      </c>
      <c r="N454" s="214" t="s">
        <v>47</v>
      </c>
      <c r="O454" s="86"/>
      <c r="P454" s="215">
        <f>O454*H454</f>
        <v>0</v>
      </c>
      <c r="Q454" s="215">
        <v>0</v>
      </c>
      <c r="R454" s="215">
        <f>Q454*H454</f>
        <v>0</v>
      </c>
      <c r="S454" s="215">
        <v>0.0815</v>
      </c>
      <c r="T454" s="216">
        <f>S454*H454</f>
        <v>1.00245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17" t="s">
        <v>236</v>
      </c>
      <c r="AT454" s="217" t="s">
        <v>139</v>
      </c>
      <c r="AU454" s="217" t="s">
        <v>86</v>
      </c>
      <c r="AY454" s="19" t="s">
        <v>136</v>
      </c>
      <c r="BE454" s="218">
        <f>IF(N454="základní",J454,0)</f>
        <v>0</v>
      </c>
      <c r="BF454" s="218">
        <f>IF(N454="snížená",J454,0)</f>
        <v>0</v>
      </c>
      <c r="BG454" s="218">
        <f>IF(N454="zákl. přenesená",J454,0)</f>
        <v>0</v>
      </c>
      <c r="BH454" s="218">
        <f>IF(N454="sníž. přenesená",J454,0)</f>
        <v>0</v>
      </c>
      <c r="BI454" s="218">
        <f>IF(N454="nulová",J454,0)</f>
        <v>0</v>
      </c>
      <c r="BJ454" s="19" t="s">
        <v>84</v>
      </c>
      <c r="BK454" s="218">
        <f>ROUND(I454*H454,2)</f>
        <v>0</v>
      </c>
      <c r="BL454" s="19" t="s">
        <v>236</v>
      </c>
      <c r="BM454" s="217" t="s">
        <v>629</v>
      </c>
    </row>
    <row r="455" spans="1:47" s="2" customFormat="1" ht="12">
      <c r="A455" s="40"/>
      <c r="B455" s="41"/>
      <c r="C455" s="42"/>
      <c r="D455" s="219" t="s">
        <v>146</v>
      </c>
      <c r="E455" s="42"/>
      <c r="F455" s="220" t="s">
        <v>630</v>
      </c>
      <c r="G455" s="42"/>
      <c r="H455" s="42"/>
      <c r="I455" s="221"/>
      <c r="J455" s="42"/>
      <c r="K455" s="42"/>
      <c r="L455" s="46"/>
      <c r="M455" s="222"/>
      <c r="N455" s="223"/>
      <c r="O455" s="86"/>
      <c r="P455" s="86"/>
      <c r="Q455" s="86"/>
      <c r="R455" s="86"/>
      <c r="S455" s="86"/>
      <c r="T455" s="87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T455" s="19" t="s">
        <v>146</v>
      </c>
      <c r="AU455" s="19" t="s">
        <v>86</v>
      </c>
    </row>
    <row r="456" spans="1:47" s="2" customFormat="1" ht="12">
      <c r="A456" s="40"/>
      <c r="B456" s="41"/>
      <c r="C456" s="42"/>
      <c r="D456" s="224" t="s">
        <v>148</v>
      </c>
      <c r="E456" s="42"/>
      <c r="F456" s="225" t="s">
        <v>631</v>
      </c>
      <c r="G456" s="42"/>
      <c r="H456" s="42"/>
      <c r="I456" s="221"/>
      <c r="J456" s="42"/>
      <c r="K456" s="42"/>
      <c r="L456" s="46"/>
      <c r="M456" s="222"/>
      <c r="N456" s="223"/>
      <c r="O456" s="86"/>
      <c r="P456" s="86"/>
      <c r="Q456" s="86"/>
      <c r="R456" s="86"/>
      <c r="S456" s="86"/>
      <c r="T456" s="87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T456" s="19" t="s">
        <v>148</v>
      </c>
      <c r="AU456" s="19" t="s">
        <v>86</v>
      </c>
    </row>
    <row r="457" spans="1:51" s="14" customFormat="1" ht="12">
      <c r="A457" s="14"/>
      <c r="B457" s="236"/>
      <c r="C457" s="237"/>
      <c r="D457" s="219" t="s">
        <v>150</v>
      </c>
      <c r="E457" s="238" t="s">
        <v>19</v>
      </c>
      <c r="F457" s="239" t="s">
        <v>632</v>
      </c>
      <c r="G457" s="237"/>
      <c r="H457" s="240">
        <v>12.3</v>
      </c>
      <c r="I457" s="241"/>
      <c r="J457" s="237"/>
      <c r="K457" s="237"/>
      <c r="L457" s="242"/>
      <c r="M457" s="243"/>
      <c r="N457" s="244"/>
      <c r="O457" s="244"/>
      <c r="P457" s="244"/>
      <c r="Q457" s="244"/>
      <c r="R457" s="244"/>
      <c r="S457" s="244"/>
      <c r="T457" s="245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46" t="s">
        <v>150</v>
      </c>
      <c r="AU457" s="246" t="s">
        <v>86</v>
      </c>
      <c r="AV457" s="14" t="s">
        <v>86</v>
      </c>
      <c r="AW457" s="14" t="s">
        <v>35</v>
      </c>
      <c r="AX457" s="14" t="s">
        <v>84</v>
      </c>
      <c r="AY457" s="246" t="s">
        <v>136</v>
      </c>
    </row>
    <row r="458" spans="1:63" s="12" customFormat="1" ht="22.8" customHeight="1">
      <c r="A458" s="12"/>
      <c r="B458" s="190"/>
      <c r="C458" s="191"/>
      <c r="D458" s="192" t="s">
        <v>75</v>
      </c>
      <c r="E458" s="204" t="s">
        <v>633</v>
      </c>
      <c r="F458" s="204" t="s">
        <v>634</v>
      </c>
      <c r="G458" s="191"/>
      <c r="H458" s="191"/>
      <c r="I458" s="194"/>
      <c r="J458" s="205">
        <f>BK458</f>
        <v>0</v>
      </c>
      <c r="K458" s="191"/>
      <c r="L458" s="196"/>
      <c r="M458" s="197"/>
      <c r="N458" s="198"/>
      <c r="O458" s="198"/>
      <c r="P458" s="199">
        <f>SUM(P459:P482)</f>
        <v>0</v>
      </c>
      <c r="Q458" s="198"/>
      <c r="R458" s="199">
        <f>SUM(R459:R482)</f>
        <v>0.007344000000000001</v>
      </c>
      <c r="S458" s="198"/>
      <c r="T458" s="200">
        <f>SUM(T459:T482)</f>
        <v>0.192</v>
      </c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R458" s="201" t="s">
        <v>86</v>
      </c>
      <c r="AT458" s="202" t="s">
        <v>75</v>
      </c>
      <c r="AU458" s="202" t="s">
        <v>84</v>
      </c>
      <c r="AY458" s="201" t="s">
        <v>136</v>
      </c>
      <c r="BK458" s="203">
        <f>SUM(BK459:BK482)</f>
        <v>0</v>
      </c>
    </row>
    <row r="459" spans="1:65" s="2" customFormat="1" ht="16.5" customHeight="1">
      <c r="A459" s="40"/>
      <c r="B459" s="41"/>
      <c r="C459" s="206" t="s">
        <v>635</v>
      </c>
      <c r="D459" s="206" t="s">
        <v>139</v>
      </c>
      <c r="E459" s="207" t="s">
        <v>636</v>
      </c>
      <c r="F459" s="208" t="s">
        <v>637</v>
      </c>
      <c r="G459" s="209" t="s">
        <v>142</v>
      </c>
      <c r="H459" s="210">
        <v>9.6</v>
      </c>
      <c r="I459" s="211"/>
      <c r="J459" s="212">
        <f>ROUND(I459*H459,2)</f>
        <v>0</v>
      </c>
      <c r="K459" s="208" t="s">
        <v>143</v>
      </c>
      <c r="L459" s="46"/>
      <c r="M459" s="213" t="s">
        <v>19</v>
      </c>
      <c r="N459" s="214" t="s">
        <v>47</v>
      </c>
      <c r="O459" s="86"/>
      <c r="P459" s="215">
        <f>O459*H459</f>
        <v>0</v>
      </c>
      <c r="Q459" s="215">
        <v>0</v>
      </c>
      <c r="R459" s="215">
        <f>Q459*H459</f>
        <v>0</v>
      </c>
      <c r="S459" s="215">
        <v>0.02</v>
      </c>
      <c r="T459" s="216">
        <f>S459*H459</f>
        <v>0.192</v>
      </c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R459" s="217" t="s">
        <v>236</v>
      </c>
      <c r="AT459" s="217" t="s">
        <v>139</v>
      </c>
      <c r="AU459" s="217" t="s">
        <v>86</v>
      </c>
      <c r="AY459" s="19" t="s">
        <v>136</v>
      </c>
      <c r="BE459" s="218">
        <f>IF(N459="základní",J459,0)</f>
        <v>0</v>
      </c>
      <c r="BF459" s="218">
        <f>IF(N459="snížená",J459,0)</f>
        <v>0</v>
      </c>
      <c r="BG459" s="218">
        <f>IF(N459="zákl. přenesená",J459,0)</f>
        <v>0</v>
      </c>
      <c r="BH459" s="218">
        <f>IF(N459="sníž. přenesená",J459,0)</f>
        <v>0</v>
      </c>
      <c r="BI459" s="218">
        <f>IF(N459="nulová",J459,0)</f>
        <v>0</v>
      </c>
      <c r="BJ459" s="19" t="s">
        <v>84</v>
      </c>
      <c r="BK459" s="218">
        <f>ROUND(I459*H459,2)</f>
        <v>0</v>
      </c>
      <c r="BL459" s="19" t="s">
        <v>236</v>
      </c>
      <c r="BM459" s="217" t="s">
        <v>638</v>
      </c>
    </row>
    <row r="460" spans="1:47" s="2" customFormat="1" ht="12">
      <c r="A460" s="40"/>
      <c r="B460" s="41"/>
      <c r="C460" s="42"/>
      <c r="D460" s="219" t="s">
        <v>146</v>
      </c>
      <c r="E460" s="42"/>
      <c r="F460" s="220" t="s">
        <v>639</v>
      </c>
      <c r="G460" s="42"/>
      <c r="H460" s="42"/>
      <c r="I460" s="221"/>
      <c r="J460" s="42"/>
      <c r="K460" s="42"/>
      <c r="L460" s="46"/>
      <c r="M460" s="222"/>
      <c r="N460" s="223"/>
      <c r="O460" s="86"/>
      <c r="P460" s="86"/>
      <c r="Q460" s="86"/>
      <c r="R460" s="86"/>
      <c r="S460" s="86"/>
      <c r="T460" s="87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T460" s="19" t="s">
        <v>146</v>
      </c>
      <c r="AU460" s="19" t="s">
        <v>86</v>
      </c>
    </row>
    <row r="461" spans="1:47" s="2" customFormat="1" ht="12">
      <c r="A461" s="40"/>
      <c r="B461" s="41"/>
      <c r="C461" s="42"/>
      <c r="D461" s="224" t="s">
        <v>148</v>
      </c>
      <c r="E461" s="42"/>
      <c r="F461" s="225" t="s">
        <v>640</v>
      </c>
      <c r="G461" s="42"/>
      <c r="H461" s="42"/>
      <c r="I461" s="221"/>
      <c r="J461" s="42"/>
      <c r="K461" s="42"/>
      <c r="L461" s="46"/>
      <c r="M461" s="222"/>
      <c r="N461" s="223"/>
      <c r="O461" s="86"/>
      <c r="P461" s="86"/>
      <c r="Q461" s="86"/>
      <c r="R461" s="86"/>
      <c r="S461" s="86"/>
      <c r="T461" s="87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T461" s="19" t="s">
        <v>148</v>
      </c>
      <c r="AU461" s="19" t="s">
        <v>86</v>
      </c>
    </row>
    <row r="462" spans="1:51" s="14" customFormat="1" ht="12">
      <c r="A462" s="14"/>
      <c r="B462" s="236"/>
      <c r="C462" s="237"/>
      <c r="D462" s="219" t="s">
        <v>150</v>
      </c>
      <c r="E462" s="238" t="s">
        <v>19</v>
      </c>
      <c r="F462" s="239" t="s">
        <v>641</v>
      </c>
      <c r="G462" s="237"/>
      <c r="H462" s="240">
        <v>9.6</v>
      </c>
      <c r="I462" s="241"/>
      <c r="J462" s="237"/>
      <c r="K462" s="237"/>
      <c r="L462" s="242"/>
      <c r="M462" s="243"/>
      <c r="N462" s="244"/>
      <c r="O462" s="244"/>
      <c r="P462" s="244"/>
      <c r="Q462" s="244"/>
      <c r="R462" s="244"/>
      <c r="S462" s="244"/>
      <c r="T462" s="245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46" t="s">
        <v>150</v>
      </c>
      <c r="AU462" s="246" t="s">
        <v>86</v>
      </c>
      <c r="AV462" s="14" t="s">
        <v>86</v>
      </c>
      <c r="AW462" s="14" t="s">
        <v>35</v>
      </c>
      <c r="AX462" s="14" t="s">
        <v>84</v>
      </c>
      <c r="AY462" s="246" t="s">
        <v>136</v>
      </c>
    </row>
    <row r="463" spans="1:65" s="2" customFormat="1" ht="16.5" customHeight="1">
      <c r="A463" s="40"/>
      <c r="B463" s="41"/>
      <c r="C463" s="206" t="s">
        <v>642</v>
      </c>
      <c r="D463" s="206" t="s">
        <v>139</v>
      </c>
      <c r="E463" s="207" t="s">
        <v>643</v>
      </c>
      <c r="F463" s="208" t="s">
        <v>644</v>
      </c>
      <c r="G463" s="209" t="s">
        <v>142</v>
      </c>
      <c r="H463" s="210">
        <v>14.4</v>
      </c>
      <c r="I463" s="211"/>
      <c r="J463" s="212">
        <f>ROUND(I463*H463,2)</f>
        <v>0</v>
      </c>
      <c r="K463" s="208" t="s">
        <v>143</v>
      </c>
      <c r="L463" s="46"/>
      <c r="M463" s="213" t="s">
        <v>19</v>
      </c>
      <c r="N463" s="214" t="s">
        <v>47</v>
      </c>
      <c r="O463" s="86"/>
      <c r="P463" s="215">
        <f>O463*H463</f>
        <v>0</v>
      </c>
      <c r="Q463" s="215">
        <v>7E-05</v>
      </c>
      <c r="R463" s="215">
        <f>Q463*H463</f>
        <v>0.001008</v>
      </c>
      <c r="S463" s="215">
        <v>0</v>
      </c>
      <c r="T463" s="216">
        <f>S463*H463</f>
        <v>0</v>
      </c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R463" s="217" t="s">
        <v>236</v>
      </c>
      <c r="AT463" s="217" t="s">
        <v>139</v>
      </c>
      <c r="AU463" s="217" t="s">
        <v>86</v>
      </c>
      <c r="AY463" s="19" t="s">
        <v>136</v>
      </c>
      <c r="BE463" s="218">
        <f>IF(N463="základní",J463,0)</f>
        <v>0</v>
      </c>
      <c r="BF463" s="218">
        <f>IF(N463="snížená",J463,0)</f>
        <v>0</v>
      </c>
      <c r="BG463" s="218">
        <f>IF(N463="zákl. přenesená",J463,0)</f>
        <v>0</v>
      </c>
      <c r="BH463" s="218">
        <f>IF(N463="sníž. přenesená",J463,0)</f>
        <v>0</v>
      </c>
      <c r="BI463" s="218">
        <f>IF(N463="nulová",J463,0)</f>
        <v>0</v>
      </c>
      <c r="BJ463" s="19" t="s">
        <v>84</v>
      </c>
      <c r="BK463" s="218">
        <f>ROUND(I463*H463,2)</f>
        <v>0</v>
      </c>
      <c r="BL463" s="19" t="s">
        <v>236</v>
      </c>
      <c r="BM463" s="217" t="s">
        <v>645</v>
      </c>
    </row>
    <row r="464" spans="1:47" s="2" customFormat="1" ht="12">
      <c r="A464" s="40"/>
      <c r="B464" s="41"/>
      <c r="C464" s="42"/>
      <c r="D464" s="219" t="s">
        <v>146</v>
      </c>
      <c r="E464" s="42"/>
      <c r="F464" s="220" t="s">
        <v>646</v>
      </c>
      <c r="G464" s="42"/>
      <c r="H464" s="42"/>
      <c r="I464" s="221"/>
      <c r="J464" s="42"/>
      <c r="K464" s="42"/>
      <c r="L464" s="46"/>
      <c r="M464" s="222"/>
      <c r="N464" s="223"/>
      <c r="O464" s="86"/>
      <c r="P464" s="86"/>
      <c r="Q464" s="86"/>
      <c r="R464" s="86"/>
      <c r="S464" s="86"/>
      <c r="T464" s="87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T464" s="19" t="s">
        <v>146</v>
      </c>
      <c r="AU464" s="19" t="s">
        <v>86</v>
      </c>
    </row>
    <row r="465" spans="1:47" s="2" customFormat="1" ht="12">
      <c r="A465" s="40"/>
      <c r="B465" s="41"/>
      <c r="C465" s="42"/>
      <c r="D465" s="224" t="s">
        <v>148</v>
      </c>
      <c r="E465" s="42"/>
      <c r="F465" s="225" t="s">
        <v>647</v>
      </c>
      <c r="G465" s="42"/>
      <c r="H465" s="42"/>
      <c r="I465" s="221"/>
      <c r="J465" s="42"/>
      <c r="K465" s="42"/>
      <c r="L465" s="46"/>
      <c r="M465" s="222"/>
      <c r="N465" s="223"/>
      <c r="O465" s="86"/>
      <c r="P465" s="86"/>
      <c r="Q465" s="86"/>
      <c r="R465" s="86"/>
      <c r="S465" s="86"/>
      <c r="T465" s="87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T465" s="19" t="s">
        <v>148</v>
      </c>
      <c r="AU465" s="19" t="s">
        <v>86</v>
      </c>
    </row>
    <row r="466" spans="1:65" s="2" customFormat="1" ht="16.5" customHeight="1">
      <c r="A466" s="40"/>
      <c r="B466" s="41"/>
      <c r="C466" s="206" t="s">
        <v>648</v>
      </c>
      <c r="D466" s="206" t="s">
        <v>139</v>
      </c>
      <c r="E466" s="207" t="s">
        <v>649</v>
      </c>
      <c r="F466" s="208" t="s">
        <v>650</v>
      </c>
      <c r="G466" s="209" t="s">
        <v>142</v>
      </c>
      <c r="H466" s="210">
        <v>14.4</v>
      </c>
      <c r="I466" s="211"/>
      <c r="J466" s="212">
        <f>ROUND(I466*H466,2)</f>
        <v>0</v>
      </c>
      <c r="K466" s="208" t="s">
        <v>143</v>
      </c>
      <c r="L466" s="46"/>
      <c r="M466" s="213" t="s">
        <v>19</v>
      </c>
      <c r="N466" s="214" t="s">
        <v>47</v>
      </c>
      <c r="O466" s="86"/>
      <c r="P466" s="215">
        <f>O466*H466</f>
        <v>0</v>
      </c>
      <c r="Q466" s="215">
        <v>0</v>
      </c>
      <c r="R466" s="215">
        <f>Q466*H466</f>
        <v>0</v>
      </c>
      <c r="S466" s="215">
        <v>0</v>
      </c>
      <c r="T466" s="216">
        <f>S466*H466</f>
        <v>0</v>
      </c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R466" s="217" t="s">
        <v>236</v>
      </c>
      <c r="AT466" s="217" t="s">
        <v>139</v>
      </c>
      <c r="AU466" s="217" t="s">
        <v>86</v>
      </c>
      <c r="AY466" s="19" t="s">
        <v>136</v>
      </c>
      <c r="BE466" s="218">
        <f>IF(N466="základní",J466,0)</f>
        <v>0</v>
      </c>
      <c r="BF466" s="218">
        <f>IF(N466="snížená",J466,0)</f>
        <v>0</v>
      </c>
      <c r="BG466" s="218">
        <f>IF(N466="zákl. přenesená",J466,0)</f>
        <v>0</v>
      </c>
      <c r="BH466" s="218">
        <f>IF(N466="sníž. přenesená",J466,0)</f>
        <v>0</v>
      </c>
      <c r="BI466" s="218">
        <f>IF(N466="nulová",J466,0)</f>
        <v>0</v>
      </c>
      <c r="BJ466" s="19" t="s">
        <v>84</v>
      </c>
      <c r="BK466" s="218">
        <f>ROUND(I466*H466,2)</f>
        <v>0</v>
      </c>
      <c r="BL466" s="19" t="s">
        <v>236</v>
      </c>
      <c r="BM466" s="217" t="s">
        <v>651</v>
      </c>
    </row>
    <row r="467" spans="1:47" s="2" customFormat="1" ht="12">
      <c r="A467" s="40"/>
      <c r="B467" s="41"/>
      <c r="C467" s="42"/>
      <c r="D467" s="219" t="s">
        <v>146</v>
      </c>
      <c r="E467" s="42"/>
      <c r="F467" s="220" t="s">
        <v>652</v>
      </c>
      <c r="G467" s="42"/>
      <c r="H467" s="42"/>
      <c r="I467" s="221"/>
      <c r="J467" s="42"/>
      <c r="K467" s="42"/>
      <c r="L467" s="46"/>
      <c r="M467" s="222"/>
      <c r="N467" s="223"/>
      <c r="O467" s="86"/>
      <c r="P467" s="86"/>
      <c r="Q467" s="86"/>
      <c r="R467" s="86"/>
      <c r="S467" s="86"/>
      <c r="T467" s="87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T467" s="19" t="s">
        <v>146</v>
      </c>
      <c r="AU467" s="19" t="s">
        <v>86</v>
      </c>
    </row>
    <row r="468" spans="1:47" s="2" customFormat="1" ht="12">
      <c r="A468" s="40"/>
      <c r="B468" s="41"/>
      <c r="C468" s="42"/>
      <c r="D468" s="224" t="s">
        <v>148</v>
      </c>
      <c r="E468" s="42"/>
      <c r="F468" s="225" t="s">
        <v>653</v>
      </c>
      <c r="G468" s="42"/>
      <c r="H468" s="42"/>
      <c r="I468" s="221"/>
      <c r="J468" s="42"/>
      <c r="K468" s="42"/>
      <c r="L468" s="46"/>
      <c r="M468" s="222"/>
      <c r="N468" s="223"/>
      <c r="O468" s="86"/>
      <c r="P468" s="86"/>
      <c r="Q468" s="86"/>
      <c r="R468" s="86"/>
      <c r="S468" s="86"/>
      <c r="T468" s="87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T468" s="19" t="s">
        <v>148</v>
      </c>
      <c r="AU468" s="19" t="s">
        <v>86</v>
      </c>
    </row>
    <row r="469" spans="1:51" s="13" customFormat="1" ht="12">
      <c r="A469" s="13"/>
      <c r="B469" s="226"/>
      <c r="C469" s="227"/>
      <c r="D469" s="219" t="s">
        <v>150</v>
      </c>
      <c r="E469" s="228" t="s">
        <v>19</v>
      </c>
      <c r="F469" s="229" t="s">
        <v>654</v>
      </c>
      <c r="G469" s="227"/>
      <c r="H469" s="228" t="s">
        <v>19</v>
      </c>
      <c r="I469" s="230"/>
      <c r="J469" s="227"/>
      <c r="K469" s="227"/>
      <c r="L469" s="231"/>
      <c r="M469" s="232"/>
      <c r="N469" s="233"/>
      <c r="O469" s="233"/>
      <c r="P469" s="233"/>
      <c r="Q469" s="233"/>
      <c r="R469" s="233"/>
      <c r="S469" s="233"/>
      <c r="T469" s="234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35" t="s">
        <v>150</v>
      </c>
      <c r="AU469" s="235" t="s">
        <v>86</v>
      </c>
      <c r="AV469" s="13" t="s">
        <v>84</v>
      </c>
      <c r="AW469" s="13" t="s">
        <v>35</v>
      </c>
      <c r="AX469" s="13" t="s">
        <v>76</v>
      </c>
      <c r="AY469" s="235" t="s">
        <v>136</v>
      </c>
    </row>
    <row r="470" spans="1:51" s="14" customFormat="1" ht="12">
      <c r="A470" s="14"/>
      <c r="B470" s="236"/>
      <c r="C470" s="237"/>
      <c r="D470" s="219" t="s">
        <v>150</v>
      </c>
      <c r="E470" s="238" t="s">
        <v>19</v>
      </c>
      <c r="F470" s="239" t="s">
        <v>655</v>
      </c>
      <c r="G470" s="237"/>
      <c r="H470" s="240">
        <v>14.4</v>
      </c>
      <c r="I470" s="241"/>
      <c r="J470" s="237"/>
      <c r="K470" s="237"/>
      <c r="L470" s="242"/>
      <c r="M470" s="243"/>
      <c r="N470" s="244"/>
      <c r="O470" s="244"/>
      <c r="P470" s="244"/>
      <c r="Q470" s="244"/>
      <c r="R470" s="244"/>
      <c r="S470" s="244"/>
      <c r="T470" s="245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46" t="s">
        <v>150</v>
      </c>
      <c r="AU470" s="246" t="s">
        <v>86</v>
      </c>
      <c r="AV470" s="14" t="s">
        <v>86</v>
      </c>
      <c r="AW470" s="14" t="s">
        <v>35</v>
      </c>
      <c r="AX470" s="14" t="s">
        <v>84</v>
      </c>
      <c r="AY470" s="246" t="s">
        <v>136</v>
      </c>
    </row>
    <row r="471" spans="1:65" s="2" customFormat="1" ht="16.5" customHeight="1">
      <c r="A471" s="40"/>
      <c r="B471" s="41"/>
      <c r="C471" s="206" t="s">
        <v>656</v>
      </c>
      <c r="D471" s="206" t="s">
        <v>139</v>
      </c>
      <c r="E471" s="207" t="s">
        <v>657</v>
      </c>
      <c r="F471" s="208" t="s">
        <v>658</v>
      </c>
      <c r="G471" s="209" t="s">
        <v>142</v>
      </c>
      <c r="H471" s="210">
        <v>14.4</v>
      </c>
      <c r="I471" s="211"/>
      <c r="J471" s="212">
        <f>ROUND(I471*H471,2)</f>
        <v>0</v>
      </c>
      <c r="K471" s="208" t="s">
        <v>143</v>
      </c>
      <c r="L471" s="46"/>
      <c r="M471" s="213" t="s">
        <v>19</v>
      </c>
      <c r="N471" s="214" t="s">
        <v>47</v>
      </c>
      <c r="O471" s="86"/>
      <c r="P471" s="215">
        <f>O471*H471</f>
        <v>0</v>
      </c>
      <c r="Q471" s="215">
        <v>0.00017</v>
      </c>
      <c r="R471" s="215">
        <f>Q471*H471</f>
        <v>0.002448</v>
      </c>
      <c r="S471" s="215">
        <v>0</v>
      </c>
      <c r="T471" s="216">
        <f>S471*H471</f>
        <v>0</v>
      </c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R471" s="217" t="s">
        <v>236</v>
      </c>
      <c r="AT471" s="217" t="s">
        <v>139</v>
      </c>
      <c r="AU471" s="217" t="s">
        <v>86</v>
      </c>
      <c r="AY471" s="19" t="s">
        <v>136</v>
      </c>
      <c r="BE471" s="218">
        <f>IF(N471="základní",J471,0)</f>
        <v>0</v>
      </c>
      <c r="BF471" s="218">
        <f>IF(N471="snížená",J471,0)</f>
        <v>0</v>
      </c>
      <c r="BG471" s="218">
        <f>IF(N471="zákl. přenesená",J471,0)</f>
        <v>0</v>
      </c>
      <c r="BH471" s="218">
        <f>IF(N471="sníž. přenesená",J471,0)</f>
        <v>0</v>
      </c>
      <c r="BI471" s="218">
        <f>IF(N471="nulová",J471,0)</f>
        <v>0</v>
      </c>
      <c r="BJ471" s="19" t="s">
        <v>84</v>
      </c>
      <c r="BK471" s="218">
        <f>ROUND(I471*H471,2)</f>
        <v>0</v>
      </c>
      <c r="BL471" s="19" t="s">
        <v>236</v>
      </c>
      <c r="BM471" s="217" t="s">
        <v>659</v>
      </c>
    </row>
    <row r="472" spans="1:47" s="2" customFormat="1" ht="12">
      <c r="A472" s="40"/>
      <c r="B472" s="41"/>
      <c r="C472" s="42"/>
      <c r="D472" s="219" t="s">
        <v>146</v>
      </c>
      <c r="E472" s="42"/>
      <c r="F472" s="220" t="s">
        <v>660</v>
      </c>
      <c r="G472" s="42"/>
      <c r="H472" s="42"/>
      <c r="I472" s="221"/>
      <c r="J472" s="42"/>
      <c r="K472" s="42"/>
      <c r="L472" s="46"/>
      <c r="M472" s="222"/>
      <c r="N472" s="223"/>
      <c r="O472" s="86"/>
      <c r="P472" s="86"/>
      <c r="Q472" s="86"/>
      <c r="R472" s="86"/>
      <c r="S472" s="86"/>
      <c r="T472" s="87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T472" s="19" t="s">
        <v>146</v>
      </c>
      <c r="AU472" s="19" t="s">
        <v>86</v>
      </c>
    </row>
    <row r="473" spans="1:47" s="2" customFormat="1" ht="12">
      <c r="A473" s="40"/>
      <c r="B473" s="41"/>
      <c r="C473" s="42"/>
      <c r="D473" s="224" t="s">
        <v>148</v>
      </c>
      <c r="E473" s="42"/>
      <c r="F473" s="225" t="s">
        <v>661</v>
      </c>
      <c r="G473" s="42"/>
      <c r="H473" s="42"/>
      <c r="I473" s="221"/>
      <c r="J473" s="42"/>
      <c r="K473" s="42"/>
      <c r="L473" s="46"/>
      <c r="M473" s="222"/>
      <c r="N473" s="223"/>
      <c r="O473" s="86"/>
      <c r="P473" s="86"/>
      <c r="Q473" s="86"/>
      <c r="R473" s="86"/>
      <c r="S473" s="86"/>
      <c r="T473" s="87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T473" s="19" t="s">
        <v>148</v>
      </c>
      <c r="AU473" s="19" t="s">
        <v>86</v>
      </c>
    </row>
    <row r="474" spans="1:65" s="2" customFormat="1" ht="16.5" customHeight="1">
      <c r="A474" s="40"/>
      <c r="B474" s="41"/>
      <c r="C474" s="206" t="s">
        <v>662</v>
      </c>
      <c r="D474" s="206" t="s">
        <v>139</v>
      </c>
      <c r="E474" s="207" t="s">
        <v>663</v>
      </c>
      <c r="F474" s="208" t="s">
        <v>664</v>
      </c>
      <c r="G474" s="209" t="s">
        <v>142</v>
      </c>
      <c r="H474" s="210">
        <v>14.4</v>
      </c>
      <c r="I474" s="211"/>
      <c r="J474" s="212">
        <f>ROUND(I474*H474,2)</f>
        <v>0</v>
      </c>
      <c r="K474" s="208" t="s">
        <v>143</v>
      </c>
      <c r="L474" s="46"/>
      <c r="M474" s="213" t="s">
        <v>19</v>
      </c>
      <c r="N474" s="214" t="s">
        <v>47</v>
      </c>
      <c r="O474" s="86"/>
      <c r="P474" s="215">
        <f>O474*H474</f>
        <v>0</v>
      </c>
      <c r="Q474" s="215">
        <v>0.00012</v>
      </c>
      <c r="R474" s="215">
        <f>Q474*H474</f>
        <v>0.0017280000000000002</v>
      </c>
      <c r="S474" s="215">
        <v>0</v>
      </c>
      <c r="T474" s="216">
        <f>S474*H474</f>
        <v>0</v>
      </c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R474" s="217" t="s">
        <v>236</v>
      </c>
      <c r="AT474" s="217" t="s">
        <v>139</v>
      </c>
      <c r="AU474" s="217" t="s">
        <v>86</v>
      </c>
      <c r="AY474" s="19" t="s">
        <v>136</v>
      </c>
      <c r="BE474" s="218">
        <f>IF(N474="základní",J474,0)</f>
        <v>0</v>
      </c>
      <c r="BF474" s="218">
        <f>IF(N474="snížená",J474,0)</f>
        <v>0</v>
      </c>
      <c r="BG474" s="218">
        <f>IF(N474="zákl. přenesená",J474,0)</f>
        <v>0</v>
      </c>
      <c r="BH474" s="218">
        <f>IF(N474="sníž. přenesená",J474,0)</f>
        <v>0</v>
      </c>
      <c r="BI474" s="218">
        <f>IF(N474="nulová",J474,0)</f>
        <v>0</v>
      </c>
      <c r="BJ474" s="19" t="s">
        <v>84</v>
      </c>
      <c r="BK474" s="218">
        <f>ROUND(I474*H474,2)</f>
        <v>0</v>
      </c>
      <c r="BL474" s="19" t="s">
        <v>236</v>
      </c>
      <c r="BM474" s="217" t="s">
        <v>665</v>
      </c>
    </row>
    <row r="475" spans="1:47" s="2" customFormat="1" ht="12">
      <c r="A475" s="40"/>
      <c r="B475" s="41"/>
      <c r="C475" s="42"/>
      <c r="D475" s="219" t="s">
        <v>146</v>
      </c>
      <c r="E475" s="42"/>
      <c r="F475" s="220" t="s">
        <v>666</v>
      </c>
      <c r="G475" s="42"/>
      <c r="H475" s="42"/>
      <c r="I475" s="221"/>
      <c r="J475" s="42"/>
      <c r="K475" s="42"/>
      <c r="L475" s="46"/>
      <c r="M475" s="222"/>
      <c r="N475" s="223"/>
      <c r="O475" s="86"/>
      <c r="P475" s="86"/>
      <c r="Q475" s="86"/>
      <c r="R475" s="86"/>
      <c r="S475" s="86"/>
      <c r="T475" s="87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T475" s="19" t="s">
        <v>146</v>
      </c>
      <c r="AU475" s="19" t="s">
        <v>86</v>
      </c>
    </row>
    <row r="476" spans="1:47" s="2" customFormat="1" ht="12">
      <c r="A476" s="40"/>
      <c r="B476" s="41"/>
      <c r="C476" s="42"/>
      <c r="D476" s="224" t="s">
        <v>148</v>
      </c>
      <c r="E476" s="42"/>
      <c r="F476" s="225" t="s">
        <v>667</v>
      </c>
      <c r="G476" s="42"/>
      <c r="H476" s="42"/>
      <c r="I476" s="221"/>
      <c r="J476" s="42"/>
      <c r="K476" s="42"/>
      <c r="L476" s="46"/>
      <c r="M476" s="222"/>
      <c r="N476" s="223"/>
      <c r="O476" s="86"/>
      <c r="P476" s="86"/>
      <c r="Q476" s="86"/>
      <c r="R476" s="86"/>
      <c r="S476" s="86"/>
      <c r="T476" s="87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T476" s="19" t="s">
        <v>148</v>
      </c>
      <c r="AU476" s="19" t="s">
        <v>86</v>
      </c>
    </row>
    <row r="477" spans="1:65" s="2" customFormat="1" ht="16.5" customHeight="1">
      <c r="A477" s="40"/>
      <c r="B477" s="41"/>
      <c r="C477" s="206" t="s">
        <v>668</v>
      </c>
      <c r="D477" s="206" t="s">
        <v>139</v>
      </c>
      <c r="E477" s="207" t="s">
        <v>669</v>
      </c>
      <c r="F477" s="208" t="s">
        <v>670</v>
      </c>
      <c r="G477" s="209" t="s">
        <v>142</v>
      </c>
      <c r="H477" s="210">
        <v>14.4</v>
      </c>
      <c r="I477" s="211"/>
      <c r="J477" s="212">
        <f>ROUND(I477*H477,2)</f>
        <v>0</v>
      </c>
      <c r="K477" s="208" t="s">
        <v>143</v>
      </c>
      <c r="L477" s="46"/>
      <c r="M477" s="213" t="s">
        <v>19</v>
      </c>
      <c r="N477" s="214" t="s">
        <v>47</v>
      </c>
      <c r="O477" s="86"/>
      <c r="P477" s="215">
        <f>O477*H477</f>
        <v>0</v>
      </c>
      <c r="Q477" s="215">
        <v>0.00012</v>
      </c>
      <c r="R477" s="215">
        <f>Q477*H477</f>
        <v>0.0017280000000000002</v>
      </c>
      <c r="S477" s="215">
        <v>0</v>
      </c>
      <c r="T477" s="216">
        <f>S477*H477</f>
        <v>0</v>
      </c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R477" s="217" t="s">
        <v>236</v>
      </c>
      <c r="AT477" s="217" t="s">
        <v>139</v>
      </c>
      <c r="AU477" s="217" t="s">
        <v>86</v>
      </c>
      <c r="AY477" s="19" t="s">
        <v>136</v>
      </c>
      <c r="BE477" s="218">
        <f>IF(N477="základní",J477,0)</f>
        <v>0</v>
      </c>
      <c r="BF477" s="218">
        <f>IF(N477="snížená",J477,0)</f>
        <v>0</v>
      </c>
      <c r="BG477" s="218">
        <f>IF(N477="zákl. přenesená",J477,0)</f>
        <v>0</v>
      </c>
      <c r="BH477" s="218">
        <f>IF(N477="sníž. přenesená",J477,0)</f>
        <v>0</v>
      </c>
      <c r="BI477" s="218">
        <f>IF(N477="nulová",J477,0)</f>
        <v>0</v>
      </c>
      <c r="BJ477" s="19" t="s">
        <v>84</v>
      </c>
      <c r="BK477" s="218">
        <f>ROUND(I477*H477,2)</f>
        <v>0</v>
      </c>
      <c r="BL477" s="19" t="s">
        <v>236</v>
      </c>
      <c r="BM477" s="217" t="s">
        <v>671</v>
      </c>
    </row>
    <row r="478" spans="1:47" s="2" customFormat="1" ht="12">
      <c r="A478" s="40"/>
      <c r="B478" s="41"/>
      <c r="C478" s="42"/>
      <c r="D478" s="219" t="s">
        <v>146</v>
      </c>
      <c r="E478" s="42"/>
      <c r="F478" s="220" t="s">
        <v>672</v>
      </c>
      <c r="G478" s="42"/>
      <c r="H478" s="42"/>
      <c r="I478" s="221"/>
      <c r="J478" s="42"/>
      <c r="K478" s="42"/>
      <c r="L478" s="46"/>
      <c r="M478" s="222"/>
      <c r="N478" s="223"/>
      <c r="O478" s="86"/>
      <c r="P478" s="86"/>
      <c r="Q478" s="86"/>
      <c r="R478" s="86"/>
      <c r="S478" s="86"/>
      <c r="T478" s="87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T478" s="19" t="s">
        <v>146</v>
      </c>
      <c r="AU478" s="19" t="s">
        <v>86</v>
      </c>
    </row>
    <row r="479" spans="1:47" s="2" customFormat="1" ht="12">
      <c r="A479" s="40"/>
      <c r="B479" s="41"/>
      <c r="C479" s="42"/>
      <c r="D479" s="224" t="s">
        <v>148</v>
      </c>
      <c r="E479" s="42"/>
      <c r="F479" s="225" t="s">
        <v>673</v>
      </c>
      <c r="G479" s="42"/>
      <c r="H479" s="42"/>
      <c r="I479" s="221"/>
      <c r="J479" s="42"/>
      <c r="K479" s="42"/>
      <c r="L479" s="46"/>
      <c r="M479" s="222"/>
      <c r="N479" s="223"/>
      <c r="O479" s="86"/>
      <c r="P479" s="86"/>
      <c r="Q479" s="86"/>
      <c r="R479" s="86"/>
      <c r="S479" s="86"/>
      <c r="T479" s="87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T479" s="19" t="s">
        <v>148</v>
      </c>
      <c r="AU479" s="19" t="s">
        <v>86</v>
      </c>
    </row>
    <row r="480" spans="1:65" s="2" customFormat="1" ht="16.5" customHeight="1">
      <c r="A480" s="40"/>
      <c r="B480" s="41"/>
      <c r="C480" s="206" t="s">
        <v>674</v>
      </c>
      <c r="D480" s="206" t="s">
        <v>139</v>
      </c>
      <c r="E480" s="207" t="s">
        <v>675</v>
      </c>
      <c r="F480" s="208" t="s">
        <v>676</v>
      </c>
      <c r="G480" s="209" t="s">
        <v>142</v>
      </c>
      <c r="H480" s="210">
        <v>14.4</v>
      </c>
      <c r="I480" s="211"/>
      <c r="J480" s="212">
        <f>ROUND(I480*H480,2)</f>
        <v>0</v>
      </c>
      <c r="K480" s="208" t="s">
        <v>143</v>
      </c>
      <c r="L480" s="46"/>
      <c r="M480" s="213" t="s">
        <v>19</v>
      </c>
      <c r="N480" s="214" t="s">
        <v>47</v>
      </c>
      <c r="O480" s="86"/>
      <c r="P480" s="215">
        <f>O480*H480</f>
        <v>0</v>
      </c>
      <c r="Q480" s="215">
        <v>3E-05</v>
      </c>
      <c r="R480" s="215">
        <f>Q480*H480</f>
        <v>0.00043200000000000004</v>
      </c>
      <c r="S480" s="215">
        <v>0</v>
      </c>
      <c r="T480" s="216">
        <f>S480*H480</f>
        <v>0</v>
      </c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R480" s="217" t="s">
        <v>236</v>
      </c>
      <c r="AT480" s="217" t="s">
        <v>139</v>
      </c>
      <c r="AU480" s="217" t="s">
        <v>86</v>
      </c>
      <c r="AY480" s="19" t="s">
        <v>136</v>
      </c>
      <c r="BE480" s="218">
        <f>IF(N480="základní",J480,0)</f>
        <v>0</v>
      </c>
      <c r="BF480" s="218">
        <f>IF(N480="snížená",J480,0)</f>
        <v>0</v>
      </c>
      <c r="BG480" s="218">
        <f>IF(N480="zákl. přenesená",J480,0)</f>
        <v>0</v>
      </c>
      <c r="BH480" s="218">
        <f>IF(N480="sníž. přenesená",J480,0)</f>
        <v>0</v>
      </c>
      <c r="BI480" s="218">
        <f>IF(N480="nulová",J480,0)</f>
        <v>0</v>
      </c>
      <c r="BJ480" s="19" t="s">
        <v>84</v>
      </c>
      <c r="BK480" s="218">
        <f>ROUND(I480*H480,2)</f>
        <v>0</v>
      </c>
      <c r="BL480" s="19" t="s">
        <v>236</v>
      </c>
      <c r="BM480" s="217" t="s">
        <v>677</v>
      </c>
    </row>
    <row r="481" spans="1:47" s="2" customFormat="1" ht="12">
      <c r="A481" s="40"/>
      <c r="B481" s="41"/>
      <c r="C481" s="42"/>
      <c r="D481" s="219" t="s">
        <v>146</v>
      </c>
      <c r="E481" s="42"/>
      <c r="F481" s="220" t="s">
        <v>678</v>
      </c>
      <c r="G481" s="42"/>
      <c r="H481" s="42"/>
      <c r="I481" s="221"/>
      <c r="J481" s="42"/>
      <c r="K481" s="42"/>
      <c r="L481" s="46"/>
      <c r="M481" s="222"/>
      <c r="N481" s="223"/>
      <c r="O481" s="86"/>
      <c r="P481" s="86"/>
      <c r="Q481" s="86"/>
      <c r="R481" s="86"/>
      <c r="S481" s="86"/>
      <c r="T481" s="87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T481" s="19" t="s">
        <v>146</v>
      </c>
      <c r="AU481" s="19" t="s">
        <v>86</v>
      </c>
    </row>
    <row r="482" spans="1:47" s="2" customFormat="1" ht="12">
      <c r="A482" s="40"/>
      <c r="B482" s="41"/>
      <c r="C482" s="42"/>
      <c r="D482" s="224" t="s">
        <v>148</v>
      </c>
      <c r="E482" s="42"/>
      <c r="F482" s="225" t="s">
        <v>679</v>
      </c>
      <c r="G482" s="42"/>
      <c r="H482" s="42"/>
      <c r="I482" s="221"/>
      <c r="J482" s="42"/>
      <c r="K482" s="42"/>
      <c r="L482" s="46"/>
      <c r="M482" s="222"/>
      <c r="N482" s="223"/>
      <c r="O482" s="86"/>
      <c r="P482" s="86"/>
      <c r="Q482" s="86"/>
      <c r="R482" s="86"/>
      <c r="S482" s="86"/>
      <c r="T482" s="87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T482" s="19" t="s">
        <v>148</v>
      </c>
      <c r="AU482" s="19" t="s">
        <v>86</v>
      </c>
    </row>
    <row r="483" spans="1:63" s="12" customFormat="1" ht="22.8" customHeight="1">
      <c r="A483" s="12"/>
      <c r="B483" s="190"/>
      <c r="C483" s="191"/>
      <c r="D483" s="192" t="s">
        <v>75</v>
      </c>
      <c r="E483" s="204" t="s">
        <v>680</v>
      </c>
      <c r="F483" s="204" t="s">
        <v>681</v>
      </c>
      <c r="G483" s="191"/>
      <c r="H483" s="191"/>
      <c r="I483" s="194"/>
      <c r="J483" s="205">
        <f>BK483</f>
        <v>0</v>
      </c>
      <c r="K483" s="191"/>
      <c r="L483" s="196"/>
      <c r="M483" s="197"/>
      <c r="N483" s="198"/>
      <c r="O483" s="198"/>
      <c r="P483" s="199">
        <f>SUM(P484:P514)</f>
        <v>0</v>
      </c>
      <c r="Q483" s="198"/>
      <c r="R483" s="199">
        <f>SUM(R484:R514)</f>
        <v>0.4280378</v>
      </c>
      <c r="S483" s="198"/>
      <c r="T483" s="200">
        <f>SUM(T484:T514)</f>
        <v>0.07680839</v>
      </c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R483" s="201" t="s">
        <v>86</v>
      </c>
      <c r="AT483" s="202" t="s">
        <v>75</v>
      </c>
      <c r="AU483" s="202" t="s">
        <v>84</v>
      </c>
      <c r="AY483" s="201" t="s">
        <v>136</v>
      </c>
      <c r="BK483" s="203">
        <f>SUM(BK484:BK514)</f>
        <v>0</v>
      </c>
    </row>
    <row r="484" spans="1:65" s="2" customFormat="1" ht="16.5" customHeight="1">
      <c r="A484" s="40"/>
      <c r="B484" s="41"/>
      <c r="C484" s="206" t="s">
        <v>682</v>
      </c>
      <c r="D484" s="206" t="s">
        <v>139</v>
      </c>
      <c r="E484" s="207" t="s">
        <v>683</v>
      </c>
      <c r="F484" s="208" t="s">
        <v>684</v>
      </c>
      <c r="G484" s="209" t="s">
        <v>142</v>
      </c>
      <c r="H484" s="210">
        <v>247.769</v>
      </c>
      <c r="I484" s="211"/>
      <c r="J484" s="212">
        <f>ROUND(I484*H484,2)</f>
        <v>0</v>
      </c>
      <c r="K484" s="208" t="s">
        <v>143</v>
      </c>
      <c r="L484" s="46"/>
      <c r="M484" s="213" t="s">
        <v>19</v>
      </c>
      <c r="N484" s="214" t="s">
        <v>47</v>
      </c>
      <c r="O484" s="86"/>
      <c r="P484" s="215">
        <f>O484*H484</f>
        <v>0</v>
      </c>
      <c r="Q484" s="215">
        <v>0.001</v>
      </c>
      <c r="R484" s="215">
        <f>Q484*H484</f>
        <v>0.24776900000000002</v>
      </c>
      <c r="S484" s="215">
        <v>0.00031</v>
      </c>
      <c r="T484" s="216">
        <f>S484*H484</f>
        <v>0.07680839</v>
      </c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R484" s="217" t="s">
        <v>236</v>
      </c>
      <c r="AT484" s="217" t="s">
        <v>139</v>
      </c>
      <c r="AU484" s="217" t="s">
        <v>86</v>
      </c>
      <c r="AY484" s="19" t="s">
        <v>136</v>
      </c>
      <c r="BE484" s="218">
        <f>IF(N484="základní",J484,0)</f>
        <v>0</v>
      </c>
      <c r="BF484" s="218">
        <f>IF(N484="snížená",J484,0)</f>
        <v>0</v>
      </c>
      <c r="BG484" s="218">
        <f>IF(N484="zákl. přenesená",J484,0)</f>
        <v>0</v>
      </c>
      <c r="BH484" s="218">
        <f>IF(N484="sníž. přenesená",J484,0)</f>
        <v>0</v>
      </c>
      <c r="BI484" s="218">
        <f>IF(N484="nulová",J484,0)</f>
        <v>0</v>
      </c>
      <c r="BJ484" s="19" t="s">
        <v>84</v>
      </c>
      <c r="BK484" s="218">
        <f>ROUND(I484*H484,2)</f>
        <v>0</v>
      </c>
      <c r="BL484" s="19" t="s">
        <v>236</v>
      </c>
      <c r="BM484" s="217" t="s">
        <v>685</v>
      </c>
    </row>
    <row r="485" spans="1:47" s="2" customFormat="1" ht="12">
      <c r="A485" s="40"/>
      <c r="B485" s="41"/>
      <c r="C485" s="42"/>
      <c r="D485" s="219" t="s">
        <v>146</v>
      </c>
      <c r="E485" s="42"/>
      <c r="F485" s="220" t="s">
        <v>686</v>
      </c>
      <c r="G485" s="42"/>
      <c r="H485" s="42"/>
      <c r="I485" s="221"/>
      <c r="J485" s="42"/>
      <c r="K485" s="42"/>
      <c r="L485" s="46"/>
      <c r="M485" s="222"/>
      <c r="N485" s="223"/>
      <c r="O485" s="86"/>
      <c r="P485" s="86"/>
      <c r="Q485" s="86"/>
      <c r="R485" s="86"/>
      <c r="S485" s="86"/>
      <c r="T485" s="87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T485" s="19" t="s">
        <v>146</v>
      </c>
      <c r="AU485" s="19" t="s">
        <v>86</v>
      </c>
    </row>
    <row r="486" spans="1:47" s="2" customFormat="1" ht="12">
      <c r="A486" s="40"/>
      <c r="B486" s="41"/>
      <c r="C486" s="42"/>
      <c r="D486" s="224" t="s">
        <v>148</v>
      </c>
      <c r="E486" s="42"/>
      <c r="F486" s="225" t="s">
        <v>687</v>
      </c>
      <c r="G486" s="42"/>
      <c r="H486" s="42"/>
      <c r="I486" s="221"/>
      <c r="J486" s="42"/>
      <c r="K486" s="42"/>
      <c r="L486" s="46"/>
      <c r="M486" s="222"/>
      <c r="N486" s="223"/>
      <c r="O486" s="86"/>
      <c r="P486" s="86"/>
      <c r="Q486" s="86"/>
      <c r="R486" s="86"/>
      <c r="S486" s="86"/>
      <c r="T486" s="87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T486" s="19" t="s">
        <v>148</v>
      </c>
      <c r="AU486" s="19" t="s">
        <v>86</v>
      </c>
    </row>
    <row r="487" spans="1:51" s="13" customFormat="1" ht="12">
      <c r="A487" s="13"/>
      <c r="B487" s="226"/>
      <c r="C487" s="227"/>
      <c r="D487" s="219" t="s">
        <v>150</v>
      </c>
      <c r="E487" s="228" t="s">
        <v>19</v>
      </c>
      <c r="F487" s="229" t="s">
        <v>151</v>
      </c>
      <c r="G487" s="227"/>
      <c r="H487" s="228" t="s">
        <v>19</v>
      </c>
      <c r="I487" s="230"/>
      <c r="J487" s="227"/>
      <c r="K487" s="227"/>
      <c r="L487" s="231"/>
      <c r="M487" s="232"/>
      <c r="N487" s="233"/>
      <c r="O487" s="233"/>
      <c r="P487" s="233"/>
      <c r="Q487" s="233"/>
      <c r="R487" s="233"/>
      <c r="S487" s="233"/>
      <c r="T487" s="234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35" t="s">
        <v>150</v>
      </c>
      <c r="AU487" s="235" t="s">
        <v>86</v>
      </c>
      <c r="AV487" s="13" t="s">
        <v>84</v>
      </c>
      <c r="AW487" s="13" t="s">
        <v>35</v>
      </c>
      <c r="AX487" s="13" t="s">
        <v>76</v>
      </c>
      <c r="AY487" s="235" t="s">
        <v>136</v>
      </c>
    </row>
    <row r="488" spans="1:51" s="14" customFormat="1" ht="12">
      <c r="A488" s="14"/>
      <c r="B488" s="236"/>
      <c r="C488" s="237"/>
      <c r="D488" s="219" t="s">
        <v>150</v>
      </c>
      <c r="E488" s="238" t="s">
        <v>19</v>
      </c>
      <c r="F488" s="239" t="s">
        <v>152</v>
      </c>
      <c r="G488" s="237"/>
      <c r="H488" s="240">
        <v>63.75</v>
      </c>
      <c r="I488" s="241"/>
      <c r="J488" s="237"/>
      <c r="K488" s="237"/>
      <c r="L488" s="242"/>
      <c r="M488" s="243"/>
      <c r="N488" s="244"/>
      <c r="O488" s="244"/>
      <c r="P488" s="244"/>
      <c r="Q488" s="244"/>
      <c r="R488" s="244"/>
      <c r="S488" s="244"/>
      <c r="T488" s="245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46" t="s">
        <v>150</v>
      </c>
      <c r="AU488" s="246" t="s">
        <v>86</v>
      </c>
      <c r="AV488" s="14" t="s">
        <v>86</v>
      </c>
      <c r="AW488" s="14" t="s">
        <v>35</v>
      </c>
      <c r="AX488" s="14" t="s">
        <v>76</v>
      </c>
      <c r="AY488" s="246" t="s">
        <v>136</v>
      </c>
    </row>
    <row r="489" spans="1:51" s="14" customFormat="1" ht="12">
      <c r="A489" s="14"/>
      <c r="B489" s="236"/>
      <c r="C489" s="237"/>
      <c r="D489" s="219" t="s">
        <v>150</v>
      </c>
      <c r="E489" s="238" t="s">
        <v>19</v>
      </c>
      <c r="F489" s="239" t="s">
        <v>153</v>
      </c>
      <c r="G489" s="237"/>
      <c r="H489" s="240">
        <v>-1.21</v>
      </c>
      <c r="I489" s="241"/>
      <c r="J489" s="237"/>
      <c r="K489" s="237"/>
      <c r="L489" s="242"/>
      <c r="M489" s="243"/>
      <c r="N489" s="244"/>
      <c r="O489" s="244"/>
      <c r="P489" s="244"/>
      <c r="Q489" s="244"/>
      <c r="R489" s="244"/>
      <c r="S489" s="244"/>
      <c r="T489" s="245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46" t="s">
        <v>150</v>
      </c>
      <c r="AU489" s="246" t="s">
        <v>86</v>
      </c>
      <c r="AV489" s="14" t="s">
        <v>86</v>
      </c>
      <c r="AW489" s="14" t="s">
        <v>35</v>
      </c>
      <c r="AX489" s="14" t="s">
        <v>76</v>
      </c>
      <c r="AY489" s="246" t="s">
        <v>136</v>
      </c>
    </row>
    <row r="490" spans="1:51" s="13" customFormat="1" ht="12">
      <c r="A490" s="13"/>
      <c r="B490" s="226"/>
      <c r="C490" s="227"/>
      <c r="D490" s="219" t="s">
        <v>150</v>
      </c>
      <c r="E490" s="228" t="s">
        <v>19</v>
      </c>
      <c r="F490" s="229" t="s">
        <v>154</v>
      </c>
      <c r="G490" s="227"/>
      <c r="H490" s="228" t="s">
        <v>19</v>
      </c>
      <c r="I490" s="230"/>
      <c r="J490" s="227"/>
      <c r="K490" s="227"/>
      <c r="L490" s="231"/>
      <c r="M490" s="232"/>
      <c r="N490" s="233"/>
      <c r="O490" s="233"/>
      <c r="P490" s="233"/>
      <c r="Q490" s="233"/>
      <c r="R490" s="233"/>
      <c r="S490" s="233"/>
      <c r="T490" s="234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35" t="s">
        <v>150</v>
      </c>
      <c r="AU490" s="235" t="s">
        <v>86</v>
      </c>
      <c r="AV490" s="13" t="s">
        <v>84</v>
      </c>
      <c r="AW490" s="13" t="s">
        <v>35</v>
      </c>
      <c r="AX490" s="13" t="s">
        <v>76</v>
      </c>
      <c r="AY490" s="235" t="s">
        <v>136</v>
      </c>
    </row>
    <row r="491" spans="1:51" s="14" customFormat="1" ht="12">
      <c r="A491" s="14"/>
      <c r="B491" s="236"/>
      <c r="C491" s="237"/>
      <c r="D491" s="219" t="s">
        <v>150</v>
      </c>
      <c r="E491" s="238" t="s">
        <v>19</v>
      </c>
      <c r="F491" s="239" t="s">
        <v>155</v>
      </c>
      <c r="G491" s="237"/>
      <c r="H491" s="240">
        <v>66.45</v>
      </c>
      <c r="I491" s="241"/>
      <c r="J491" s="237"/>
      <c r="K491" s="237"/>
      <c r="L491" s="242"/>
      <c r="M491" s="243"/>
      <c r="N491" s="244"/>
      <c r="O491" s="244"/>
      <c r="P491" s="244"/>
      <c r="Q491" s="244"/>
      <c r="R491" s="244"/>
      <c r="S491" s="244"/>
      <c r="T491" s="245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46" t="s">
        <v>150</v>
      </c>
      <c r="AU491" s="246" t="s">
        <v>86</v>
      </c>
      <c r="AV491" s="14" t="s">
        <v>86</v>
      </c>
      <c r="AW491" s="14" t="s">
        <v>35</v>
      </c>
      <c r="AX491" s="14" t="s">
        <v>76</v>
      </c>
      <c r="AY491" s="246" t="s">
        <v>136</v>
      </c>
    </row>
    <row r="492" spans="1:51" s="14" customFormat="1" ht="12">
      <c r="A492" s="14"/>
      <c r="B492" s="236"/>
      <c r="C492" s="237"/>
      <c r="D492" s="219" t="s">
        <v>150</v>
      </c>
      <c r="E492" s="238" t="s">
        <v>19</v>
      </c>
      <c r="F492" s="239" t="s">
        <v>153</v>
      </c>
      <c r="G492" s="237"/>
      <c r="H492" s="240">
        <v>-1.21</v>
      </c>
      <c r="I492" s="241"/>
      <c r="J492" s="237"/>
      <c r="K492" s="237"/>
      <c r="L492" s="242"/>
      <c r="M492" s="243"/>
      <c r="N492" s="244"/>
      <c r="O492" s="244"/>
      <c r="P492" s="244"/>
      <c r="Q492" s="244"/>
      <c r="R492" s="244"/>
      <c r="S492" s="244"/>
      <c r="T492" s="245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46" t="s">
        <v>150</v>
      </c>
      <c r="AU492" s="246" t="s">
        <v>86</v>
      </c>
      <c r="AV492" s="14" t="s">
        <v>86</v>
      </c>
      <c r="AW492" s="14" t="s">
        <v>35</v>
      </c>
      <c r="AX492" s="14" t="s">
        <v>76</v>
      </c>
      <c r="AY492" s="246" t="s">
        <v>136</v>
      </c>
    </row>
    <row r="493" spans="1:51" s="13" customFormat="1" ht="12">
      <c r="A493" s="13"/>
      <c r="B493" s="226"/>
      <c r="C493" s="227"/>
      <c r="D493" s="219" t="s">
        <v>150</v>
      </c>
      <c r="E493" s="228" t="s">
        <v>19</v>
      </c>
      <c r="F493" s="229" t="s">
        <v>156</v>
      </c>
      <c r="G493" s="227"/>
      <c r="H493" s="228" t="s">
        <v>19</v>
      </c>
      <c r="I493" s="230"/>
      <c r="J493" s="227"/>
      <c r="K493" s="227"/>
      <c r="L493" s="231"/>
      <c r="M493" s="232"/>
      <c r="N493" s="233"/>
      <c r="O493" s="233"/>
      <c r="P493" s="233"/>
      <c r="Q493" s="233"/>
      <c r="R493" s="233"/>
      <c r="S493" s="233"/>
      <c r="T493" s="234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35" t="s">
        <v>150</v>
      </c>
      <c r="AU493" s="235" t="s">
        <v>86</v>
      </c>
      <c r="AV493" s="13" t="s">
        <v>84</v>
      </c>
      <c r="AW493" s="13" t="s">
        <v>35</v>
      </c>
      <c r="AX493" s="13" t="s">
        <v>76</v>
      </c>
      <c r="AY493" s="235" t="s">
        <v>136</v>
      </c>
    </row>
    <row r="494" spans="1:51" s="14" customFormat="1" ht="12">
      <c r="A494" s="14"/>
      <c r="B494" s="236"/>
      <c r="C494" s="237"/>
      <c r="D494" s="219" t="s">
        <v>150</v>
      </c>
      <c r="E494" s="238" t="s">
        <v>19</v>
      </c>
      <c r="F494" s="239" t="s">
        <v>157</v>
      </c>
      <c r="G494" s="237"/>
      <c r="H494" s="240">
        <v>52.5</v>
      </c>
      <c r="I494" s="241"/>
      <c r="J494" s="237"/>
      <c r="K494" s="237"/>
      <c r="L494" s="242"/>
      <c r="M494" s="243"/>
      <c r="N494" s="244"/>
      <c r="O494" s="244"/>
      <c r="P494" s="244"/>
      <c r="Q494" s="244"/>
      <c r="R494" s="244"/>
      <c r="S494" s="244"/>
      <c r="T494" s="245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46" t="s">
        <v>150</v>
      </c>
      <c r="AU494" s="246" t="s">
        <v>86</v>
      </c>
      <c r="AV494" s="14" t="s">
        <v>86</v>
      </c>
      <c r="AW494" s="14" t="s">
        <v>35</v>
      </c>
      <c r="AX494" s="14" t="s">
        <v>76</v>
      </c>
      <c r="AY494" s="246" t="s">
        <v>136</v>
      </c>
    </row>
    <row r="495" spans="1:51" s="14" customFormat="1" ht="12">
      <c r="A495" s="14"/>
      <c r="B495" s="236"/>
      <c r="C495" s="237"/>
      <c r="D495" s="219" t="s">
        <v>150</v>
      </c>
      <c r="E495" s="238" t="s">
        <v>19</v>
      </c>
      <c r="F495" s="239" t="s">
        <v>153</v>
      </c>
      <c r="G495" s="237"/>
      <c r="H495" s="240">
        <v>-1.21</v>
      </c>
      <c r="I495" s="241"/>
      <c r="J495" s="237"/>
      <c r="K495" s="237"/>
      <c r="L495" s="242"/>
      <c r="M495" s="243"/>
      <c r="N495" s="244"/>
      <c r="O495" s="244"/>
      <c r="P495" s="244"/>
      <c r="Q495" s="244"/>
      <c r="R495" s="244"/>
      <c r="S495" s="244"/>
      <c r="T495" s="245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46" t="s">
        <v>150</v>
      </c>
      <c r="AU495" s="246" t="s">
        <v>86</v>
      </c>
      <c r="AV495" s="14" t="s">
        <v>86</v>
      </c>
      <c r="AW495" s="14" t="s">
        <v>35</v>
      </c>
      <c r="AX495" s="14" t="s">
        <v>76</v>
      </c>
      <c r="AY495" s="246" t="s">
        <v>136</v>
      </c>
    </row>
    <row r="496" spans="1:51" s="13" customFormat="1" ht="12">
      <c r="A496" s="13"/>
      <c r="B496" s="226"/>
      <c r="C496" s="227"/>
      <c r="D496" s="219" t="s">
        <v>150</v>
      </c>
      <c r="E496" s="228" t="s">
        <v>19</v>
      </c>
      <c r="F496" s="229" t="s">
        <v>158</v>
      </c>
      <c r="G496" s="227"/>
      <c r="H496" s="228" t="s">
        <v>19</v>
      </c>
      <c r="I496" s="230"/>
      <c r="J496" s="227"/>
      <c r="K496" s="227"/>
      <c r="L496" s="231"/>
      <c r="M496" s="232"/>
      <c r="N496" s="233"/>
      <c r="O496" s="233"/>
      <c r="P496" s="233"/>
      <c r="Q496" s="233"/>
      <c r="R496" s="233"/>
      <c r="S496" s="233"/>
      <c r="T496" s="234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35" t="s">
        <v>150</v>
      </c>
      <c r="AU496" s="235" t="s">
        <v>86</v>
      </c>
      <c r="AV496" s="13" t="s">
        <v>84</v>
      </c>
      <c r="AW496" s="13" t="s">
        <v>35</v>
      </c>
      <c r="AX496" s="13" t="s">
        <v>76</v>
      </c>
      <c r="AY496" s="235" t="s">
        <v>136</v>
      </c>
    </row>
    <row r="497" spans="1:51" s="14" customFormat="1" ht="12">
      <c r="A497" s="14"/>
      <c r="B497" s="236"/>
      <c r="C497" s="237"/>
      <c r="D497" s="219" t="s">
        <v>150</v>
      </c>
      <c r="E497" s="238" t="s">
        <v>19</v>
      </c>
      <c r="F497" s="239" t="s">
        <v>159</v>
      </c>
      <c r="G497" s="237"/>
      <c r="H497" s="240">
        <v>53.55</v>
      </c>
      <c r="I497" s="241"/>
      <c r="J497" s="237"/>
      <c r="K497" s="237"/>
      <c r="L497" s="242"/>
      <c r="M497" s="243"/>
      <c r="N497" s="244"/>
      <c r="O497" s="244"/>
      <c r="P497" s="244"/>
      <c r="Q497" s="244"/>
      <c r="R497" s="244"/>
      <c r="S497" s="244"/>
      <c r="T497" s="245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46" t="s">
        <v>150</v>
      </c>
      <c r="AU497" s="246" t="s">
        <v>86</v>
      </c>
      <c r="AV497" s="14" t="s">
        <v>86</v>
      </c>
      <c r="AW497" s="14" t="s">
        <v>35</v>
      </c>
      <c r="AX497" s="14" t="s">
        <v>76</v>
      </c>
      <c r="AY497" s="246" t="s">
        <v>136</v>
      </c>
    </row>
    <row r="498" spans="1:51" s="14" customFormat="1" ht="12">
      <c r="A498" s="14"/>
      <c r="B498" s="236"/>
      <c r="C498" s="237"/>
      <c r="D498" s="219" t="s">
        <v>150</v>
      </c>
      <c r="E498" s="238" t="s">
        <v>19</v>
      </c>
      <c r="F498" s="239" t="s">
        <v>160</v>
      </c>
      <c r="G498" s="237"/>
      <c r="H498" s="240">
        <v>0.95</v>
      </c>
      <c r="I498" s="241"/>
      <c r="J498" s="237"/>
      <c r="K498" s="237"/>
      <c r="L498" s="242"/>
      <c r="M498" s="243"/>
      <c r="N498" s="244"/>
      <c r="O498" s="244"/>
      <c r="P498" s="244"/>
      <c r="Q498" s="244"/>
      <c r="R498" s="244"/>
      <c r="S498" s="244"/>
      <c r="T498" s="245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46" t="s">
        <v>150</v>
      </c>
      <c r="AU498" s="246" t="s">
        <v>86</v>
      </c>
      <c r="AV498" s="14" t="s">
        <v>86</v>
      </c>
      <c r="AW498" s="14" t="s">
        <v>35</v>
      </c>
      <c r="AX498" s="14" t="s">
        <v>76</v>
      </c>
      <c r="AY498" s="246" t="s">
        <v>136</v>
      </c>
    </row>
    <row r="499" spans="1:51" s="15" customFormat="1" ht="12">
      <c r="A499" s="15"/>
      <c r="B499" s="247"/>
      <c r="C499" s="248"/>
      <c r="D499" s="219" t="s">
        <v>150</v>
      </c>
      <c r="E499" s="249" t="s">
        <v>19</v>
      </c>
      <c r="F499" s="250" t="s">
        <v>161</v>
      </c>
      <c r="G499" s="248"/>
      <c r="H499" s="251">
        <v>233.57</v>
      </c>
      <c r="I499" s="252"/>
      <c r="J499" s="248"/>
      <c r="K499" s="248"/>
      <c r="L499" s="253"/>
      <c r="M499" s="254"/>
      <c r="N499" s="255"/>
      <c r="O499" s="255"/>
      <c r="P499" s="255"/>
      <c r="Q499" s="255"/>
      <c r="R499" s="255"/>
      <c r="S499" s="255"/>
      <c r="T499" s="256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T499" s="257" t="s">
        <v>150</v>
      </c>
      <c r="AU499" s="257" t="s">
        <v>86</v>
      </c>
      <c r="AV499" s="15" t="s">
        <v>162</v>
      </c>
      <c r="AW499" s="15" t="s">
        <v>35</v>
      </c>
      <c r="AX499" s="15" t="s">
        <v>76</v>
      </c>
      <c r="AY499" s="257" t="s">
        <v>136</v>
      </c>
    </row>
    <row r="500" spans="1:51" s="13" customFormat="1" ht="12">
      <c r="A500" s="13"/>
      <c r="B500" s="226"/>
      <c r="C500" s="227"/>
      <c r="D500" s="219" t="s">
        <v>150</v>
      </c>
      <c r="E500" s="228" t="s">
        <v>19</v>
      </c>
      <c r="F500" s="229" t="s">
        <v>163</v>
      </c>
      <c r="G500" s="227"/>
      <c r="H500" s="228" t="s">
        <v>19</v>
      </c>
      <c r="I500" s="230"/>
      <c r="J500" s="227"/>
      <c r="K500" s="227"/>
      <c r="L500" s="231"/>
      <c r="M500" s="232"/>
      <c r="N500" s="233"/>
      <c r="O500" s="233"/>
      <c r="P500" s="233"/>
      <c r="Q500" s="233"/>
      <c r="R500" s="233"/>
      <c r="S500" s="233"/>
      <c r="T500" s="234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35" t="s">
        <v>150</v>
      </c>
      <c r="AU500" s="235" t="s">
        <v>86</v>
      </c>
      <c r="AV500" s="13" t="s">
        <v>84</v>
      </c>
      <c r="AW500" s="13" t="s">
        <v>35</v>
      </c>
      <c r="AX500" s="13" t="s">
        <v>76</v>
      </c>
      <c r="AY500" s="235" t="s">
        <v>136</v>
      </c>
    </row>
    <row r="501" spans="1:51" s="14" customFormat="1" ht="12">
      <c r="A501" s="14"/>
      <c r="B501" s="236"/>
      <c r="C501" s="237"/>
      <c r="D501" s="219" t="s">
        <v>150</v>
      </c>
      <c r="E501" s="238" t="s">
        <v>19</v>
      </c>
      <c r="F501" s="239" t="s">
        <v>164</v>
      </c>
      <c r="G501" s="237"/>
      <c r="H501" s="240">
        <v>153.51</v>
      </c>
      <c r="I501" s="241"/>
      <c r="J501" s="237"/>
      <c r="K501" s="237"/>
      <c r="L501" s="242"/>
      <c r="M501" s="243"/>
      <c r="N501" s="244"/>
      <c r="O501" s="244"/>
      <c r="P501" s="244"/>
      <c r="Q501" s="244"/>
      <c r="R501" s="244"/>
      <c r="S501" s="244"/>
      <c r="T501" s="245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46" t="s">
        <v>150</v>
      </c>
      <c r="AU501" s="246" t="s">
        <v>86</v>
      </c>
      <c r="AV501" s="14" t="s">
        <v>86</v>
      </c>
      <c r="AW501" s="14" t="s">
        <v>35</v>
      </c>
      <c r="AX501" s="14" t="s">
        <v>76</v>
      </c>
      <c r="AY501" s="246" t="s">
        <v>136</v>
      </c>
    </row>
    <row r="502" spans="1:51" s="14" customFormat="1" ht="12">
      <c r="A502" s="14"/>
      <c r="B502" s="236"/>
      <c r="C502" s="237"/>
      <c r="D502" s="219" t="s">
        <v>150</v>
      </c>
      <c r="E502" s="238" t="s">
        <v>19</v>
      </c>
      <c r="F502" s="239" t="s">
        <v>165</v>
      </c>
      <c r="G502" s="237"/>
      <c r="H502" s="240">
        <v>-11.52</v>
      </c>
      <c r="I502" s="241"/>
      <c r="J502" s="237"/>
      <c r="K502" s="237"/>
      <c r="L502" s="242"/>
      <c r="M502" s="243"/>
      <c r="N502" s="244"/>
      <c r="O502" s="244"/>
      <c r="P502" s="244"/>
      <c r="Q502" s="244"/>
      <c r="R502" s="244"/>
      <c r="S502" s="244"/>
      <c r="T502" s="245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46" t="s">
        <v>150</v>
      </c>
      <c r="AU502" s="246" t="s">
        <v>86</v>
      </c>
      <c r="AV502" s="14" t="s">
        <v>86</v>
      </c>
      <c r="AW502" s="14" t="s">
        <v>35</v>
      </c>
      <c r="AX502" s="14" t="s">
        <v>76</v>
      </c>
      <c r="AY502" s="246" t="s">
        <v>136</v>
      </c>
    </row>
    <row r="503" spans="1:51" s="15" customFormat="1" ht="12">
      <c r="A503" s="15"/>
      <c r="B503" s="247"/>
      <c r="C503" s="248"/>
      <c r="D503" s="219" t="s">
        <v>150</v>
      </c>
      <c r="E503" s="249" t="s">
        <v>19</v>
      </c>
      <c r="F503" s="250" t="s">
        <v>161</v>
      </c>
      <c r="G503" s="248"/>
      <c r="H503" s="251">
        <v>141.99</v>
      </c>
      <c r="I503" s="252"/>
      <c r="J503" s="248"/>
      <c r="K503" s="248"/>
      <c r="L503" s="253"/>
      <c r="M503" s="254"/>
      <c r="N503" s="255"/>
      <c r="O503" s="255"/>
      <c r="P503" s="255"/>
      <c r="Q503" s="255"/>
      <c r="R503" s="255"/>
      <c r="S503" s="255"/>
      <c r="T503" s="256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T503" s="257" t="s">
        <v>150</v>
      </c>
      <c r="AU503" s="257" t="s">
        <v>86</v>
      </c>
      <c r="AV503" s="15" t="s">
        <v>162</v>
      </c>
      <c r="AW503" s="15" t="s">
        <v>35</v>
      </c>
      <c r="AX503" s="15" t="s">
        <v>76</v>
      </c>
      <c r="AY503" s="257" t="s">
        <v>136</v>
      </c>
    </row>
    <row r="504" spans="1:51" s="14" customFormat="1" ht="12">
      <c r="A504" s="14"/>
      <c r="B504" s="236"/>
      <c r="C504" s="237"/>
      <c r="D504" s="219" t="s">
        <v>150</v>
      </c>
      <c r="E504" s="238" t="s">
        <v>19</v>
      </c>
      <c r="F504" s="239" t="s">
        <v>172</v>
      </c>
      <c r="G504" s="237"/>
      <c r="H504" s="240">
        <v>-127.791</v>
      </c>
      <c r="I504" s="241"/>
      <c r="J504" s="237"/>
      <c r="K504" s="237"/>
      <c r="L504" s="242"/>
      <c r="M504" s="243"/>
      <c r="N504" s="244"/>
      <c r="O504" s="244"/>
      <c r="P504" s="244"/>
      <c r="Q504" s="244"/>
      <c r="R504" s="244"/>
      <c r="S504" s="244"/>
      <c r="T504" s="245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46" t="s">
        <v>150</v>
      </c>
      <c r="AU504" s="246" t="s">
        <v>86</v>
      </c>
      <c r="AV504" s="14" t="s">
        <v>86</v>
      </c>
      <c r="AW504" s="14" t="s">
        <v>35</v>
      </c>
      <c r="AX504" s="14" t="s">
        <v>76</v>
      </c>
      <c r="AY504" s="246" t="s">
        <v>136</v>
      </c>
    </row>
    <row r="505" spans="1:51" s="16" customFormat="1" ht="12">
      <c r="A505" s="16"/>
      <c r="B505" s="258"/>
      <c r="C505" s="259"/>
      <c r="D505" s="219" t="s">
        <v>150</v>
      </c>
      <c r="E505" s="260" t="s">
        <v>19</v>
      </c>
      <c r="F505" s="261" t="s">
        <v>166</v>
      </c>
      <c r="G505" s="259"/>
      <c r="H505" s="262">
        <v>247.769</v>
      </c>
      <c r="I505" s="263"/>
      <c r="J505" s="259"/>
      <c r="K505" s="259"/>
      <c r="L505" s="264"/>
      <c r="M505" s="265"/>
      <c r="N505" s="266"/>
      <c r="O505" s="266"/>
      <c r="P505" s="266"/>
      <c r="Q505" s="266"/>
      <c r="R505" s="266"/>
      <c r="S505" s="266"/>
      <c r="T505" s="267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T505" s="268" t="s">
        <v>150</v>
      </c>
      <c r="AU505" s="268" t="s">
        <v>86</v>
      </c>
      <c r="AV505" s="16" t="s">
        <v>144</v>
      </c>
      <c r="AW505" s="16" t="s">
        <v>35</v>
      </c>
      <c r="AX505" s="16" t="s">
        <v>84</v>
      </c>
      <c r="AY505" s="268" t="s">
        <v>136</v>
      </c>
    </row>
    <row r="506" spans="1:65" s="2" customFormat="1" ht="16.5" customHeight="1">
      <c r="A506" s="40"/>
      <c r="B506" s="41"/>
      <c r="C506" s="206" t="s">
        <v>688</v>
      </c>
      <c r="D506" s="206" t="s">
        <v>139</v>
      </c>
      <c r="E506" s="207" t="s">
        <v>689</v>
      </c>
      <c r="F506" s="208" t="s">
        <v>690</v>
      </c>
      <c r="G506" s="209" t="s">
        <v>142</v>
      </c>
      <c r="H506" s="210">
        <v>375.56</v>
      </c>
      <c r="I506" s="211"/>
      <c r="J506" s="212">
        <f>ROUND(I506*H506,2)</f>
        <v>0</v>
      </c>
      <c r="K506" s="208" t="s">
        <v>143</v>
      </c>
      <c r="L506" s="46"/>
      <c r="M506" s="213" t="s">
        <v>19</v>
      </c>
      <c r="N506" s="214" t="s">
        <v>47</v>
      </c>
      <c r="O506" s="86"/>
      <c r="P506" s="215">
        <f>O506*H506</f>
        <v>0</v>
      </c>
      <c r="Q506" s="215">
        <v>0.0002</v>
      </c>
      <c r="R506" s="215">
        <f>Q506*H506</f>
        <v>0.075112</v>
      </c>
      <c r="S506" s="215">
        <v>0</v>
      </c>
      <c r="T506" s="216">
        <f>S506*H506</f>
        <v>0</v>
      </c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R506" s="217" t="s">
        <v>236</v>
      </c>
      <c r="AT506" s="217" t="s">
        <v>139</v>
      </c>
      <c r="AU506" s="217" t="s">
        <v>86</v>
      </c>
      <c r="AY506" s="19" t="s">
        <v>136</v>
      </c>
      <c r="BE506" s="218">
        <f>IF(N506="základní",J506,0)</f>
        <v>0</v>
      </c>
      <c r="BF506" s="218">
        <f>IF(N506="snížená",J506,0)</f>
        <v>0</v>
      </c>
      <c r="BG506" s="218">
        <f>IF(N506="zákl. přenesená",J506,0)</f>
        <v>0</v>
      </c>
      <c r="BH506" s="218">
        <f>IF(N506="sníž. přenesená",J506,0)</f>
        <v>0</v>
      </c>
      <c r="BI506" s="218">
        <f>IF(N506="nulová",J506,0)</f>
        <v>0</v>
      </c>
      <c r="BJ506" s="19" t="s">
        <v>84</v>
      </c>
      <c r="BK506" s="218">
        <f>ROUND(I506*H506,2)</f>
        <v>0</v>
      </c>
      <c r="BL506" s="19" t="s">
        <v>236</v>
      </c>
      <c r="BM506" s="217" t="s">
        <v>691</v>
      </c>
    </row>
    <row r="507" spans="1:47" s="2" customFormat="1" ht="12">
      <c r="A507" s="40"/>
      <c r="B507" s="41"/>
      <c r="C507" s="42"/>
      <c r="D507" s="219" t="s">
        <v>146</v>
      </c>
      <c r="E507" s="42"/>
      <c r="F507" s="220" t="s">
        <v>692</v>
      </c>
      <c r="G507" s="42"/>
      <c r="H507" s="42"/>
      <c r="I507" s="221"/>
      <c r="J507" s="42"/>
      <c r="K507" s="42"/>
      <c r="L507" s="46"/>
      <c r="M507" s="222"/>
      <c r="N507" s="223"/>
      <c r="O507" s="86"/>
      <c r="P507" s="86"/>
      <c r="Q507" s="86"/>
      <c r="R507" s="86"/>
      <c r="S507" s="86"/>
      <c r="T507" s="87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T507" s="19" t="s">
        <v>146</v>
      </c>
      <c r="AU507" s="19" t="s">
        <v>86</v>
      </c>
    </row>
    <row r="508" spans="1:47" s="2" customFormat="1" ht="12">
      <c r="A508" s="40"/>
      <c r="B508" s="41"/>
      <c r="C508" s="42"/>
      <c r="D508" s="224" t="s">
        <v>148</v>
      </c>
      <c r="E508" s="42"/>
      <c r="F508" s="225" t="s">
        <v>693</v>
      </c>
      <c r="G508" s="42"/>
      <c r="H508" s="42"/>
      <c r="I508" s="221"/>
      <c r="J508" s="42"/>
      <c r="K508" s="42"/>
      <c r="L508" s="46"/>
      <c r="M508" s="222"/>
      <c r="N508" s="223"/>
      <c r="O508" s="86"/>
      <c r="P508" s="86"/>
      <c r="Q508" s="86"/>
      <c r="R508" s="86"/>
      <c r="S508" s="86"/>
      <c r="T508" s="87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T508" s="19" t="s">
        <v>148</v>
      </c>
      <c r="AU508" s="19" t="s">
        <v>86</v>
      </c>
    </row>
    <row r="509" spans="1:65" s="2" customFormat="1" ht="16.5" customHeight="1">
      <c r="A509" s="40"/>
      <c r="B509" s="41"/>
      <c r="C509" s="206" t="s">
        <v>694</v>
      </c>
      <c r="D509" s="206" t="s">
        <v>139</v>
      </c>
      <c r="E509" s="207" t="s">
        <v>695</v>
      </c>
      <c r="F509" s="208" t="s">
        <v>696</v>
      </c>
      <c r="G509" s="209" t="s">
        <v>142</v>
      </c>
      <c r="H509" s="210">
        <v>375.56</v>
      </c>
      <c r="I509" s="211"/>
      <c r="J509" s="212">
        <f>ROUND(I509*H509,2)</f>
        <v>0</v>
      </c>
      <c r="K509" s="208" t="s">
        <v>143</v>
      </c>
      <c r="L509" s="46"/>
      <c r="M509" s="213" t="s">
        <v>19</v>
      </c>
      <c r="N509" s="214" t="s">
        <v>47</v>
      </c>
      <c r="O509" s="86"/>
      <c r="P509" s="215">
        <f>O509*H509</f>
        <v>0</v>
      </c>
      <c r="Q509" s="215">
        <v>0.00026</v>
      </c>
      <c r="R509" s="215">
        <f>Q509*H509</f>
        <v>0.09764559999999999</v>
      </c>
      <c r="S509" s="215">
        <v>0</v>
      </c>
      <c r="T509" s="216">
        <f>S509*H509</f>
        <v>0</v>
      </c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R509" s="217" t="s">
        <v>236</v>
      </c>
      <c r="AT509" s="217" t="s">
        <v>139</v>
      </c>
      <c r="AU509" s="217" t="s">
        <v>86</v>
      </c>
      <c r="AY509" s="19" t="s">
        <v>136</v>
      </c>
      <c r="BE509" s="218">
        <f>IF(N509="základní",J509,0)</f>
        <v>0</v>
      </c>
      <c r="BF509" s="218">
        <f>IF(N509="snížená",J509,0)</f>
        <v>0</v>
      </c>
      <c r="BG509" s="218">
        <f>IF(N509="zákl. přenesená",J509,0)</f>
        <v>0</v>
      </c>
      <c r="BH509" s="218">
        <f>IF(N509="sníž. přenesená",J509,0)</f>
        <v>0</v>
      </c>
      <c r="BI509" s="218">
        <f>IF(N509="nulová",J509,0)</f>
        <v>0</v>
      </c>
      <c r="BJ509" s="19" t="s">
        <v>84</v>
      </c>
      <c r="BK509" s="218">
        <f>ROUND(I509*H509,2)</f>
        <v>0</v>
      </c>
      <c r="BL509" s="19" t="s">
        <v>236</v>
      </c>
      <c r="BM509" s="217" t="s">
        <v>697</v>
      </c>
    </row>
    <row r="510" spans="1:47" s="2" customFormat="1" ht="12">
      <c r="A510" s="40"/>
      <c r="B510" s="41"/>
      <c r="C510" s="42"/>
      <c r="D510" s="219" t="s">
        <v>146</v>
      </c>
      <c r="E510" s="42"/>
      <c r="F510" s="220" t="s">
        <v>698</v>
      </c>
      <c r="G510" s="42"/>
      <c r="H510" s="42"/>
      <c r="I510" s="221"/>
      <c r="J510" s="42"/>
      <c r="K510" s="42"/>
      <c r="L510" s="46"/>
      <c r="M510" s="222"/>
      <c r="N510" s="223"/>
      <c r="O510" s="86"/>
      <c r="P510" s="86"/>
      <c r="Q510" s="86"/>
      <c r="R510" s="86"/>
      <c r="S510" s="86"/>
      <c r="T510" s="87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T510" s="19" t="s">
        <v>146</v>
      </c>
      <c r="AU510" s="19" t="s">
        <v>86</v>
      </c>
    </row>
    <row r="511" spans="1:47" s="2" customFormat="1" ht="12">
      <c r="A511" s="40"/>
      <c r="B511" s="41"/>
      <c r="C511" s="42"/>
      <c r="D511" s="224" t="s">
        <v>148</v>
      </c>
      <c r="E511" s="42"/>
      <c r="F511" s="225" t="s">
        <v>699</v>
      </c>
      <c r="G511" s="42"/>
      <c r="H511" s="42"/>
      <c r="I511" s="221"/>
      <c r="J511" s="42"/>
      <c r="K511" s="42"/>
      <c r="L511" s="46"/>
      <c r="M511" s="222"/>
      <c r="N511" s="223"/>
      <c r="O511" s="86"/>
      <c r="P511" s="86"/>
      <c r="Q511" s="86"/>
      <c r="R511" s="86"/>
      <c r="S511" s="86"/>
      <c r="T511" s="87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T511" s="19" t="s">
        <v>148</v>
      </c>
      <c r="AU511" s="19" t="s">
        <v>86</v>
      </c>
    </row>
    <row r="512" spans="1:65" s="2" customFormat="1" ht="21.75" customHeight="1">
      <c r="A512" s="40"/>
      <c r="B512" s="41"/>
      <c r="C512" s="206" t="s">
        <v>700</v>
      </c>
      <c r="D512" s="206" t="s">
        <v>139</v>
      </c>
      <c r="E512" s="207" t="s">
        <v>701</v>
      </c>
      <c r="F512" s="208" t="s">
        <v>702</v>
      </c>
      <c r="G512" s="209" t="s">
        <v>142</v>
      </c>
      <c r="H512" s="210">
        <v>375.56</v>
      </c>
      <c r="I512" s="211"/>
      <c r="J512" s="212">
        <f>ROUND(I512*H512,2)</f>
        <v>0</v>
      </c>
      <c r="K512" s="208" t="s">
        <v>143</v>
      </c>
      <c r="L512" s="46"/>
      <c r="M512" s="213" t="s">
        <v>19</v>
      </c>
      <c r="N512" s="214" t="s">
        <v>47</v>
      </c>
      <c r="O512" s="86"/>
      <c r="P512" s="215">
        <f>O512*H512</f>
        <v>0</v>
      </c>
      <c r="Q512" s="215">
        <v>2E-05</v>
      </c>
      <c r="R512" s="215">
        <f>Q512*H512</f>
        <v>0.007511200000000001</v>
      </c>
      <c r="S512" s="215">
        <v>0</v>
      </c>
      <c r="T512" s="216">
        <f>S512*H512</f>
        <v>0</v>
      </c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R512" s="217" t="s">
        <v>236</v>
      </c>
      <c r="AT512" s="217" t="s">
        <v>139</v>
      </c>
      <c r="AU512" s="217" t="s">
        <v>86</v>
      </c>
      <c r="AY512" s="19" t="s">
        <v>136</v>
      </c>
      <c r="BE512" s="218">
        <f>IF(N512="základní",J512,0)</f>
        <v>0</v>
      </c>
      <c r="BF512" s="218">
        <f>IF(N512="snížená",J512,0)</f>
        <v>0</v>
      </c>
      <c r="BG512" s="218">
        <f>IF(N512="zákl. přenesená",J512,0)</f>
        <v>0</v>
      </c>
      <c r="BH512" s="218">
        <f>IF(N512="sníž. přenesená",J512,0)</f>
        <v>0</v>
      </c>
      <c r="BI512" s="218">
        <f>IF(N512="nulová",J512,0)</f>
        <v>0</v>
      </c>
      <c r="BJ512" s="19" t="s">
        <v>84</v>
      </c>
      <c r="BK512" s="218">
        <f>ROUND(I512*H512,2)</f>
        <v>0</v>
      </c>
      <c r="BL512" s="19" t="s">
        <v>236</v>
      </c>
      <c r="BM512" s="217" t="s">
        <v>703</v>
      </c>
    </row>
    <row r="513" spans="1:47" s="2" customFormat="1" ht="12">
      <c r="A513" s="40"/>
      <c r="B513" s="41"/>
      <c r="C513" s="42"/>
      <c r="D513" s="219" t="s">
        <v>146</v>
      </c>
      <c r="E513" s="42"/>
      <c r="F513" s="220" t="s">
        <v>704</v>
      </c>
      <c r="G513" s="42"/>
      <c r="H513" s="42"/>
      <c r="I513" s="221"/>
      <c r="J513" s="42"/>
      <c r="K513" s="42"/>
      <c r="L513" s="46"/>
      <c r="M513" s="222"/>
      <c r="N513" s="223"/>
      <c r="O513" s="86"/>
      <c r="P513" s="86"/>
      <c r="Q513" s="86"/>
      <c r="R513" s="86"/>
      <c r="S513" s="86"/>
      <c r="T513" s="87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T513" s="19" t="s">
        <v>146</v>
      </c>
      <c r="AU513" s="19" t="s">
        <v>86</v>
      </c>
    </row>
    <row r="514" spans="1:47" s="2" customFormat="1" ht="12">
      <c r="A514" s="40"/>
      <c r="B514" s="41"/>
      <c r="C514" s="42"/>
      <c r="D514" s="224" t="s">
        <v>148</v>
      </c>
      <c r="E514" s="42"/>
      <c r="F514" s="225" t="s">
        <v>705</v>
      </c>
      <c r="G514" s="42"/>
      <c r="H514" s="42"/>
      <c r="I514" s="221"/>
      <c r="J514" s="42"/>
      <c r="K514" s="42"/>
      <c r="L514" s="46"/>
      <c r="M514" s="222"/>
      <c r="N514" s="223"/>
      <c r="O514" s="86"/>
      <c r="P514" s="86"/>
      <c r="Q514" s="86"/>
      <c r="R514" s="86"/>
      <c r="S514" s="86"/>
      <c r="T514" s="87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T514" s="19" t="s">
        <v>148</v>
      </c>
      <c r="AU514" s="19" t="s">
        <v>86</v>
      </c>
    </row>
    <row r="515" spans="1:63" s="12" customFormat="1" ht="22.8" customHeight="1">
      <c r="A515" s="12"/>
      <c r="B515" s="190"/>
      <c r="C515" s="191"/>
      <c r="D515" s="192" t="s">
        <v>75</v>
      </c>
      <c r="E515" s="204" t="s">
        <v>706</v>
      </c>
      <c r="F515" s="204" t="s">
        <v>707</v>
      </c>
      <c r="G515" s="191"/>
      <c r="H515" s="191"/>
      <c r="I515" s="194"/>
      <c r="J515" s="205">
        <f>BK515</f>
        <v>0</v>
      </c>
      <c r="K515" s="191"/>
      <c r="L515" s="196"/>
      <c r="M515" s="197"/>
      <c r="N515" s="198"/>
      <c r="O515" s="198"/>
      <c r="P515" s="199">
        <f>SUM(P516:P527)</f>
        <v>0</v>
      </c>
      <c r="Q515" s="198"/>
      <c r="R515" s="199">
        <f>SUM(R516:R527)</f>
        <v>0.01248</v>
      </c>
      <c r="S515" s="198"/>
      <c r="T515" s="200">
        <f>SUM(T516:T527)</f>
        <v>0</v>
      </c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R515" s="201" t="s">
        <v>86</v>
      </c>
      <c r="AT515" s="202" t="s">
        <v>75</v>
      </c>
      <c r="AU515" s="202" t="s">
        <v>84</v>
      </c>
      <c r="AY515" s="201" t="s">
        <v>136</v>
      </c>
      <c r="BK515" s="203">
        <f>SUM(BK516:BK527)</f>
        <v>0</v>
      </c>
    </row>
    <row r="516" spans="1:65" s="2" customFormat="1" ht="16.5" customHeight="1">
      <c r="A516" s="40"/>
      <c r="B516" s="41"/>
      <c r="C516" s="206" t="s">
        <v>708</v>
      </c>
      <c r="D516" s="206" t="s">
        <v>139</v>
      </c>
      <c r="E516" s="207" t="s">
        <v>709</v>
      </c>
      <c r="F516" s="208" t="s">
        <v>710</v>
      </c>
      <c r="G516" s="209" t="s">
        <v>142</v>
      </c>
      <c r="H516" s="210">
        <v>9.6</v>
      </c>
      <c r="I516" s="211"/>
      <c r="J516" s="212">
        <f>ROUND(I516*H516,2)</f>
        <v>0</v>
      </c>
      <c r="K516" s="208" t="s">
        <v>143</v>
      </c>
      <c r="L516" s="46"/>
      <c r="M516" s="213" t="s">
        <v>19</v>
      </c>
      <c r="N516" s="214" t="s">
        <v>47</v>
      </c>
      <c r="O516" s="86"/>
      <c r="P516" s="215">
        <f>O516*H516</f>
        <v>0</v>
      </c>
      <c r="Q516" s="215">
        <v>0</v>
      </c>
      <c r="R516" s="215">
        <f>Q516*H516</f>
        <v>0</v>
      </c>
      <c r="S516" s="215">
        <v>0</v>
      </c>
      <c r="T516" s="216">
        <f>S516*H516</f>
        <v>0</v>
      </c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R516" s="217" t="s">
        <v>236</v>
      </c>
      <c r="AT516" s="217" t="s">
        <v>139</v>
      </c>
      <c r="AU516" s="217" t="s">
        <v>86</v>
      </c>
      <c r="AY516" s="19" t="s">
        <v>136</v>
      </c>
      <c r="BE516" s="218">
        <f>IF(N516="základní",J516,0)</f>
        <v>0</v>
      </c>
      <c r="BF516" s="218">
        <f>IF(N516="snížená",J516,0)</f>
        <v>0</v>
      </c>
      <c r="BG516" s="218">
        <f>IF(N516="zákl. přenesená",J516,0)</f>
        <v>0</v>
      </c>
      <c r="BH516" s="218">
        <f>IF(N516="sníž. přenesená",J516,0)</f>
        <v>0</v>
      </c>
      <c r="BI516" s="218">
        <f>IF(N516="nulová",J516,0)</f>
        <v>0</v>
      </c>
      <c r="BJ516" s="19" t="s">
        <v>84</v>
      </c>
      <c r="BK516" s="218">
        <f>ROUND(I516*H516,2)</f>
        <v>0</v>
      </c>
      <c r="BL516" s="19" t="s">
        <v>236</v>
      </c>
      <c r="BM516" s="217" t="s">
        <v>711</v>
      </c>
    </row>
    <row r="517" spans="1:47" s="2" customFormat="1" ht="12">
      <c r="A517" s="40"/>
      <c r="B517" s="41"/>
      <c r="C517" s="42"/>
      <c r="D517" s="219" t="s">
        <v>146</v>
      </c>
      <c r="E517" s="42"/>
      <c r="F517" s="220" t="s">
        <v>712</v>
      </c>
      <c r="G517" s="42"/>
      <c r="H517" s="42"/>
      <c r="I517" s="221"/>
      <c r="J517" s="42"/>
      <c r="K517" s="42"/>
      <c r="L517" s="46"/>
      <c r="M517" s="222"/>
      <c r="N517" s="223"/>
      <c r="O517" s="86"/>
      <c r="P517" s="86"/>
      <c r="Q517" s="86"/>
      <c r="R517" s="86"/>
      <c r="S517" s="86"/>
      <c r="T517" s="87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T517" s="19" t="s">
        <v>146</v>
      </c>
      <c r="AU517" s="19" t="s">
        <v>86</v>
      </c>
    </row>
    <row r="518" spans="1:47" s="2" customFormat="1" ht="12">
      <c r="A518" s="40"/>
      <c r="B518" s="41"/>
      <c r="C518" s="42"/>
      <c r="D518" s="224" t="s">
        <v>148</v>
      </c>
      <c r="E518" s="42"/>
      <c r="F518" s="225" t="s">
        <v>713</v>
      </c>
      <c r="G518" s="42"/>
      <c r="H518" s="42"/>
      <c r="I518" s="221"/>
      <c r="J518" s="42"/>
      <c r="K518" s="42"/>
      <c r="L518" s="46"/>
      <c r="M518" s="222"/>
      <c r="N518" s="223"/>
      <c r="O518" s="86"/>
      <c r="P518" s="86"/>
      <c r="Q518" s="86"/>
      <c r="R518" s="86"/>
      <c r="S518" s="86"/>
      <c r="T518" s="87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T518" s="19" t="s">
        <v>148</v>
      </c>
      <c r="AU518" s="19" t="s">
        <v>86</v>
      </c>
    </row>
    <row r="519" spans="1:51" s="14" customFormat="1" ht="12">
      <c r="A519" s="14"/>
      <c r="B519" s="236"/>
      <c r="C519" s="237"/>
      <c r="D519" s="219" t="s">
        <v>150</v>
      </c>
      <c r="E519" s="238" t="s">
        <v>19</v>
      </c>
      <c r="F519" s="239" t="s">
        <v>714</v>
      </c>
      <c r="G519" s="237"/>
      <c r="H519" s="240">
        <v>9.6</v>
      </c>
      <c r="I519" s="241"/>
      <c r="J519" s="237"/>
      <c r="K519" s="237"/>
      <c r="L519" s="242"/>
      <c r="M519" s="243"/>
      <c r="N519" s="244"/>
      <c r="O519" s="244"/>
      <c r="P519" s="244"/>
      <c r="Q519" s="244"/>
      <c r="R519" s="244"/>
      <c r="S519" s="244"/>
      <c r="T519" s="245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46" t="s">
        <v>150</v>
      </c>
      <c r="AU519" s="246" t="s">
        <v>86</v>
      </c>
      <c r="AV519" s="14" t="s">
        <v>86</v>
      </c>
      <c r="AW519" s="14" t="s">
        <v>35</v>
      </c>
      <c r="AX519" s="14" t="s">
        <v>84</v>
      </c>
      <c r="AY519" s="246" t="s">
        <v>136</v>
      </c>
    </row>
    <row r="520" spans="1:65" s="2" customFormat="1" ht="16.5" customHeight="1">
      <c r="A520" s="40"/>
      <c r="B520" s="41"/>
      <c r="C520" s="270" t="s">
        <v>715</v>
      </c>
      <c r="D520" s="270" t="s">
        <v>265</v>
      </c>
      <c r="E520" s="271" t="s">
        <v>716</v>
      </c>
      <c r="F520" s="272" t="s">
        <v>717</v>
      </c>
      <c r="G520" s="273" t="s">
        <v>142</v>
      </c>
      <c r="H520" s="274">
        <v>9.6</v>
      </c>
      <c r="I520" s="275"/>
      <c r="J520" s="276">
        <f>ROUND(I520*H520,2)</f>
        <v>0</v>
      </c>
      <c r="K520" s="272" t="s">
        <v>19</v>
      </c>
      <c r="L520" s="277"/>
      <c r="M520" s="278" t="s">
        <v>19</v>
      </c>
      <c r="N520" s="279" t="s">
        <v>47</v>
      </c>
      <c r="O520" s="86"/>
      <c r="P520" s="215">
        <f>O520*H520</f>
        <v>0</v>
      </c>
      <c r="Q520" s="215">
        <v>0.0013</v>
      </c>
      <c r="R520" s="215">
        <f>Q520*H520</f>
        <v>0.01248</v>
      </c>
      <c r="S520" s="215">
        <v>0</v>
      </c>
      <c r="T520" s="216">
        <f>S520*H520</f>
        <v>0</v>
      </c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R520" s="217" t="s">
        <v>268</v>
      </c>
      <c r="AT520" s="217" t="s">
        <v>265</v>
      </c>
      <c r="AU520" s="217" t="s">
        <v>86</v>
      </c>
      <c r="AY520" s="19" t="s">
        <v>136</v>
      </c>
      <c r="BE520" s="218">
        <f>IF(N520="základní",J520,0)</f>
        <v>0</v>
      </c>
      <c r="BF520" s="218">
        <f>IF(N520="snížená",J520,0)</f>
        <v>0</v>
      </c>
      <c r="BG520" s="218">
        <f>IF(N520="zákl. přenesená",J520,0)</f>
        <v>0</v>
      </c>
      <c r="BH520" s="218">
        <f>IF(N520="sníž. přenesená",J520,0)</f>
        <v>0</v>
      </c>
      <c r="BI520" s="218">
        <f>IF(N520="nulová",J520,0)</f>
        <v>0</v>
      </c>
      <c r="BJ520" s="19" t="s">
        <v>84</v>
      </c>
      <c r="BK520" s="218">
        <f>ROUND(I520*H520,2)</f>
        <v>0</v>
      </c>
      <c r="BL520" s="19" t="s">
        <v>236</v>
      </c>
      <c r="BM520" s="217" t="s">
        <v>718</v>
      </c>
    </row>
    <row r="521" spans="1:47" s="2" customFormat="1" ht="12">
      <c r="A521" s="40"/>
      <c r="B521" s="41"/>
      <c r="C521" s="42"/>
      <c r="D521" s="219" t="s">
        <v>146</v>
      </c>
      <c r="E521" s="42"/>
      <c r="F521" s="220" t="s">
        <v>717</v>
      </c>
      <c r="G521" s="42"/>
      <c r="H521" s="42"/>
      <c r="I521" s="221"/>
      <c r="J521" s="42"/>
      <c r="K521" s="42"/>
      <c r="L521" s="46"/>
      <c r="M521" s="222"/>
      <c r="N521" s="223"/>
      <c r="O521" s="86"/>
      <c r="P521" s="86"/>
      <c r="Q521" s="86"/>
      <c r="R521" s="86"/>
      <c r="S521" s="86"/>
      <c r="T521" s="87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T521" s="19" t="s">
        <v>146</v>
      </c>
      <c r="AU521" s="19" t="s">
        <v>86</v>
      </c>
    </row>
    <row r="522" spans="1:65" s="2" customFormat="1" ht="16.5" customHeight="1">
      <c r="A522" s="40"/>
      <c r="B522" s="41"/>
      <c r="C522" s="206" t="s">
        <v>719</v>
      </c>
      <c r="D522" s="206" t="s">
        <v>139</v>
      </c>
      <c r="E522" s="207" t="s">
        <v>720</v>
      </c>
      <c r="F522" s="208" t="s">
        <v>721</v>
      </c>
      <c r="G522" s="209" t="s">
        <v>142</v>
      </c>
      <c r="H522" s="210">
        <v>9.6</v>
      </c>
      <c r="I522" s="211"/>
      <c r="J522" s="212">
        <f>ROUND(I522*H522,2)</f>
        <v>0</v>
      </c>
      <c r="K522" s="208" t="s">
        <v>19</v>
      </c>
      <c r="L522" s="46"/>
      <c r="M522" s="213" t="s">
        <v>19</v>
      </c>
      <c r="N522" s="214" t="s">
        <v>47</v>
      </c>
      <c r="O522" s="86"/>
      <c r="P522" s="215">
        <f>O522*H522</f>
        <v>0</v>
      </c>
      <c r="Q522" s="215">
        <v>0</v>
      </c>
      <c r="R522" s="215">
        <f>Q522*H522</f>
        <v>0</v>
      </c>
      <c r="S522" s="215">
        <v>0</v>
      </c>
      <c r="T522" s="216">
        <f>S522*H522</f>
        <v>0</v>
      </c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R522" s="217" t="s">
        <v>236</v>
      </c>
      <c r="AT522" s="217" t="s">
        <v>139</v>
      </c>
      <c r="AU522" s="217" t="s">
        <v>86</v>
      </c>
      <c r="AY522" s="19" t="s">
        <v>136</v>
      </c>
      <c r="BE522" s="218">
        <f>IF(N522="základní",J522,0)</f>
        <v>0</v>
      </c>
      <c r="BF522" s="218">
        <f>IF(N522="snížená",J522,0)</f>
        <v>0</v>
      </c>
      <c r="BG522" s="218">
        <f>IF(N522="zákl. přenesená",J522,0)</f>
        <v>0</v>
      </c>
      <c r="BH522" s="218">
        <f>IF(N522="sníž. přenesená",J522,0)</f>
        <v>0</v>
      </c>
      <c r="BI522" s="218">
        <f>IF(N522="nulová",J522,0)</f>
        <v>0</v>
      </c>
      <c r="BJ522" s="19" t="s">
        <v>84</v>
      </c>
      <c r="BK522" s="218">
        <f>ROUND(I522*H522,2)</f>
        <v>0</v>
      </c>
      <c r="BL522" s="19" t="s">
        <v>236</v>
      </c>
      <c r="BM522" s="217" t="s">
        <v>722</v>
      </c>
    </row>
    <row r="523" spans="1:47" s="2" customFormat="1" ht="12">
      <c r="A523" s="40"/>
      <c r="B523" s="41"/>
      <c r="C523" s="42"/>
      <c r="D523" s="219" t="s">
        <v>146</v>
      </c>
      <c r="E523" s="42"/>
      <c r="F523" s="220" t="s">
        <v>721</v>
      </c>
      <c r="G523" s="42"/>
      <c r="H523" s="42"/>
      <c r="I523" s="221"/>
      <c r="J523" s="42"/>
      <c r="K523" s="42"/>
      <c r="L523" s="46"/>
      <c r="M523" s="222"/>
      <c r="N523" s="223"/>
      <c r="O523" s="86"/>
      <c r="P523" s="86"/>
      <c r="Q523" s="86"/>
      <c r="R523" s="86"/>
      <c r="S523" s="86"/>
      <c r="T523" s="87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T523" s="19" t="s">
        <v>146</v>
      </c>
      <c r="AU523" s="19" t="s">
        <v>86</v>
      </c>
    </row>
    <row r="524" spans="1:51" s="14" customFormat="1" ht="12">
      <c r="A524" s="14"/>
      <c r="B524" s="236"/>
      <c r="C524" s="237"/>
      <c r="D524" s="219" t="s">
        <v>150</v>
      </c>
      <c r="E524" s="238" t="s">
        <v>19</v>
      </c>
      <c r="F524" s="239" t="s">
        <v>714</v>
      </c>
      <c r="G524" s="237"/>
      <c r="H524" s="240">
        <v>9.6</v>
      </c>
      <c r="I524" s="241"/>
      <c r="J524" s="237"/>
      <c r="K524" s="237"/>
      <c r="L524" s="242"/>
      <c r="M524" s="243"/>
      <c r="N524" s="244"/>
      <c r="O524" s="244"/>
      <c r="P524" s="244"/>
      <c r="Q524" s="244"/>
      <c r="R524" s="244"/>
      <c r="S524" s="244"/>
      <c r="T524" s="245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46" t="s">
        <v>150</v>
      </c>
      <c r="AU524" s="246" t="s">
        <v>86</v>
      </c>
      <c r="AV524" s="14" t="s">
        <v>86</v>
      </c>
      <c r="AW524" s="14" t="s">
        <v>35</v>
      </c>
      <c r="AX524" s="14" t="s">
        <v>84</v>
      </c>
      <c r="AY524" s="246" t="s">
        <v>136</v>
      </c>
    </row>
    <row r="525" spans="1:65" s="2" customFormat="1" ht="16.5" customHeight="1">
      <c r="A525" s="40"/>
      <c r="B525" s="41"/>
      <c r="C525" s="206" t="s">
        <v>723</v>
      </c>
      <c r="D525" s="206" t="s">
        <v>139</v>
      </c>
      <c r="E525" s="207" t="s">
        <v>724</v>
      </c>
      <c r="F525" s="208" t="s">
        <v>725</v>
      </c>
      <c r="G525" s="209" t="s">
        <v>246</v>
      </c>
      <c r="H525" s="269"/>
      <c r="I525" s="211"/>
      <c r="J525" s="212">
        <f>ROUND(I525*H525,2)</f>
        <v>0</v>
      </c>
      <c r="K525" s="208" t="s">
        <v>143</v>
      </c>
      <c r="L525" s="46"/>
      <c r="M525" s="213" t="s">
        <v>19</v>
      </c>
      <c r="N525" s="214" t="s">
        <v>47</v>
      </c>
      <c r="O525" s="86"/>
      <c r="P525" s="215">
        <f>O525*H525</f>
        <v>0</v>
      </c>
      <c r="Q525" s="215">
        <v>0</v>
      </c>
      <c r="R525" s="215">
        <f>Q525*H525</f>
        <v>0</v>
      </c>
      <c r="S525" s="215">
        <v>0</v>
      </c>
      <c r="T525" s="216">
        <f>S525*H525</f>
        <v>0</v>
      </c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R525" s="217" t="s">
        <v>236</v>
      </c>
      <c r="AT525" s="217" t="s">
        <v>139</v>
      </c>
      <c r="AU525" s="217" t="s">
        <v>86</v>
      </c>
      <c r="AY525" s="19" t="s">
        <v>136</v>
      </c>
      <c r="BE525" s="218">
        <f>IF(N525="základní",J525,0)</f>
        <v>0</v>
      </c>
      <c r="BF525" s="218">
        <f>IF(N525="snížená",J525,0)</f>
        <v>0</v>
      </c>
      <c r="BG525" s="218">
        <f>IF(N525="zákl. přenesená",J525,0)</f>
        <v>0</v>
      </c>
      <c r="BH525" s="218">
        <f>IF(N525="sníž. přenesená",J525,0)</f>
        <v>0</v>
      </c>
      <c r="BI525" s="218">
        <f>IF(N525="nulová",J525,0)</f>
        <v>0</v>
      </c>
      <c r="BJ525" s="19" t="s">
        <v>84</v>
      </c>
      <c r="BK525" s="218">
        <f>ROUND(I525*H525,2)</f>
        <v>0</v>
      </c>
      <c r="BL525" s="19" t="s">
        <v>236</v>
      </c>
      <c r="BM525" s="217" t="s">
        <v>726</v>
      </c>
    </row>
    <row r="526" spans="1:47" s="2" customFormat="1" ht="12">
      <c r="A526" s="40"/>
      <c r="B526" s="41"/>
      <c r="C526" s="42"/>
      <c r="D526" s="219" t="s">
        <v>146</v>
      </c>
      <c r="E526" s="42"/>
      <c r="F526" s="220" t="s">
        <v>727</v>
      </c>
      <c r="G526" s="42"/>
      <c r="H526" s="42"/>
      <c r="I526" s="221"/>
      <c r="J526" s="42"/>
      <c r="K526" s="42"/>
      <c r="L526" s="46"/>
      <c r="M526" s="222"/>
      <c r="N526" s="223"/>
      <c r="O526" s="86"/>
      <c r="P526" s="86"/>
      <c r="Q526" s="86"/>
      <c r="R526" s="86"/>
      <c r="S526" s="86"/>
      <c r="T526" s="87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T526" s="19" t="s">
        <v>146</v>
      </c>
      <c r="AU526" s="19" t="s">
        <v>86</v>
      </c>
    </row>
    <row r="527" spans="1:47" s="2" customFormat="1" ht="12">
      <c r="A527" s="40"/>
      <c r="B527" s="41"/>
      <c r="C527" s="42"/>
      <c r="D527" s="224" t="s">
        <v>148</v>
      </c>
      <c r="E527" s="42"/>
      <c r="F527" s="225" t="s">
        <v>728</v>
      </c>
      <c r="G527" s="42"/>
      <c r="H527" s="42"/>
      <c r="I527" s="221"/>
      <c r="J527" s="42"/>
      <c r="K527" s="42"/>
      <c r="L527" s="46"/>
      <c r="M527" s="280"/>
      <c r="N527" s="281"/>
      <c r="O527" s="282"/>
      <c r="P527" s="282"/>
      <c r="Q527" s="282"/>
      <c r="R527" s="282"/>
      <c r="S527" s="282"/>
      <c r="T527" s="283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T527" s="19" t="s">
        <v>148</v>
      </c>
      <c r="AU527" s="19" t="s">
        <v>86</v>
      </c>
    </row>
    <row r="528" spans="1:31" s="2" customFormat="1" ht="6.95" customHeight="1">
      <c r="A528" s="40"/>
      <c r="B528" s="61"/>
      <c r="C528" s="62"/>
      <c r="D528" s="62"/>
      <c r="E528" s="62"/>
      <c r="F528" s="62"/>
      <c r="G528" s="62"/>
      <c r="H528" s="62"/>
      <c r="I528" s="62"/>
      <c r="J528" s="62"/>
      <c r="K528" s="62"/>
      <c r="L528" s="46"/>
      <c r="M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</row>
  </sheetData>
  <sheetProtection password="CC35" sheet="1" objects="1" scenarios="1" formatColumns="0" formatRows="0" autoFilter="0"/>
  <autoFilter ref="C92:K527"/>
  <mergeCells count="9">
    <mergeCell ref="E7:H7"/>
    <mergeCell ref="E9:H9"/>
    <mergeCell ref="E18:H18"/>
    <mergeCell ref="E27:H27"/>
    <mergeCell ref="E48:H48"/>
    <mergeCell ref="E50:H50"/>
    <mergeCell ref="E83:H83"/>
    <mergeCell ref="E85:H85"/>
    <mergeCell ref="L2:V2"/>
  </mergeCells>
  <hyperlinks>
    <hyperlink ref="F98" r:id="rId1" display="https://podminky.urs.cz/item/CS_URS_2023_01/612131121"/>
    <hyperlink ref="F119" r:id="rId2" display="https://podminky.urs.cz/item/CS_URS_2023_01/612321131"/>
    <hyperlink ref="F142" r:id="rId3" display="https://podminky.urs.cz/item/CS_URS_2023_01/949101111"/>
    <hyperlink ref="F145" r:id="rId4" display="https://podminky.urs.cz/item/CS_URS_2023_01/952901111"/>
    <hyperlink ref="F153" r:id="rId5" display="https://podminky.urs.cz/item/CS_URS_2023_01/997013215"/>
    <hyperlink ref="F156" r:id="rId6" display="https://podminky.urs.cz/item/CS_URS_2023_01/997013501"/>
    <hyperlink ref="F159" r:id="rId7" display="https://podminky.urs.cz/item/CS_URS_2023_01/997013509"/>
    <hyperlink ref="F163" r:id="rId8" display="https://podminky.urs.cz/item/CS_URS_2023_01/997013631"/>
    <hyperlink ref="F167" r:id="rId9" display="https://podminky.urs.cz/item/CS_URS_2023_01/998011003"/>
    <hyperlink ref="F177" r:id="rId10" display="https://podminky.urs.cz/item/CS_URS_2023_01/998725203"/>
    <hyperlink ref="F184" r:id="rId11" display="https://podminky.urs.cz/item/CS_URS_2023_01/763135611"/>
    <hyperlink ref="F197" r:id="rId12" display="https://podminky.urs.cz/item/CS_URS_2023_01/763135881"/>
    <hyperlink ref="F204" r:id="rId13" display="https://podminky.urs.cz/item/CS_URS_2023_01/998763403"/>
    <hyperlink ref="F211" r:id="rId14" display="https://podminky.urs.cz/item/CS_URS_2023_01/766660001"/>
    <hyperlink ref="F216" r:id="rId15" display="https://podminky.urs.cz/item/CS_URS_2023_01/766660729"/>
    <hyperlink ref="F221" r:id="rId16" display="https://podminky.urs.cz/item/CS_URS_2023_01/766811111"/>
    <hyperlink ref="F229" r:id="rId17" display="https://podminky.urs.cz/item/CS_URS_2023_01/766811143"/>
    <hyperlink ref="F237" r:id="rId18" display="https://podminky.urs.cz/item/CS_URS_2023_01/766811151"/>
    <hyperlink ref="F245" r:id="rId19" display="https://podminky.urs.cz/item/CS_URS_2023_01/766811212"/>
    <hyperlink ref="F253" r:id="rId20" display="https://podminky.urs.cz/item/CS_URS_2023_01/766811221"/>
    <hyperlink ref="F261" r:id="rId21" display="https://podminky.urs.cz/item/CS_URS_2023_01/766811223"/>
    <hyperlink ref="F269" r:id="rId22" display="https://podminky.urs.cz/item/CS_URS_2023_01/766811232"/>
    <hyperlink ref="F277" r:id="rId23" display="https://podminky.urs.cz/item/CS_URS_2023_01/766811311"/>
    <hyperlink ref="F285" r:id="rId24" display="https://podminky.urs.cz/item/CS_URS_2023_01/766811351"/>
    <hyperlink ref="F293" r:id="rId25" display="https://podminky.urs.cz/item/CS_URS_2023_01/766811411"/>
    <hyperlink ref="F301" r:id="rId26" display="https://podminky.urs.cz/item/CS_URS_2023_01/766811412"/>
    <hyperlink ref="F317" r:id="rId27" display="https://podminky.urs.cz/item/CS_URS_2023_01/766812840"/>
    <hyperlink ref="F323" r:id="rId28" display="https://podminky.urs.cz/item/CS_URS_2023_01/766821111"/>
    <hyperlink ref="F334" r:id="rId29" display="https://podminky.urs.cz/item/CS_URS_2023_01/766821112"/>
    <hyperlink ref="F341" r:id="rId30" display="https://podminky.urs.cz/item/CS_URS_2023_01/766821121"/>
    <hyperlink ref="F348" r:id="rId31" display="https://podminky.urs.cz/item/CS_URS_2023_01/766821142"/>
    <hyperlink ref="F379" r:id="rId32" display="https://podminky.urs.cz/item/CS_URS_2023_01/766825811"/>
    <hyperlink ref="F383" r:id="rId33" display="https://podminky.urs.cz/item/CS_URS_2023_01/766825821"/>
    <hyperlink ref="F393" r:id="rId34" display="https://podminky.urs.cz/item/CS_URS_2023_01/998766203"/>
    <hyperlink ref="F397" r:id="rId35" display="https://podminky.urs.cz/item/CS_URS_2023_01/776111116"/>
    <hyperlink ref="F401" r:id="rId36" display="https://podminky.urs.cz/item/CS_URS_2023_01/776111311"/>
    <hyperlink ref="F404" r:id="rId37" display="https://podminky.urs.cz/item/CS_URS_2023_01/776121321"/>
    <hyperlink ref="F407" r:id="rId38" display="https://podminky.urs.cz/item/CS_URS_2023_01/776141122"/>
    <hyperlink ref="F410" r:id="rId39" display="https://podminky.urs.cz/item/CS_URS_2023_01/776201812"/>
    <hyperlink ref="F414" r:id="rId40" display="https://podminky.urs.cz/item/CS_URS_2023_01/776221111"/>
    <hyperlink ref="F420" r:id="rId41" display="https://podminky.urs.cz/item/CS_URS_2023_01/776223112"/>
    <hyperlink ref="F423" r:id="rId42" display="https://podminky.urs.cz/item/CS_URS_2023_01/776410811"/>
    <hyperlink ref="F432" r:id="rId43" display="https://podminky.urs.cz/item/CS_URS_2023_01/776411111"/>
    <hyperlink ref="F446" r:id="rId44" display="https://podminky.urs.cz/item/CS_URS_2023_01/776991121"/>
    <hyperlink ref="F449" r:id="rId45" display="https://podminky.urs.cz/item/CS_URS_2023_01/776991141"/>
    <hyperlink ref="F452" r:id="rId46" display="https://podminky.urs.cz/item/CS_URS_2023_01/998776203"/>
    <hyperlink ref="F456" r:id="rId47" display="https://podminky.urs.cz/item/CS_URS_2023_01/781471810"/>
    <hyperlink ref="F461" r:id="rId48" display="https://podminky.urs.cz/item/CS_URS_2023_01/783000225"/>
    <hyperlink ref="F465" r:id="rId49" display="https://podminky.urs.cz/item/CS_URS_2023_01/783301313"/>
    <hyperlink ref="F468" r:id="rId50" display="https://podminky.urs.cz/item/CS_URS_2023_01/783301401"/>
    <hyperlink ref="F473" r:id="rId51" display="https://podminky.urs.cz/item/CS_URS_2023_01/783314201"/>
    <hyperlink ref="F476" r:id="rId52" display="https://podminky.urs.cz/item/CS_URS_2023_01/783315101"/>
    <hyperlink ref="F479" r:id="rId53" display="https://podminky.urs.cz/item/CS_URS_2023_01/783317101"/>
    <hyperlink ref="F482" r:id="rId54" display="https://podminky.urs.cz/item/CS_URS_2023_01/783322101"/>
    <hyperlink ref="F486" r:id="rId55" display="https://podminky.urs.cz/item/CS_URS_2023_01/784121001"/>
    <hyperlink ref="F508" r:id="rId56" display="https://podminky.urs.cz/item/CS_URS_2023_01/784181101"/>
    <hyperlink ref="F511" r:id="rId57" display="https://podminky.urs.cz/item/CS_URS_2023_01/784211101"/>
    <hyperlink ref="F514" r:id="rId58" display="https://podminky.urs.cz/item/CS_URS_2023_01/784211161"/>
    <hyperlink ref="F518" r:id="rId59" display="https://podminky.urs.cz/item/CS_URS_2023_01/786624111"/>
    <hyperlink ref="F527" r:id="rId60" display="https://podminky.urs.cz/item/CS_URS_2023_01/9987862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89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86</v>
      </c>
    </row>
    <row r="4" spans="2:46" s="1" customFormat="1" ht="24.95" customHeight="1">
      <c r="B4" s="22"/>
      <c r="D4" s="132" t="s">
        <v>100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KKN a.s.pavilon B URL-oprava inspekčních pokojů a chodby v 5.np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101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729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19. 1. 2023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">
        <v>33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34</v>
      </c>
      <c r="F21" s="40"/>
      <c r="G21" s="40"/>
      <c r="H21" s="40"/>
      <c r="I21" s="134" t="s">
        <v>29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36</v>
      </c>
      <c r="E23" s="40"/>
      <c r="F23" s="40"/>
      <c r="G23" s="40"/>
      <c r="H23" s="40"/>
      <c r="I23" s="134" t="s">
        <v>26</v>
      </c>
      <c r="J23" s="138" t="s">
        <v>730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731</v>
      </c>
      <c r="F24" s="40"/>
      <c r="G24" s="40"/>
      <c r="H24" s="40"/>
      <c r="I24" s="134" t="s">
        <v>29</v>
      </c>
      <c r="J24" s="138" t="s">
        <v>730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ROUND(J82,2)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ROUND((SUM(BE82:BE239)),2)</f>
        <v>0</v>
      </c>
      <c r="G33" s="40"/>
      <c r="H33" s="40"/>
      <c r="I33" s="150">
        <v>0.21</v>
      </c>
      <c r="J33" s="149">
        <f>ROUND(((SUM(BE82:BE239))*I33),2)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ROUND((SUM(BF82:BF239)),2)</f>
        <v>0</v>
      </c>
      <c r="G34" s="40"/>
      <c r="H34" s="40"/>
      <c r="I34" s="150">
        <v>0.15</v>
      </c>
      <c r="J34" s="149">
        <f>ROUND(((SUM(BF82:BF239))*I34),2)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ROUND((SUM(BG82:BG239)),2)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ROUND((SUM(BH82:BH239)),2)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ROUND((SUM(BI82:BI239)),2)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KKN a.s.pavilon B URL-oprava inspekčních pokojů a chodby v 5.np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02 - Zařízení silnoproudé elektrotechniky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Karlovy Vary</v>
      </c>
      <c r="G52" s="42"/>
      <c r="H52" s="42"/>
      <c r="I52" s="34" t="s">
        <v>23</v>
      </c>
      <c r="J52" s="74" t="str">
        <f>IF(J12="","",J12)</f>
        <v>19. 1. 2023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KKN a.s.,Bezručova 19.36066 Karlovy Vary</v>
      </c>
      <c r="G54" s="42"/>
      <c r="H54" s="42"/>
      <c r="I54" s="34" t="s">
        <v>32</v>
      </c>
      <c r="J54" s="38" t="str">
        <f>E21</f>
        <v>Jan Sobotka,Palackého 108,Kynšperk n.O.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>Miroslava Klimešová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104</v>
      </c>
      <c r="D57" s="164"/>
      <c r="E57" s="164"/>
      <c r="F57" s="164"/>
      <c r="G57" s="164"/>
      <c r="H57" s="164"/>
      <c r="I57" s="164"/>
      <c r="J57" s="165" t="s">
        <v>105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J82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106</v>
      </c>
    </row>
    <row r="60" spans="1:31" s="9" customFormat="1" ht="24.95" customHeight="1">
      <c r="A60" s="9"/>
      <c r="B60" s="167"/>
      <c r="C60" s="168"/>
      <c r="D60" s="169" t="s">
        <v>112</v>
      </c>
      <c r="E60" s="170"/>
      <c r="F60" s="170"/>
      <c r="G60" s="170"/>
      <c r="H60" s="170"/>
      <c r="I60" s="170"/>
      <c r="J60" s="171">
        <f>J83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732</v>
      </c>
      <c r="E61" s="176"/>
      <c r="F61" s="176"/>
      <c r="G61" s="176"/>
      <c r="H61" s="176"/>
      <c r="I61" s="176"/>
      <c r="J61" s="177">
        <f>J84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7"/>
      <c r="C62" s="168"/>
      <c r="D62" s="169" t="s">
        <v>733</v>
      </c>
      <c r="E62" s="170"/>
      <c r="F62" s="170"/>
      <c r="G62" s="170"/>
      <c r="H62" s="170"/>
      <c r="I62" s="170"/>
      <c r="J62" s="171">
        <f>J230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2" customFormat="1" ht="21.8" customHeight="1">
      <c r="A63" s="40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13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6.95" customHeight="1">
      <c r="A64" s="40"/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13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8" spans="1:31" s="2" customFormat="1" ht="6.95" customHeight="1">
      <c r="A68" s="40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4.95" customHeight="1">
      <c r="A69" s="40"/>
      <c r="B69" s="41"/>
      <c r="C69" s="25" t="s">
        <v>121</v>
      </c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16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2"/>
      <c r="D72" s="42"/>
      <c r="E72" s="162" t="str">
        <f>E7</f>
        <v>KKN a.s.pavilon B URL-oprava inspekčních pokojů a chodby v 5.np</v>
      </c>
      <c r="F72" s="34"/>
      <c r="G72" s="34"/>
      <c r="H72" s="34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101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71" t="str">
        <f>E9</f>
        <v>02 - Zařízení silnoproudé elektrotechniky</v>
      </c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21</v>
      </c>
      <c r="D76" s="42"/>
      <c r="E76" s="42"/>
      <c r="F76" s="29" t="str">
        <f>F12</f>
        <v>Karlovy Vary</v>
      </c>
      <c r="G76" s="42"/>
      <c r="H76" s="42"/>
      <c r="I76" s="34" t="s">
        <v>23</v>
      </c>
      <c r="J76" s="74" t="str">
        <f>IF(J12="","",J12)</f>
        <v>19. 1. 2023</v>
      </c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40.05" customHeight="1">
      <c r="A78" s="40"/>
      <c r="B78" s="41"/>
      <c r="C78" s="34" t="s">
        <v>25</v>
      </c>
      <c r="D78" s="42"/>
      <c r="E78" s="42"/>
      <c r="F78" s="29" t="str">
        <f>E15</f>
        <v>KKN a.s.,Bezručova 19.36066 Karlovy Vary</v>
      </c>
      <c r="G78" s="42"/>
      <c r="H78" s="42"/>
      <c r="I78" s="34" t="s">
        <v>32</v>
      </c>
      <c r="J78" s="38" t="str">
        <f>E21</f>
        <v>Jan Sobotka,Palackého 108,Kynšperk n.O.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15" customHeight="1">
      <c r="A79" s="40"/>
      <c r="B79" s="41"/>
      <c r="C79" s="34" t="s">
        <v>30</v>
      </c>
      <c r="D79" s="42"/>
      <c r="E79" s="42"/>
      <c r="F79" s="29" t="str">
        <f>IF(E18="","",E18)</f>
        <v>Vyplň údaj</v>
      </c>
      <c r="G79" s="42"/>
      <c r="H79" s="42"/>
      <c r="I79" s="34" t="s">
        <v>36</v>
      </c>
      <c r="J79" s="38" t="str">
        <f>E24</f>
        <v>Miroslava Klimešová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0.3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11" customFormat="1" ht="29.25" customHeight="1">
      <c r="A81" s="179"/>
      <c r="B81" s="180"/>
      <c r="C81" s="181" t="s">
        <v>122</v>
      </c>
      <c r="D81" s="182" t="s">
        <v>61</v>
      </c>
      <c r="E81" s="182" t="s">
        <v>57</v>
      </c>
      <c r="F81" s="182" t="s">
        <v>58</v>
      </c>
      <c r="G81" s="182" t="s">
        <v>123</v>
      </c>
      <c r="H81" s="182" t="s">
        <v>124</v>
      </c>
      <c r="I81" s="182" t="s">
        <v>125</v>
      </c>
      <c r="J81" s="182" t="s">
        <v>105</v>
      </c>
      <c r="K81" s="183" t="s">
        <v>126</v>
      </c>
      <c r="L81" s="184"/>
      <c r="M81" s="94" t="s">
        <v>19</v>
      </c>
      <c r="N81" s="95" t="s">
        <v>46</v>
      </c>
      <c r="O81" s="95" t="s">
        <v>127</v>
      </c>
      <c r="P81" s="95" t="s">
        <v>128</v>
      </c>
      <c r="Q81" s="95" t="s">
        <v>129</v>
      </c>
      <c r="R81" s="95" t="s">
        <v>130</v>
      </c>
      <c r="S81" s="95" t="s">
        <v>131</v>
      </c>
      <c r="T81" s="96" t="s">
        <v>132</v>
      </c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</row>
    <row r="82" spans="1:63" s="2" customFormat="1" ht="22.8" customHeight="1">
      <c r="A82" s="40"/>
      <c r="B82" s="41"/>
      <c r="C82" s="101" t="s">
        <v>133</v>
      </c>
      <c r="D82" s="42"/>
      <c r="E82" s="42"/>
      <c r="F82" s="42"/>
      <c r="G82" s="42"/>
      <c r="H82" s="42"/>
      <c r="I82" s="42"/>
      <c r="J82" s="185">
        <f>BK82</f>
        <v>0</v>
      </c>
      <c r="K82" s="42"/>
      <c r="L82" s="46"/>
      <c r="M82" s="97"/>
      <c r="N82" s="186"/>
      <c r="O82" s="98"/>
      <c r="P82" s="187">
        <f>P83+P230</f>
        <v>0</v>
      </c>
      <c r="Q82" s="98"/>
      <c r="R82" s="187">
        <f>R83+R230</f>
        <v>0.105575</v>
      </c>
      <c r="S82" s="98"/>
      <c r="T82" s="188">
        <f>T83+T230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T82" s="19" t="s">
        <v>75</v>
      </c>
      <c r="AU82" s="19" t="s">
        <v>106</v>
      </c>
      <c r="BK82" s="189">
        <f>BK83+BK230</f>
        <v>0</v>
      </c>
    </row>
    <row r="83" spans="1:63" s="12" customFormat="1" ht="25.9" customHeight="1">
      <c r="A83" s="12"/>
      <c r="B83" s="190"/>
      <c r="C83" s="191"/>
      <c r="D83" s="192" t="s">
        <v>75</v>
      </c>
      <c r="E83" s="193" t="s">
        <v>228</v>
      </c>
      <c r="F83" s="193" t="s">
        <v>229</v>
      </c>
      <c r="G83" s="191"/>
      <c r="H83" s="191"/>
      <c r="I83" s="194"/>
      <c r="J83" s="195">
        <f>BK83</f>
        <v>0</v>
      </c>
      <c r="K83" s="191"/>
      <c r="L83" s="196"/>
      <c r="M83" s="197"/>
      <c r="N83" s="198"/>
      <c r="O83" s="198"/>
      <c r="P83" s="199">
        <f>P84</f>
        <v>0</v>
      </c>
      <c r="Q83" s="198"/>
      <c r="R83" s="199">
        <f>R84</f>
        <v>0.105575</v>
      </c>
      <c r="S83" s="198"/>
      <c r="T83" s="200">
        <f>T84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1" t="s">
        <v>86</v>
      </c>
      <c r="AT83" s="202" t="s">
        <v>75</v>
      </c>
      <c r="AU83" s="202" t="s">
        <v>76</v>
      </c>
      <c r="AY83" s="201" t="s">
        <v>136</v>
      </c>
      <c r="BK83" s="203">
        <f>BK84</f>
        <v>0</v>
      </c>
    </row>
    <row r="84" spans="1:63" s="12" customFormat="1" ht="22.8" customHeight="1">
      <c r="A84" s="12"/>
      <c r="B84" s="190"/>
      <c r="C84" s="191"/>
      <c r="D84" s="192" t="s">
        <v>75</v>
      </c>
      <c r="E84" s="204" t="s">
        <v>734</v>
      </c>
      <c r="F84" s="204" t="s">
        <v>735</v>
      </c>
      <c r="G84" s="191"/>
      <c r="H84" s="191"/>
      <c r="I84" s="194"/>
      <c r="J84" s="205">
        <f>BK84</f>
        <v>0</v>
      </c>
      <c r="K84" s="191"/>
      <c r="L84" s="196"/>
      <c r="M84" s="197"/>
      <c r="N84" s="198"/>
      <c r="O84" s="198"/>
      <c r="P84" s="199">
        <f>SUM(P85:P229)</f>
        <v>0</v>
      </c>
      <c r="Q84" s="198"/>
      <c r="R84" s="199">
        <f>SUM(R85:R229)</f>
        <v>0.105575</v>
      </c>
      <c r="S84" s="198"/>
      <c r="T84" s="200">
        <f>SUM(T85:T229)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1" t="s">
        <v>86</v>
      </c>
      <c r="AT84" s="202" t="s">
        <v>75</v>
      </c>
      <c r="AU84" s="202" t="s">
        <v>84</v>
      </c>
      <c r="AY84" s="201" t="s">
        <v>136</v>
      </c>
      <c r="BK84" s="203">
        <f>SUM(BK85:BK229)</f>
        <v>0</v>
      </c>
    </row>
    <row r="85" spans="1:65" s="2" customFormat="1" ht="16.5" customHeight="1">
      <c r="A85" s="40"/>
      <c r="B85" s="41"/>
      <c r="C85" s="206" t="s">
        <v>84</v>
      </c>
      <c r="D85" s="206" t="s">
        <v>139</v>
      </c>
      <c r="E85" s="207" t="s">
        <v>736</v>
      </c>
      <c r="F85" s="208" t="s">
        <v>737</v>
      </c>
      <c r="G85" s="209" t="s">
        <v>235</v>
      </c>
      <c r="H85" s="210">
        <v>100</v>
      </c>
      <c r="I85" s="211"/>
      <c r="J85" s="212">
        <f>ROUND(I85*H85,2)</f>
        <v>0</v>
      </c>
      <c r="K85" s="208" t="s">
        <v>143</v>
      </c>
      <c r="L85" s="46"/>
      <c r="M85" s="213" t="s">
        <v>19</v>
      </c>
      <c r="N85" s="214" t="s">
        <v>47</v>
      </c>
      <c r="O85" s="86"/>
      <c r="P85" s="215">
        <f>O85*H85</f>
        <v>0</v>
      </c>
      <c r="Q85" s="215">
        <v>0</v>
      </c>
      <c r="R85" s="215">
        <f>Q85*H85</f>
        <v>0</v>
      </c>
      <c r="S85" s="215">
        <v>0</v>
      </c>
      <c r="T85" s="216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17" t="s">
        <v>236</v>
      </c>
      <c r="AT85" s="217" t="s">
        <v>139</v>
      </c>
      <c r="AU85" s="217" t="s">
        <v>86</v>
      </c>
      <c r="AY85" s="19" t="s">
        <v>136</v>
      </c>
      <c r="BE85" s="218">
        <f>IF(N85="základní",J85,0)</f>
        <v>0</v>
      </c>
      <c r="BF85" s="218">
        <f>IF(N85="snížená",J85,0)</f>
        <v>0</v>
      </c>
      <c r="BG85" s="218">
        <f>IF(N85="zákl. přenesená",J85,0)</f>
        <v>0</v>
      </c>
      <c r="BH85" s="218">
        <f>IF(N85="sníž. přenesená",J85,0)</f>
        <v>0</v>
      </c>
      <c r="BI85" s="218">
        <f>IF(N85="nulová",J85,0)</f>
        <v>0</v>
      </c>
      <c r="BJ85" s="19" t="s">
        <v>84</v>
      </c>
      <c r="BK85" s="218">
        <f>ROUND(I85*H85,2)</f>
        <v>0</v>
      </c>
      <c r="BL85" s="19" t="s">
        <v>236</v>
      </c>
      <c r="BM85" s="217" t="s">
        <v>738</v>
      </c>
    </row>
    <row r="86" spans="1:47" s="2" customFormat="1" ht="12">
      <c r="A86" s="40"/>
      <c r="B86" s="41"/>
      <c r="C86" s="42"/>
      <c r="D86" s="219" t="s">
        <v>146</v>
      </c>
      <c r="E86" s="42"/>
      <c r="F86" s="220" t="s">
        <v>739</v>
      </c>
      <c r="G86" s="42"/>
      <c r="H86" s="42"/>
      <c r="I86" s="221"/>
      <c r="J86" s="42"/>
      <c r="K86" s="42"/>
      <c r="L86" s="46"/>
      <c r="M86" s="222"/>
      <c r="N86" s="223"/>
      <c r="O86" s="86"/>
      <c r="P86" s="86"/>
      <c r="Q86" s="86"/>
      <c r="R86" s="86"/>
      <c r="S86" s="86"/>
      <c r="T86" s="87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146</v>
      </c>
      <c r="AU86" s="19" t="s">
        <v>86</v>
      </c>
    </row>
    <row r="87" spans="1:47" s="2" customFormat="1" ht="12">
      <c r="A87" s="40"/>
      <c r="B87" s="41"/>
      <c r="C87" s="42"/>
      <c r="D87" s="224" t="s">
        <v>148</v>
      </c>
      <c r="E87" s="42"/>
      <c r="F87" s="225" t="s">
        <v>740</v>
      </c>
      <c r="G87" s="42"/>
      <c r="H87" s="42"/>
      <c r="I87" s="221"/>
      <c r="J87" s="42"/>
      <c r="K87" s="42"/>
      <c r="L87" s="46"/>
      <c r="M87" s="222"/>
      <c r="N87" s="223"/>
      <c r="O87" s="86"/>
      <c r="P87" s="86"/>
      <c r="Q87" s="86"/>
      <c r="R87" s="86"/>
      <c r="S87" s="86"/>
      <c r="T87" s="87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148</v>
      </c>
      <c r="AU87" s="19" t="s">
        <v>86</v>
      </c>
    </row>
    <row r="88" spans="1:65" s="2" customFormat="1" ht="16.5" customHeight="1">
      <c r="A88" s="40"/>
      <c r="B88" s="41"/>
      <c r="C88" s="270" t="s">
        <v>86</v>
      </c>
      <c r="D88" s="270" t="s">
        <v>265</v>
      </c>
      <c r="E88" s="271" t="s">
        <v>741</v>
      </c>
      <c r="F88" s="272" t="s">
        <v>742</v>
      </c>
      <c r="G88" s="273" t="s">
        <v>235</v>
      </c>
      <c r="H88" s="274">
        <v>100</v>
      </c>
      <c r="I88" s="275"/>
      <c r="J88" s="276">
        <f>ROUND(I88*H88,2)</f>
        <v>0</v>
      </c>
      <c r="K88" s="272" t="s">
        <v>143</v>
      </c>
      <c r="L88" s="277"/>
      <c r="M88" s="278" t="s">
        <v>19</v>
      </c>
      <c r="N88" s="279" t="s">
        <v>47</v>
      </c>
      <c r="O88" s="86"/>
      <c r="P88" s="215">
        <f>O88*H88</f>
        <v>0</v>
      </c>
      <c r="Q88" s="215">
        <v>4E-05</v>
      </c>
      <c r="R88" s="215">
        <f>Q88*H88</f>
        <v>0.004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268</v>
      </c>
      <c r="AT88" s="217" t="s">
        <v>265</v>
      </c>
      <c r="AU88" s="217" t="s">
        <v>86</v>
      </c>
      <c r="AY88" s="19" t="s">
        <v>136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84</v>
      </c>
      <c r="BK88" s="218">
        <f>ROUND(I88*H88,2)</f>
        <v>0</v>
      </c>
      <c r="BL88" s="19" t="s">
        <v>236</v>
      </c>
      <c r="BM88" s="217" t="s">
        <v>743</v>
      </c>
    </row>
    <row r="89" spans="1:47" s="2" customFormat="1" ht="12">
      <c r="A89" s="40"/>
      <c r="B89" s="41"/>
      <c r="C89" s="42"/>
      <c r="D89" s="219" t="s">
        <v>146</v>
      </c>
      <c r="E89" s="42"/>
      <c r="F89" s="220" t="s">
        <v>742</v>
      </c>
      <c r="G89" s="42"/>
      <c r="H89" s="42"/>
      <c r="I89" s="221"/>
      <c r="J89" s="42"/>
      <c r="K89" s="42"/>
      <c r="L89" s="46"/>
      <c r="M89" s="222"/>
      <c r="N89" s="223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146</v>
      </c>
      <c r="AU89" s="19" t="s">
        <v>86</v>
      </c>
    </row>
    <row r="90" spans="1:65" s="2" customFormat="1" ht="16.5" customHeight="1">
      <c r="A90" s="40"/>
      <c r="B90" s="41"/>
      <c r="C90" s="206" t="s">
        <v>162</v>
      </c>
      <c r="D90" s="206" t="s">
        <v>139</v>
      </c>
      <c r="E90" s="207" t="s">
        <v>744</v>
      </c>
      <c r="F90" s="208" t="s">
        <v>745</v>
      </c>
      <c r="G90" s="209" t="s">
        <v>235</v>
      </c>
      <c r="H90" s="210">
        <v>40</v>
      </c>
      <c r="I90" s="211"/>
      <c r="J90" s="212">
        <f>ROUND(I90*H90,2)</f>
        <v>0</v>
      </c>
      <c r="K90" s="208" t="s">
        <v>143</v>
      </c>
      <c r="L90" s="46"/>
      <c r="M90" s="213" t="s">
        <v>19</v>
      </c>
      <c r="N90" s="214" t="s">
        <v>47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236</v>
      </c>
      <c r="AT90" s="217" t="s">
        <v>139</v>
      </c>
      <c r="AU90" s="217" t="s">
        <v>86</v>
      </c>
      <c r="AY90" s="19" t="s">
        <v>136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84</v>
      </c>
      <c r="BK90" s="218">
        <f>ROUND(I90*H90,2)</f>
        <v>0</v>
      </c>
      <c r="BL90" s="19" t="s">
        <v>236</v>
      </c>
      <c r="BM90" s="217" t="s">
        <v>746</v>
      </c>
    </row>
    <row r="91" spans="1:47" s="2" customFormat="1" ht="12">
      <c r="A91" s="40"/>
      <c r="B91" s="41"/>
      <c r="C91" s="42"/>
      <c r="D91" s="219" t="s">
        <v>146</v>
      </c>
      <c r="E91" s="42"/>
      <c r="F91" s="220" t="s">
        <v>747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146</v>
      </c>
      <c r="AU91" s="19" t="s">
        <v>86</v>
      </c>
    </row>
    <row r="92" spans="1:47" s="2" customFormat="1" ht="12">
      <c r="A92" s="40"/>
      <c r="B92" s="41"/>
      <c r="C92" s="42"/>
      <c r="D92" s="224" t="s">
        <v>148</v>
      </c>
      <c r="E92" s="42"/>
      <c r="F92" s="225" t="s">
        <v>748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148</v>
      </c>
      <c r="AU92" s="19" t="s">
        <v>86</v>
      </c>
    </row>
    <row r="93" spans="1:65" s="2" customFormat="1" ht="16.5" customHeight="1">
      <c r="A93" s="40"/>
      <c r="B93" s="41"/>
      <c r="C93" s="270" t="s">
        <v>144</v>
      </c>
      <c r="D93" s="270" t="s">
        <v>265</v>
      </c>
      <c r="E93" s="271" t="s">
        <v>749</v>
      </c>
      <c r="F93" s="272" t="s">
        <v>750</v>
      </c>
      <c r="G93" s="273" t="s">
        <v>235</v>
      </c>
      <c r="H93" s="274">
        <v>40</v>
      </c>
      <c r="I93" s="275"/>
      <c r="J93" s="276">
        <f>ROUND(I93*H93,2)</f>
        <v>0</v>
      </c>
      <c r="K93" s="272" t="s">
        <v>143</v>
      </c>
      <c r="L93" s="277"/>
      <c r="M93" s="278" t="s">
        <v>19</v>
      </c>
      <c r="N93" s="279" t="s">
        <v>47</v>
      </c>
      <c r="O93" s="86"/>
      <c r="P93" s="215">
        <f>O93*H93</f>
        <v>0</v>
      </c>
      <c r="Q93" s="215">
        <v>9E-05</v>
      </c>
      <c r="R93" s="215">
        <f>Q93*H93</f>
        <v>0.0036000000000000003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268</v>
      </c>
      <c r="AT93" s="217" t="s">
        <v>265</v>
      </c>
      <c r="AU93" s="217" t="s">
        <v>86</v>
      </c>
      <c r="AY93" s="19" t="s">
        <v>136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84</v>
      </c>
      <c r="BK93" s="218">
        <f>ROUND(I93*H93,2)</f>
        <v>0</v>
      </c>
      <c r="BL93" s="19" t="s">
        <v>236</v>
      </c>
      <c r="BM93" s="217" t="s">
        <v>751</v>
      </c>
    </row>
    <row r="94" spans="1:47" s="2" customFormat="1" ht="12">
      <c r="A94" s="40"/>
      <c r="B94" s="41"/>
      <c r="C94" s="42"/>
      <c r="D94" s="219" t="s">
        <v>146</v>
      </c>
      <c r="E94" s="42"/>
      <c r="F94" s="220" t="s">
        <v>750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146</v>
      </c>
      <c r="AU94" s="19" t="s">
        <v>86</v>
      </c>
    </row>
    <row r="95" spans="1:65" s="2" customFormat="1" ht="16.5" customHeight="1">
      <c r="A95" s="40"/>
      <c r="B95" s="41"/>
      <c r="C95" s="206" t="s">
        <v>185</v>
      </c>
      <c r="D95" s="206" t="s">
        <v>139</v>
      </c>
      <c r="E95" s="207" t="s">
        <v>752</v>
      </c>
      <c r="F95" s="208" t="s">
        <v>753</v>
      </c>
      <c r="G95" s="209" t="s">
        <v>571</v>
      </c>
      <c r="H95" s="210">
        <v>445</v>
      </c>
      <c r="I95" s="211"/>
      <c r="J95" s="212">
        <f>ROUND(I95*H95,2)</f>
        <v>0</v>
      </c>
      <c r="K95" s="208" t="s">
        <v>143</v>
      </c>
      <c r="L95" s="46"/>
      <c r="M95" s="213" t="s">
        <v>19</v>
      </c>
      <c r="N95" s="214" t="s">
        <v>47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236</v>
      </c>
      <c r="AT95" s="217" t="s">
        <v>139</v>
      </c>
      <c r="AU95" s="217" t="s">
        <v>86</v>
      </c>
      <c r="AY95" s="19" t="s">
        <v>136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84</v>
      </c>
      <c r="BK95" s="218">
        <f>ROUND(I95*H95,2)</f>
        <v>0</v>
      </c>
      <c r="BL95" s="19" t="s">
        <v>236</v>
      </c>
      <c r="BM95" s="217" t="s">
        <v>754</v>
      </c>
    </row>
    <row r="96" spans="1:47" s="2" customFormat="1" ht="12">
      <c r="A96" s="40"/>
      <c r="B96" s="41"/>
      <c r="C96" s="42"/>
      <c r="D96" s="219" t="s">
        <v>146</v>
      </c>
      <c r="E96" s="42"/>
      <c r="F96" s="220" t="s">
        <v>755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146</v>
      </c>
      <c r="AU96" s="19" t="s">
        <v>86</v>
      </c>
    </row>
    <row r="97" spans="1:47" s="2" customFormat="1" ht="12">
      <c r="A97" s="40"/>
      <c r="B97" s="41"/>
      <c r="C97" s="42"/>
      <c r="D97" s="224" t="s">
        <v>148</v>
      </c>
      <c r="E97" s="42"/>
      <c r="F97" s="225" t="s">
        <v>756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148</v>
      </c>
      <c r="AU97" s="19" t="s">
        <v>86</v>
      </c>
    </row>
    <row r="98" spans="1:65" s="2" customFormat="1" ht="16.5" customHeight="1">
      <c r="A98" s="40"/>
      <c r="B98" s="41"/>
      <c r="C98" s="270" t="s">
        <v>137</v>
      </c>
      <c r="D98" s="270" t="s">
        <v>265</v>
      </c>
      <c r="E98" s="271" t="s">
        <v>757</v>
      </c>
      <c r="F98" s="272" t="s">
        <v>758</v>
      </c>
      <c r="G98" s="273" t="s">
        <v>571</v>
      </c>
      <c r="H98" s="274">
        <v>207</v>
      </c>
      <c r="I98" s="275"/>
      <c r="J98" s="276">
        <f>ROUND(I98*H98,2)</f>
        <v>0</v>
      </c>
      <c r="K98" s="272" t="s">
        <v>19</v>
      </c>
      <c r="L98" s="277"/>
      <c r="M98" s="278" t="s">
        <v>19</v>
      </c>
      <c r="N98" s="279" t="s">
        <v>47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268</v>
      </c>
      <c r="AT98" s="217" t="s">
        <v>265</v>
      </c>
      <c r="AU98" s="217" t="s">
        <v>86</v>
      </c>
      <c r="AY98" s="19" t="s">
        <v>136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84</v>
      </c>
      <c r="BK98" s="218">
        <f>ROUND(I98*H98,2)</f>
        <v>0</v>
      </c>
      <c r="BL98" s="19" t="s">
        <v>236</v>
      </c>
      <c r="BM98" s="217" t="s">
        <v>759</v>
      </c>
    </row>
    <row r="99" spans="1:47" s="2" customFormat="1" ht="12">
      <c r="A99" s="40"/>
      <c r="B99" s="41"/>
      <c r="C99" s="42"/>
      <c r="D99" s="219" t="s">
        <v>146</v>
      </c>
      <c r="E99" s="42"/>
      <c r="F99" s="220" t="s">
        <v>758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146</v>
      </c>
      <c r="AU99" s="19" t="s">
        <v>86</v>
      </c>
    </row>
    <row r="100" spans="1:51" s="14" customFormat="1" ht="12">
      <c r="A100" s="14"/>
      <c r="B100" s="236"/>
      <c r="C100" s="237"/>
      <c r="D100" s="219" t="s">
        <v>150</v>
      </c>
      <c r="E100" s="237"/>
      <c r="F100" s="239" t="s">
        <v>760</v>
      </c>
      <c r="G100" s="237"/>
      <c r="H100" s="240">
        <v>207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6" t="s">
        <v>150</v>
      </c>
      <c r="AU100" s="246" t="s">
        <v>86</v>
      </c>
      <c r="AV100" s="14" t="s">
        <v>86</v>
      </c>
      <c r="AW100" s="14" t="s">
        <v>4</v>
      </c>
      <c r="AX100" s="14" t="s">
        <v>84</v>
      </c>
      <c r="AY100" s="246" t="s">
        <v>136</v>
      </c>
    </row>
    <row r="101" spans="1:65" s="2" customFormat="1" ht="16.5" customHeight="1">
      <c r="A101" s="40"/>
      <c r="B101" s="41"/>
      <c r="C101" s="270" t="s">
        <v>195</v>
      </c>
      <c r="D101" s="270" t="s">
        <v>265</v>
      </c>
      <c r="E101" s="271" t="s">
        <v>761</v>
      </c>
      <c r="F101" s="272" t="s">
        <v>762</v>
      </c>
      <c r="G101" s="273" t="s">
        <v>571</v>
      </c>
      <c r="H101" s="274">
        <v>304.75</v>
      </c>
      <c r="I101" s="275"/>
      <c r="J101" s="276">
        <f>ROUND(I101*H101,2)</f>
        <v>0</v>
      </c>
      <c r="K101" s="272" t="s">
        <v>19</v>
      </c>
      <c r="L101" s="277"/>
      <c r="M101" s="278" t="s">
        <v>19</v>
      </c>
      <c r="N101" s="279" t="s">
        <v>47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268</v>
      </c>
      <c r="AT101" s="217" t="s">
        <v>265</v>
      </c>
      <c r="AU101" s="217" t="s">
        <v>86</v>
      </c>
      <c r="AY101" s="19" t="s">
        <v>136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84</v>
      </c>
      <c r="BK101" s="218">
        <f>ROUND(I101*H101,2)</f>
        <v>0</v>
      </c>
      <c r="BL101" s="19" t="s">
        <v>236</v>
      </c>
      <c r="BM101" s="217" t="s">
        <v>763</v>
      </c>
    </row>
    <row r="102" spans="1:47" s="2" customFormat="1" ht="12">
      <c r="A102" s="40"/>
      <c r="B102" s="41"/>
      <c r="C102" s="42"/>
      <c r="D102" s="219" t="s">
        <v>146</v>
      </c>
      <c r="E102" s="42"/>
      <c r="F102" s="220" t="s">
        <v>762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146</v>
      </c>
      <c r="AU102" s="19" t="s">
        <v>86</v>
      </c>
    </row>
    <row r="103" spans="1:51" s="14" customFormat="1" ht="12">
      <c r="A103" s="14"/>
      <c r="B103" s="236"/>
      <c r="C103" s="237"/>
      <c r="D103" s="219" t="s">
        <v>150</v>
      </c>
      <c r="E103" s="237"/>
      <c r="F103" s="239" t="s">
        <v>764</v>
      </c>
      <c r="G103" s="237"/>
      <c r="H103" s="240">
        <v>304.75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150</v>
      </c>
      <c r="AU103" s="246" t="s">
        <v>86</v>
      </c>
      <c r="AV103" s="14" t="s">
        <v>86</v>
      </c>
      <c r="AW103" s="14" t="s">
        <v>4</v>
      </c>
      <c r="AX103" s="14" t="s">
        <v>84</v>
      </c>
      <c r="AY103" s="246" t="s">
        <v>136</v>
      </c>
    </row>
    <row r="104" spans="1:65" s="2" customFormat="1" ht="16.5" customHeight="1">
      <c r="A104" s="40"/>
      <c r="B104" s="41"/>
      <c r="C104" s="206" t="s">
        <v>202</v>
      </c>
      <c r="D104" s="206" t="s">
        <v>139</v>
      </c>
      <c r="E104" s="207" t="s">
        <v>765</v>
      </c>
      <c r="F104" s="208" t="s">
        <v>766</v>
      </c>
      <c r="G104" s="209" t="s">
        <v>571</v>
      </c>
      <c r="H104" s="210">
        <v>410</v>
      </c>
      <c r="I104" s="211"/>
      <c r="J104" s="212">
        <f>ROUND(I104*H104,2)</f>
        <v>0</v>
      </c>
      <c r="K104" s="208" t="s">
        <v>143</v>
      </c>
      <c r="L104" s="46"/>
      <c r="M104" s="213" t="s">
        <v>19</v>
      </c>
      <c r="N104" s="214" t="s">
        <v>47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236</v>
      </c>
      <c r="AT104" s="217" t="s">
        <v>139</v>
      </c>
      <c r="AU104" s="217" t="s">
        <v>86</v>
      </c>
      <c r="AY104" s="19" t="s">
        <v>136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84</v>
      </c>
      <c r="BK104" s="218">
        <f>ROUND(I104*H104,2)</f>
        <v>0</v>
      </c>
      <c r="BL104" s="19" t="s">
        <v>236</v>
      </c>
      <c r="BM104" s="217" t="s">
        <v>767</v>
      </c>
    </row>
    <row r="105" spans="1:47" s="2" customFormat="1" ht="12">
      <c r="A105" s="40"/>
      <c r="B105" s="41"/>
      <c r="C105" s="42"/>
      <c r="D105" s="219" t="s">
        <v>146</v>
      </c>
      <c r="E105" s="42"/>
      <c r="F105" s="220" t="s">
        <v>768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146</v>
      </c>
      <c r="AU105" s="19" t="s">
        <v>86</v>
      </c>
    </row>
    <row r="106" spans="1:47" s="2" customFormat="1" ht="12">
      <c r="A106" s="40"/>
      <c r="B106" s="41"/>
      <c r="C106" s="42"/>
      <c r="D106" s="224" t="s">
        <v>148</v>
      </c>
      <c r="E106" s="42"/>
      <c r="F106" s="225" t="s">
        <v>769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148</v>
      </c>
      <c r="AU106" s="19" t="s">
        <v>86</v>
      </c>
    </row>
    <row r="107" spans="1:65" s="2" customFormat="1" ht="16.5" customHeight="1">
      <c r="A107" s="40"/>
      <c r="B107" s="41"/>
      <c r="C107" s="270" t="s">
        <v>173</v>
      </c>
      <c r="D107" s="270" t="s">
        <v>265</v>
      </c>
      <c r="E107" s="271" t="s">
        <v>770</v>
      </c>
      <c r="F107" s="272" t="s">
        <v>771</v>
      </c>
      <c r="G107" s="273" t="s">
        <v>571</v>
      </c>
      <c r="H107" s="274">
        <v>471.5</v>
      </c>
      <c r="I107" s="275"/>
      <c r="J107" s="276">
        <f>ROUND(I107*H107,2)</f>
        <v>0</v>
      </c>
      <c r="K107" s="272" t="s">
        <v>143</v>
      </c>
      <c r="L107" s="277"/>
      <c r="M107" s="278" t="s">
        <v>19</v>
      </c>
      <c r="N107" s="279" t="s">
        <v>47</v>
      </c>
      <c r="O107" s="86"/>
      <c r="P107" s="215">
        <f>O107*H107</f>
        <v>0</v>
      </c>
      <c r="Q107" s="215">
        <v>0.00017</v>
      </c>
      <c r="R107" s="215">
        <f>Q107*H107</f>
        <v>0.080155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268</v>
      </c>
      <c r="AT107" s="217" t="s">
        <v>265</v>
      </c>
      <c r="AU107" s="217" t="s">
        <v>86</v>
      </c>
      <c r="AY107" s="19" t="s">
        <v>136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84</v>
      </c>
      <c r="BK107" s="218">
        <f>ROUND(I107*H107,2)</f>
        <v>0</v>
      </c>
      <c r="BL107" s="19" t="s">
        <v>236</v>
      </c>
      <c r="BM107" s="217" t="s">
        <v>772</v>
      </c>
    </row>
    <row r="108" spans="1:47" s="2" customFormat="1" ht="12">
      <c r="A108" s="40"/>
      <c r="B108" s="41"/>
      <c r="C108" s="42"/>
      <c r="D108" s="219" t="s">
        <v>146</v>
      </c>
      <c r="E108" s="42"/>
      <c r="F108" s="220" t="s">
        <v>771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146</v>
      </c>
      <c r="AU108" s="19" t="s">
        <v>86</v>
      </c>
    </row>
    <row r="109" spans="1:51" s="14" customFormat="1" ht="12">
      <c r="A109" s="14"/>
      <c r="B109" s="236"/>
      <c r="C109" s="237"/>
      <c r="D109" s="219" t="s">
        <v>150</v>
      </c>
      <c r="E109" s="237"/>
      <c r="F109" s="239" t="s">
        <v>773</v>
      </c>
      <c r="G109" s="237"/>
      <c r="H109" s="240">
        <v>471.5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6" t="s">
        <v>150</v>
      </c>
      <c r="AU109" s="246" t="s">
        <v>86</v>
      </c>
      <c r="AV109" s="14" t="s">
        <v>86</v>
      </c>
      <c r="AW109" s="14" t="s">
        <v>4</v>
      </c>
      <c r="AX109" s="14" t="s">
        <v>84</v>
      </c>
      <c r="AY109" s="246" t="s">
        <v>136</v>
      </c>
    </row>
    <row r="110" spans="1:65" s="2" customFormat="1" ht="16.5" customHeight="1">
      <c r="A110" s="40"/>
      <c r="B110" s="41"/>
      <c r="C110" s="206" t="s">
        <v>214</v>
      </c>
      <c r="D110" s="206" t="s">
        <v>139</v>
      </c>
      <c r="E110" s="207" t="s">
        <v>774</v>
      </c>
      <c r="F110" s="208" t="s">
        <v>775</v>
      </c>
      <c r="G110" s="209" t="s">
        <v>571</v>
      </c>
      <c r="H110" s="210">
        <v>30</v>
      </c>
      <c r="I110" s="211"/>
      <c r="J110" s="212">
        <f>ROUND(I110*H110,2)</f>
        <v>0</v>
      </c>
      <c r="K110" s="208" t="s">
        <v>143</v>
      </c>
      <c r="L110" s="46"/>
      <c r="M110" s="213" t="s">
        <v>19</v>
      </c>
      <c r="N110" s="214" t="s">
        <v>47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236</v>
      </c>
      <c r="AT110" s="217" t="s">
        <v>139</v>
      </c>
      <c r="AU110" s="217" t="s">
        <v>86</v>
      </c>
      <c r="AY110" s="19" t="s">
        <v>136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84</v>
      </c>
      <c r="BK110" s="218">
        <f>ROUND(I110*H110,2)</f>
        <v>0</v>
      </c>
      <c r="BL110" s="19" t="s">
        <v>236</v>
      </c>
      <c r="BM110" s="217" t="s">
        <v>776</v>
      </c>
    </row>
    <row r="111" spans="1:47" s="2" customFormat="1" ht="12">
      <c r="A111" s="40"/>
      <c r="B111" s="41"/>
      <c r="C111" s="42"/>
      <c r="D111" s="219" t="s">
        <v>146</v>
      </c>
      <c r="E111" s="42"/>
      <c r="F111" s="220" t="s">
        <v>777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146</v>
      </c>
      <c r="AU111" s="19" t="s">
        <v>86</v>
      </c>
    </row>
    <row r="112" spans="1:47" s="2" customFormat="1" ht="12">
      <c r="A112" s="40"/>
      <c r="B112" s="41"/>
      <c r="C112" s="42"/>
      <c r="D112" s="224" t="s">
        <v>148</v>
      </c>
      <c r="E112" s="42"/>
      <c r="F112" s="225" t="s">
        <v>778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148</v>
      </c>
      <c r="AU112" s="19" t="s">
        <v>86</v>
      </c>
    </row>
    <row r="113" spans="1:65" s="2" customFormat="1" ht="16.5" customHeight="1">
      <c r="A113" s="40"/>
      <c r="B113" s="41"/>
      <c r="C113" s="270" t="s">
        <v>222</v>
      </c>
      <c r="D113" s="270" t="s">
        <v>265</v>
      </c>
      <c r="E113" s="271" t="s">
        <v>779</v>
      </c>
      <c r="F113" s="272" t="s">
        <v>780</v>
      </c>
      <c r="G113" s="273" t="s">
        <v>571</v>
      </c>
      <c r="H113" s="274">
        <v>34.5</v>
      </c>
      <c r="I113" s="275"/>
      <c r="J113" s="276">
        <f>ROUND(I113*H113,2)</f>
        <v>0</v>
      </c>
      <c r="K113" s="272" t="s">
        <v>143</v>
      </c>
      <c r="L113" s="277"/>
      <c r="M113" s="278" t="s">
        <v>19</v>
      </c>
      <c r="N113" s="279" t="s">
        <v>47</v>
      </c>
      <c r="O113" s="86"/>
      <c r="P113" s="215">
        <f>O113*H113</f>
        <v>0</v>
      </c>
      <c r="Q113" s="215">
        <v>0.00016</v>
      </c>
      <c r="R113" s="215">
        <f>Q113*H113</f>
        <v>0.005520000000000001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268</v>
      </c>
      <c r="AT113" s="217" t="s">
        <v>265</v>
      </c>
      <c r="AU113" s="217" t="s">
        <v>86</v>
      </c>
      <c r="AY113" s="19" t="s">
        <v>136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84</v>
      </c>
      <c r="BK113" s="218">
        <f>ROUND(I113*H113,2)</f>
        <v>0</v>
      </c>
      <c r="BL113" s="19" t="s">
        <v>236</v>
      </c>
      <c r="BM113" s="217" t="s">
        <v>781</v>
      </c>
    </row>
    <row r="114" spans="1:47" s="2" customFormat="1" ht="12">
      <c r="A114" s="40"/>
      <c r="B114" s="41"/>
      <c r="C114" s="42"/>
      <c r="D114" s="219" t="s">
        <v>146</v>
      </c>
      <c r="E114" s="42"/>
      <c r="F114" s="220" t="s">
        <v>780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146</v>
      </c>
      <c r="AU114" s="19" t="s">
        <v>86</v>
      </c>
    </row>
    <row r="115" spans="1:51" s="14" customFormat="1" ht="12">
      <c r="A115" s="14"/>
      <c r="B115" s="236"/>
      <c r="C115" s="237"/>
      <c r="D115" s="219" t="s">
        <v>150</v>
      </c>
      <c r="E115" s="237"/>
      <c r="F115" s="239" t="s">
        <v>782</v>
      </c>
      <c r="G115" s="237"/>
      <c r="H115" s="240">
        <v>34.5</v>
      </c>
      <c r="I115" s="241"/>
      <c r="J115" s="237"/>
      <c r="K115" s="237"/>
      <c r="L115" s="242"/>
      <c r="M115" s="243"/>
      <c r="N115" s="244"/>
      <c r="O115" s="244"/>
      <c r="P115" s="244"/>
      <c r="Q115" s="244"/>
      <c r="R115" s="244"/>
      <c r="S115" s="244"/>
      <c r="T115" s="245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6" t="s">
        <v>150</v>
      </c>
      <c r="AU115" s="246" t="s">
        <v>86</v>
      </c>
      <c r="AV115" s="14" t="s">
        <v>86</v>
      </c>
      <c r="AW115" s="14" t="s">
        <v>4</v>
      </c>
      <c r="AX115" s="14" t="s">
        <v>84</v>
      </c>
      <c r="AY115" s="246" t="s">
        <v>136</v>
      </c>
    </row>
    <row r="116" spans="1:65" s="2" customFormat="1" ht="16.5" customHeight="1">
      <c r="A116" s="40"/>
      <c r="B116" s="41"/>
      <c r="C116" s="206" t="s">
        <v>232</v>
      </c>
      <c r="D116" s="206" t="s">
        <v>139</v>
      </c>
      <c r="E116" s="207" t="s">
        <v>783</v>
      </c>
      <c r="F116" s="208" t="s">
        <v>784</v>
      </c>
      <c r="G116" s="209" t="s">
        <v>235</v>
      </c>
      <c r="H116" s="210">
        <v>65</v>
      </c>
      <c r="I116" s="211"/>
      <c r="J116" s="212">
        <f>ROUND(I116*H116,2)</f>
        <v>0</v>
      </c>
      <c r="K116" s="208" t="s">
        <v>143</v>
      </c>
      <c r="L116" s="46"/>
      <c r="M116" s="213" t="s">
        <v>19</v>
      </c>
      <c r="N116" s="214" t="s">
        <v>47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236</v>
      </c>
      <c r="AT116" s="217" t="s">
        <v>139</v>
      </c>
      <c r="AU116" s="217" t="s">
        <v>86</v>
      </c>
      <c r="AY116" s="19" t="s">
        <v>136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84</v>
      </c>
      <c r="BK116" s="218">
        <f>ROUND(I116*H116,2)</f>
        <v>0</v>
      </c>
      <c r="BL116" s="19" t="s">
        <v>236</v>
      </c>
      <c r="BM116" s="217" t="s">
        <v>785</v>
      </c>
    </row>
    <row r="117" spans="1:47" s="2" customFormat="1" ht="12">
      <c r="A117" s="40"/>
      <c r="B117" s="41"/>
      <c r="C117" s="42"/>
      <c r="D117" s="219" t="s">
        <v>146</v>
      </c>
      <c r="E117" s="42"/>
      <c r="F117" s="220" t="s">
        <v>786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146</v>
      </c>
      <c r="AU117" s="19" t="s">
        <v>86</v>
      </c>
    </row>
    <row r="118" spans="1:47" s="2" customFormat="1" ht="12">
      <c r="A118" s="40"/>
      <c r="B118" s="41"/>
      <c r="C118" s="42"/>
      <c r="D118" s="224" t="s">
        <v>148</v>
      </c>
      <c r="E118" s="42"/>
      <c r="F118" s="225" t="s">
        <v>787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148</v>
      </c>
      <c r="AU118" s="19" t="s">
        <v>86</v>
      </c>
    </row>
    <row r="119" spans="1:65" s="2" customFormat="1" ht="16.5" customHeight="1">
      <c r="A119" s="40"/>
      <c r="B119" s="41"/>
      <c r="C119" s="206" t="s">
        <v>239</v>
      </c>
      <c r="D119" s="206" t="s">
        <v>139</v>
      </c>
      <c r="E119" s="207" t="s">
        <v>788</v>
      </c>
      <c r="F119" s="208" t="s">
        <v>789</v>
      </c>
      <c r="G119" s="209" t="s">
        <v>235</v>
      </c>
      <c r="H119" s="210">
        <v>8</v>
      </c>
      <c r="I119" s="211"/>
      <c r="J119" s="212">
        <f>ROUND(I119*H119,2)</f>
        <v>0</v>
      </c>
      <c r="K119" s="208" t="s">
        <v>143</v>
      </c>
      <c r="L119" s="46"/>
      <c r="M119" s="213" t="s">
        <v>19</v>
      </c>
      <c r="N119" s="214" t="s">
        <v>47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236</v>
      </c>
      <c r="AT119" s="217" t="s">
        <v>139</v>
      </c>
      <c r="AU119" s="217" t="s">
        <v>86</v>
      </c>
      <c r="AY119" s="19" t="s">
        <v>136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84</v>
      </c>
      <c r="BK119" s="218">
        <f>ROUND(I119*H119,2)</f>
        <v>0</v>
      </c>
      <c r="BL119" s="19" t="s">
        <v>236</v>
      </c>
      <c r="BM119" s="217" t="s">
        <v>790</v>
      </c>
    </row>
    <row r="120" spans="1:47" s="2" customFormat="1" ht="12">
      <c r="A120" s="40"/>
      <c r="B120" s="41"/>
      <c r="C120" s="42"/>
      <c r="D120" s="219" t="s">
        <v>146</v>
      </c>
      <c r="E120" s="42"/>
      <c r="F120" s="220" t="s">
        <v>791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146</v>
      </c>
      <c r="AU120" s="19" t="s">
        <v>86</v>
      </c>
    </row>
    <row r="121" spans="1:47" s="2" customFormat="1" ht="12">
      <c r="A121" s="40"/>
      <c r="B121" s="41"/>
      <c r="C121" s="42"/>
      <c r="D121" s="224" t="s">
        <v>148</v>
      </c>
      <c r="E121" s="42"/>
      <c r="F121" s="225" t="s">
        <v>792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148</v>
      </c>
      <c r="AU121" s="19" t="s">
        <v>86</v>
      </c>
    </row>
    <row r="122" spans="1:65" s="2" customFormat="1" ht="16.5" customHeight="1">
      <c r="A122" s="40"/>
      <c r="B122" s="41"/>
      <c r="C122" s="206" t="s">
        <v>243</v>
      </c>
      <c r="D122" s="206" t="s">
        <v>139</v>
      </c>
      <c r="E122" s="207" t="s">
        <v>793</v>
      </c>
      <c r="F122" s="208" t="s">
        <v>794</v>
      </c>
      <c r="G122" s="209" t="s">
        <v>235</v>
      </c>
      <c r="H122" s="210">
        <v>1</v>
      </c>
      <c r="I122" s="211"/>
      <c r="J122" s="212">
        <f>ROUND(I122*H122,2)</f>
        <v>0</v>
      </c>
      <c r="K122" s="208" t="s">
        <v>143</v>
      </c>
      <c r="L122" s="46"/>
      <c r="M122" s="213" t="s">
        <v>19</v>
      </c>
      <c r="N122" s="214" t="s">
        <v>47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236</v>
      </c>
      <c r="AT122" s="217" t="s">
        <v>139</v>
      </c>
      <c r="AU122" s="217" t="s">
        <v>86</v>
      </c>
      <c r="AY122" s="19" t="s">
        <v>136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84</v>
      </c>
      <c r="BK122" s="218">
        <f>ROUND(I122*H122,2)</f>
        <v>0</v>
      </c>
      <c r="BL122" s="19" t="s">
        <v>236</v>
      </c>
      <c r="BM122" s="217" t="s">
        <v>795</v>
      </c>
    </row>
    <row r="123" spans="1:47" s="2" customFormat="1" ht="12">
      <c r="A123" s="40"/>
      <c r="B123" s="41"/>
      <c r="C123" s="42"/>
      <c r="D123" s="219" t="s">
        <v>146</v>
      </c>
      <c r="E123" s="42"/>
      <c r="F123" s="220" t="s">
        <v>796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146</v>
      </c>
      <c r="AU123" s="19" t="s">
        <v>86</v>
      </c>
    </row>
    <row r="124" spans="1:47" s="2" customFormat="1" ht="12">
      <c r="A124" s="40"/>
      <c r="B124" s="41"/>
      <c r="C124" s="42"/>
      <c r="D124" s="224" t="s">
        <v>148</v>
      </c>
      <c r="E124" s="42"/>
      <c r="F124" s="225" t="s">
        <v>797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148</v>
      </c>
      <c r="AU124" s="19" t="s">
        <v>86</v>
      </c>
    </row>
    <row r="125" spans="1:65" s="2" customFormat="1" ht="16.5" customHeight="1">
      <c r="A125" s="40"/>
      <c r="B125" s="41"/>
      <c r="C125" s="270" t="s">
        <v>8</v>
      </c>
      <c r="D125" s="270" t="s">
        <v>265</v>
      </c>
      <c r="E125" s="271" t="s">
        <v>798</v>
      </c>
      <c r="F125" s="272" t="s">
        <v>799</v>
      </c>
      <c r="G125" s="273" t="s">
        <v>235</v>
      </c>
      <c r="H125" s="274">
        <v>1</v>
      </c>
      <c r="I125" s="275"/>
      <c r="J125" s="276">
        <f>ROUND(I125*H125,2)</f>
        <v>0</v>
      </c>
      <c r="K125" s="272" t="s">
        <v>19</v>
      </c>
      <c r="L125" s="277"/>
      <c r="M125" s="278" t="s">
        <v>19</v>
      </c>
      <c r="N125" s="279" t="s">
        <v>47</v>
      </c>
      <c r="O125" s="86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268</v>
      </c>
      <c r="AT125" s="217" t="s">
        <v>265</v>
      </c>
      <c r="AU125" s="217" t="s">
        <v>86</v>
      </c>
      <c r="AY125" s="19" t="s">
        <v>136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84</v>
      </c>
      <c r="BK125" s="218">
        <f>ROUND(I125*H125,2)</f>
        <v>0</v>
      </c>
      <c r="BL125" s="19" t="s">
        <v>236</v>
      </c>
      <c r="BM125" s="217" t="s">
        <v>800</v>
      </c>
    </row>
    <row r="126" spans="1:47" s="2" customFormat="1" ht="12">
      <c r="A126" s="40"/>
      <c r="B126" s="41"/>
      <c r="C126" s="42"/>
      <c r="D126" s="219" t="s">
        <v>146</v>
      </c>
      <c r="E126" s="42"/>
      <c r="F126" s="220" t="s">
        <v>799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146</v>
      </c>
      <c r="AU126" s="19" t="s">
        <v>86</v>
      </c>
    </row>
    <row r="127" spans="1:65" s="2" customFormat="1" ht="16.5" customHeight="1">
      <c r="A127" s="40"/>
      <c r="B127" s="41"/>
      <c r="C127" s="206" t="s">
        <v>236</v>
      </c>
      <c r="D127" s="206" t="s">
        <v>139</v>
      </c>
      <c r="E127" s="207" t="s">
        <v>801</v>
      </c>
      <c r="F127" s="208" t="s">
        <v>802</v>
      </c>
      <c r="G127" s="209" t="s">
        <v>235</v>
      </c>
      <c r="H127" s="210">
        <v>5</v>
      </c>
      <c r="I127" s="211"/>
      <c r="J127" s="212">
        <f>ROUND(I127*H127,2)</f>
        <v>0</v>
      </c>
      <c r="K127" s="208" t="s">
        <v>143</v>
      </c>
      <c r="L127" s="46"/>
      <c r="M127" s="213" t="s">
        <v>19</v>
      </c>
      <c r="N127" s="214" t="s">
        <v>47</v>
      </c>
      <c r="O127" s="86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236</v>
      </c>
      <c r="AT127" s="217" t="s">
        <v>139</v>
      </c>
      <c r="AU127" s="217" t="s">
        <v>86</v>
      </c>
      <c r="AY127" s="19" t="s">
        <v>136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84</v>
      </c>
      <c r="BK127" s="218">
        <f>ROUND(I127*H127,2)</f>
        <v>0</v>
      </c>
      <c r="BL127" s="19" t="s">
        <v>236</v>
      </c>
      <c r="BM127" s="217" t="s">
        <v>803</v>
      </c>
    </row>
    <row r="128" spans="1:47" s="2" customFormat="1" ht="12">
      <c r="A128" s="40"/>
      <c r="B128" s="41"/>
      <c r="C128" s="42"/>
      <c r="D128" s="219" t="s">
        <v>146</v>
      </c>
      <c r="E128" s="42"/>
      <c r="F128" s="220" t="s">
        <v>804</v>
      </c>
      <c r="G128" s="42"/>
      <c r="H128" s="42"/>
      <c r="I128" s="221"/>
      <c r="J128" s="42"/>
      <c r="K128" s="42"/>
      <c r="L128" s="46"/>
      <c r="M128" s="222"/>
      <c r="N128" s="22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146</v>
      </c>
      <c r="AU128" s="19" t="s">
        <v>86</v>
      </c>
    </row>
    <row r="129" spans="1:47" s="2" customFormat="1" ht="12">
      <c r="A129" s="40"/>
      <c r="B129" s="41"/>
      <c r="C129" s="42"/>
      <c r="D129" s="224" t="s">
        <v>148</v>
      </c>
      <c r="E129" s="42"/>
      <c r="F129" s="225" t="s">
        <v>805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148</v>
      </c>
      <c r="AU129" s="19" t="s">
        <v>86</v>
      </c>
    </row>
    <row r="130" spans="1:65" s="2" customFormat="1" ht="16.5" customHeight="1">
      <c r="A130" s="40"/>
      <c r="B130" s="41"/>
      <c r="C130" s="270" t="s">
        <v>264</v>
      </c>
      <c r="D130" s="270" t="s">
        <v>265</v>
      </c>
      <c r="E130" s="271" t="s">
        <v>806</v>
      </c>
      <c r="F130" s="272" t="s">
        <v>807</v>
      </c>
      <c r="G130" s="273" t="s">
        <v>235</v>
      </c>
      <c r="H130" s="274">
        <v>5</v>
      </c>
      <c r="I130" s="275"/>
      <c r="J130" s="276">
        <f>ROUND(I130*H130,2)</f>
        <v>0</v>
      </c>
      <c r="K130" s="272" t="s">
        <v>143</v>
      </c>
      <c r="L130" s="277"/>
      <c r="M130" s="278" t="s">
        <v>19</v>
      </c>
      <c r="N130" s="279" t="s">
        <v>47</v>
      </c>
      <c r="O130" s="86"/>
      <c r="P130" s="215">
        <f>O130*H130</f>
        <v>0</v>
      </c>
      <c r="Q130" s="215">
        <v>4E-05</v>
      </c>
      <c r="R130" s="215">
        <f>Q130*H130</f>
        <v>0.0002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268</v>
      </c>
      <c r="AT130" s="217" t="s">
        <v>265</v>
      </c>
      <c r="AU130" s="217" t="s">
        <v>86</v>
      </c>
      <c r="AY130" s="19" t="s">
        <v>136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84</v>
      </c>
      <c r="BK130" s="218">
        <f>ROUND(I130*H130,2)</f>
        <v>0</v>
      </c>
      <c r="BL130" s="19" t="s">
        <v>236</v>
      </c>
      <c r="BM130" s="217" t="s">
        <v>808</v>
      </c>
    </row>
    <row r="131" spans="1:47" s="2" customFormat="1" ht="12">
      <c r="A131" s="40"/>
      <c r="B131" s="41"/>
      <c r="C131" s="42"/>
      <c r="D131" s="219" t="s">
        <v>146</v>
      </c>
      <c r="E131" s="42"/>
      <c r="F131" s="220" t="s">
        <v>807</v>
      </c>
      <c r="G131" s="42"/>
      <c r="H131" s="42"/>
      <c r="I131" s="221"/>
      <c r="J131" s="42"/>
      <c r="K131" s="42"/>
      <c r="L131" s="46"/>
      <c r="M131" s="222"/>
      <c r="N131" s="22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146</v>
      </c>
      <c r="AU131" s="19" t="s">
        <v>86</v>
      </c>
    </row>
    <row r="132" spans="1:65" s="2" customFormat="1" ht="16.5" customHeight="1">
      <c r="A132" s="40"/>
      <c r="B132" s="41"/>
      <c r="C132" s="270" t="s">
        <v>272</v>
      </c>
      <c r="D132" s="270" t="s">
        <v>265</v>
      </c>
      <c r="E132" s="271" t="s">
        <v>809</v>
      </c>
      <c r="F132" s="272" t="s">
        <v>810</v>
      </c>
      <c r="G132" s="273" t="s">
        <v>235</v>
      </c>
      <c r="H132" s="274">
        <v>5</v>
      </c>
      <c r="I132" s="275"/>
      <c r="J132" s="276">
        <f>ROUND(I132*H132,2)</f>
        <v>0</v>
      </c>
      <c r="K132" s="272" t="s">
        <v>143</v>
      </c>
      <c r="L132" s="277"/>
      <c r="M132" s="278" t="s">
        <v>19</v>
      </c>
      <c r="N132" s="279" t="s">
        <v>47</v>
      </c>
      <c r="O132" s="86"/>
      <c r="P132" s="215">
        <f>O132*H132</f>
        <v>0</v>
      </c>
      <c r="Q132" s="215">
        <v>3E-05</v>
      </c>
      <c r="R132" s="215">
        <f>Q132*H132</f>
        <v>0.00015000000000000001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268</v>
      </c>
      <c r="AT132" s="217" t="s">
        <v>265</v>
      </c>
      <c r="AU132" s="217" t="s">
        <v>86</v>
      </c>
      <c r="AY132" s="19" t="s">
        <v>136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84</v>
      </c>
      <c r="BK132" s="218">
        <f>ROUND(I132*H132,2)</f>
        <v>0</v>
      </c>
      <c r="BL132" s="19" t="s">
        <v>236</v>
      </c>
      <c r="BM132" s="217" t="s">
        <v>811</v>
      </c>
    </row>
    <row r="133" spans="1:47" s="2" customFormat="1" ht="12">
      <c r="A133" s="40"/>
      <c r="B133" s="41"/>
      <c r="C133" s="42"/>
      <c r="D133" s="219" t="s">
        <v>146</v>
      </c>
      <c r="E133" s="42"/>
      <c r="F133" s="220" t="s">
        <v>810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146</v>
      </c>
      <c r="AU133" s="19" t="s">
        <v>86</v>
      </c>
    </row>
    <row r="134" spans="1:65" s="2" customFormat="1" ht="16.5" customHeight="1">
      <c r="A134" s="40"/>
      <c r="B134" s="41"/>
      <c r="C134" s="270" t="s">
        <v>277</v>
      </c>
      <c r="D134" s="270" t="s">
        <v>265</v>
      </c>
      <c r="E134" s="271" t="s">
        <v>812</v>
      </c>
      <c r="F134" s="272" t="s">
        <v>813</v>
      </c>
      <c r="G134" s="273" t="s">
        <v>235</v>
      </c>
      <c r="H134" s="274">
        <v>5</v>
      </c>
      <c r="I134" s="275"/>
      <c r="J134" s="276">
        <f>ROUND(I134*H134,2)</f>
        <v>0</v>
      </c>
      <c r="K134" s="272" t="s">
        <v>143</v>
      </c>
      <c r="L134" s="277"/>
      <c r="M134" s="278" t="s">
        <v>19</v>
      </c>
      <c r="N134" s="279" t="s">
        <v>47</v>
      </c>
      <c r="O134" s="86"/>
      <c r="P134" s="215">
        <f>O134*H134</f>
        <v>0</v>
      </c>
      <c r="Q134" s="215">
        <v>1E-05</v>
      </c>
      <c r="R134" s="215">
        <f>Q134*H134</f>
        <v>5E-05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268</v>
      </c>
      <c r="AT134" s="217" t="s">
        <v>265</v>
      </c>
      <c r="AU134" s="217" t="s">
        <v>86</v>
      </c>
      <c r="AY134" s="19" t="s">
        <v>136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84</v>
      </c>
      <c r="BK134" s="218">
        <f>ROUND(I134*H134,2)</f>
        <v>0</v>
      </c>
      <c r="BL134" s="19" t="s">
        <v>236</v>
      </c>
      <c r="BM134" s="217" t="s">
        <v>814</v>
      </c>
    </row>
    <row r="135" spans="1:47" s="2" customFormat="1" ht="12">
      <c r="A135" s="40"/>
      <c r="B135" s="41"/>
      <c r="C135" s="42"/>
      <c r="D135" s="219" t="s">
        <v>146</v>
      </c>
      <c r="E135" s="42"/>
      <c r="F135" s="220" t="s">
        <v>813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146</v>
      </c>
      <c r="AU135" s="19" t="s">
        <v>86</v>
      </c>
    </row>
    <row r="136" spans="1:65" s="2" customFormat="1" ht="24.15" customHeight="1">
      <c r="A136" s="40"/>
      <c r="B136" s="41"/>
      <c r="C136" s="206" t="s">
        <v>285</v>
      </c>
      <c r="D136" s="206" t="s">
        <v>139</v>
      </c>
      <c r="E136" s="207" t="s">
        <v>815</v>
      </c>
      <c r="F136" s="208" t="s">
        <v>816</v>
      </c>
      <c r="G136" s="209" t="s">
        <v>235</v>
      </c>
      <c r="H136" s="210">
        <v>16</v>
      </c>
      <c r="I136" s="211"/>
      <c r="J136" s="212">
        <f>ROUND(I136*H136,2)</f>
        <v>0</v>
      </c>
      <c r="K136" s="208" t="s">
        <v>143</v>
      </c>
      <c r="L136" s="46"/>
      <c r="M136" s="213" t="s">
        <v>19</v>
      </c>
      <c r="N136" s="214" t="s">
        <v>47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236</v>
      </c>
      <c r="AT136" s="217" t="s">
        <v>139</v>
      </c>
      <c r="AU136" s="217" t="s">
        <v>86</v>
      </c>
      <c r="AY136" s="19" t="s">
        <v>136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84</v>
      </c>
      <c r="BK136" s="218">
        <f>ROUND(I136*H136,2)</f>
        <v>0</v>
      </c>
      <c r="BL136" s="19" t="s">
        <v>236</v>
      </c>
      <c r="BM136" s="217" t="s">
        <v>817</v>
      </c>
    </row>
    <row r="137" spans="1:47" s="2" customFormat="1" ht="12">
      <c r="A137" s="40"/>
      <c r="B137" s="41"/>
      <c r="C137" s="42"/>
      <c r="D137" s="219" t="s">
        <v>146</v>
      </c>
      <c r="E137" s="42"/>
      <c r="F137" s="220" t="s">
        <v>818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146</v>
      </c>
      <c r="AU137" s="19" t="s">
        <v>86</v>
      </c>
    </row>
    <row r="138" spans="1:47" s="2" customFormat="1" ht="12">
      <c r="A138" s="40"/>
      <c r="B138" s="41"/>
      <c r="C138" s="42"/>
      <c r="D138" s="224" t="s">
        <v>148</v>
      </c>
      <c r="E138" s="42"/>
      <c r="F138" s="225" t="s">
        <v>819</v>
      </c>
      <c r="G138" s="42"/>
      <c r="H138" s="42"/>
      <c r="I138" s="221"/>
      <c r="J138" s="42"/>
      <c r="K138" s="42"/>
      <c r="L138" s="46"/>
      <c r="M138" s="222"/>
      <c r="N138" s="223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148</v>
      </c>
      <c r="AU138" s="19" t="s">
        <v>86</v>
      </c>
    </row>
    <row r="139" spans="1:65" s="2" customFormat="1" ht="16.5" customHeight="1">
      <c r="A139" s="40"/>
      <c r="B139" s="41"/>
      <c r="C139" s="270" t="s">
        <v>7</v>
      </c>
      <c r="D139" s="270" t="s">
        <v>265</v>
      </c>
      <c r="E139" s="271" t="s">
        <v>820</v>
      </c>
      <c r="F139" s="272" t="s">
        <v>821</v>
      </c>
      <c r="G139" s="273" t="s">
        <v>235</v>
      </c>
      <c r="H139" s="274">
        <v>16</v>
      </c>
      <c r="I139" s="275"/>
      <c r="J139" s="276">
        <f>ROUND(I139*H139,2)</f>
        <v>0</v>
      </c>
      <c r="K139" s="272" t="s">
        <v>143</v>
      </c>
      <c r="L139" s="277"/>
      <c r="M139" s="278" t="s">
        <v>19</v>
      </c>
      <c r="N139" s="279" t="s">
        <v>47</v>
      </c>
      <c r="O139" s="86"/>
      <c r="P139" s="215">
        <f>O139*H139</f>
        <v>0</v>
      </c>
      <c r="Q139" s="215">
        <v>4E-05</v>
      </c>
      <c r="R139" s="215">
        <f>Q139*H139</f>
        <v>0.00064</v>
      </c>
      <c r="S139" s="215">
        <v>0</v>
      </c>
      <c r="T139" s="21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7" t="s">
        <v>268</v>
      </c>
      <c r="AT139" s="217" t="s">
        <v>265</v>
      </c>
      <c r="AU139" s="217" t="s">
        <v>86</v>
      </c>
      <c r="AY139" s="19" t="s">
        <v>136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84</v>
      </c>
      <c r="BK139" s="218">
        <f>ROUND(I139*H139,2)</f>
        <v>0</v>
      </c>
      <c r="BL139" s="19" t="s">
        <v>236</v>
      </c>
      <c r="BM139" s="217" t="s">
        <v>822</v>
      </c>
    </row>
    <row r="140" spans="1:47" s="2" customFormat="1" ht="12">
      <c r="A140" s="40"/>
      <c r="B140" s="41"/>
      <c r="C140" s="42"/>
      <c r="D140" s="219" t="s">
        <v>146</v>
      </c>
      <c r="E140" s="42"/>
      <c r="F140" s="220" t="s">
        <v>821</v>
      </c>
      <c r="G140" s="42"/>
      <c r="H140" s="42"/>
      <c r="I140" s="221"/>
      <c r="J140" s="42"/>
      <c r="K140" s="42"/>
      <c r="L140" s="46"/>
      <c r="M140" s="222"/>
      <c r="N140" s="223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146</v>
      </c>
      <c r="AU140" s="19" t="s">
        <v>86</v>
      </c>
    </row>
    <row r="141" spans="1:65" s="2" customFormat="1" ht="16.5" customHeight="1">
      <c r="A141" s="40"/>
      <c r="B141" s="41"/>
      <c r="C141" s="270" t="s">
        <v>297</v>
      </c>
      <c r="D141" s="270" t="s">
        <v>265</v>
      </c>
      <c r="E141" s="271" t="s">
        <v>823</v>
      </c>
      <c r="F141" s="272" t="s">
        <v>824</v>
      </c>
      <c r="G141" s="273" t="s">
        <v>235</v>
      </c>
      <c r="H141" s="274">
        <v>16</v>
      </c>
      <c r="I141" s="275"/>
      <c r="J141" s="276">
        <f>ROUND(I141*H141,2)</f>
        <v>0</v>
      </c>
      <c r="K141" s="272" t="s">
        <v>143</v>
      </c>
      <c r="L141" s="277"/>
      <c r="M141" s="278" t="s">
        <v>19</v>
      </c>
      <c r="N141" s="279" t="s">
        <v>47</v>
      </c>
      <c r="O141" s="86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268</v>
      </c>
      <c r="AT141" s="217" t="s">
        <v>265</v>
      </c>
      <c r="AU141" s="217" t="s">
        <v>86</v>
      </c>
      <c r="AY141" s="19" t="s">
        <v>136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84</v>
      </c>
      <c r="BK141" s="218">
        <f>ROUND(I141*H141,2)</f>
        <v>0</v>
      </c>
      <c r="BL141" s="19" t="s">
        <v>236</v>
      </c>
      <c r="BM141" s="217" t="s">
        <v>825</v>
      </c>
    </row>
    <row r="142" spans="1:47" s="2" customFormat="1" ht="12">
      <c r="A142" s="40"/>
      <c r="B142" s="41"/>
      <c r="C142" s="42"/>
      <c r="D142" s="219" t="s">
        <v>146</v>
      </c>
      <c r="E142" s="42"/>
      <c r="F142" s="220" t="s">
        <v>824</v>
      </c>
      <c r="G142" s="42"/>
      <c r="H142" s="42"/>
      <c r="I142" s="221"/>
      <c r="J142" s="42"/>
      <c r="K142" s="42"/>
      <c r="L142" s="46"/>
      <c r="M142" s="222"/>
      <c r="N142" s="223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146</v>
      </c>
      <c r="AU142" s="19" t="s">
        <v>86</v>
      </c>
    </row>
    <row r="143" spans="1:65" s="2" customFormat="1" ht="16.5" customHeight="1">
      <c r="A143" s="40"/>
      <c r="B143" s="41"/>
      <c r="C143" s="270" t="s">
        <v>303</v>
      </c>
      <c r="D143" s="270" t="s">
        <v>265</v>
      </c>
      <c r="E143" s="271" t="s">
        <v>826</v>
      </c>
      <c r="F143" s="272" t="s">
        <v>827</v>
      </c>
      <c r="G143" s="273" t="s">
        <v>235</v>
      </c>
      <c r="H143" s="274">
        <v>16</v>
      </c>
      <c r="I143" s="275"/>
      <c r="J143" s="276">
        <f>ROUND(I143*H143,2)</f>
        <v>0</v>
      </c>
      <c r="K143" s="272" t="s">
        <v>143</v>
      </c>
      <c r="L143" s="277"/>
      <c r="M143" s="278" t="s">
        <v>19</v>
      </c>
      <c r="N143" s="279" t="s">
        <v>47</v>
      </c>
      <c r="O143" s="86"/>
      <c r="P143" s="215">
        <f>O143*H143</f>
        <v>0</v>
      </c>
      <c r="Q143" s="215">
        <v>3E-05</v>
      </c>
      <c r="R143" s="215">
        <f>Q143*H143</f>
        <v>0.00048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268</v>
      </c>
      <c r="AT143" s="217" t="s">
        <v>265</v>
      </c>
      <c r="AU143" s="217" t="s">
        <v>86</v>
      </c>
      <c r="AY143" s="19" t="s">
        <v>136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84</v>
      </c>
      <c r="BK143" s="218">
        <f>ROUND(I143*H143,2)</f>
        <v>0</v>
      </c>
      <c r="BL143" s="19" t="s">
        <v>236</v>
      </c>
      <c r="BM143" s="217" t="s">
        <v>828</v>
      </c>
    </row>
    <row r="144" spans="1:47" s="2" customFormat="1" ht="12">
      <c r="A144" s="40"/>
      <c r="B144" s="41"/>
      <c r="C144" s="42"/>
      <c r="D144" s="219" t="s">
        <v>146</v>
      </c>
      <c r="E144" s="42"/>
      <c r="F144" s="220" t="s">
        <v>827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146</v>
      </c>
      <c r="AU144" s="19" t="s">
        <v>86</v>
      </c>
    </row>
    <row r="145" spans="1:65" s="2" customFormat="1" ht="16.5" customHeight="1">
      <c r="A145" s="40"/>
      <c r="B145" s="41"/>
      <c r="C145" s="270" t="s">
        <v>307</v>
      </c>
      <c r="D145" s="270" t="s">
        <v>265</v>
      </c>
      <c r="E145" s="271" t="s">
        <v>829</v>
      </c>
      <c r="F145" s="272" t="s">
        <v>830</v>
      </c>
      <c r="G145" s="273" t="s">
        <v>235</v>
      </c>
      <c r="H145" s="274">
        <v>8</v>
      </c>
      <c r="I145" s="275"/>
      <c r="J145" s="276">
        <f>ROUND(I145*H145,2)</f>
        <v>0</v>
      </c>
      <c r="K145" s="272" t="s">
        <v>143</v>
      </c>
      <c r="L145" s="277"/>
      <c r="M145" s="278" t="s">
        <v>19</v>
      </c>
      <c r="N145" s="279" t="s">
        <v>47</v>
      </c>
      <c r="O145" s="86"/>
      <c r="P145" s="215">
        <f>O145*H145</f>
        <v>0</v>
      </c>
      <c r="Q145" s="215">
        <v>2E-05</v>
      </c>
      <c r="R145" s="215">
        <f>Q145*H145</f>
        <v>0.00016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268</v>
      </c>
      <c r="AT145" s="217" t="s">
        <v>265</v>
      </c>
      <c r="AU145" s="217" t="s">
        <v>86</v>
      </c>
      <c r="AY145" s="19" t="s">
        <v>136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84</v>
      </c>
      <c r="BK145" s="218">
        <f>ROUND(I145*H145,2)</f>
        <v>0</v>
      </c>
      <c r="BL145" s="19" t="s">
        <v>236</v>
      </c>
      <c r="BM145" s="217" t="s">
        <v>831</v>
      </c>
    </row>
    <row r="146" spans="1:47" s="2" customFormat="1" ht="12">
      <c r="A146" s="40"/>
      <c r="B146" s="41"/>
      <c r="C146" s="42"/>
      <c r="D146" s="219" t="s">
        <v>146</v>
      </c>
      <c r="E146" s="42"/>
      <c r="F146" s="220" t="s">
        <v>830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146</v>
      </c>
      <c r="AU146" s="19" t="s">
        <v>86</v>
      </c>
    </row>
    <row r="147" spans="1:65" s="2" customFormat="1" ht="16.5" customHeight="1">
      <c r="A147" s="40"/>
      <c r="B147" s="41"/>
      <c r="C147" s="206" t="s">
        <v>313</v>
      </c>
      <c r="D147" s="206" t="s">
        <v>139</v>
      </c>
      <c r="E147" s="207" t="s">
        <v>832</v>
      </c>
      <c r="F147" s="208" t="s">
        <v>833</v>
      </c>
      <c r="G147" s="209" t="s">
        <v>235</v>
      </c>
      <c r="H147" s="210">
        <v>4</v>
      </c>
      <c r="I147" s="211"/>
      <c r="J147" s="212">
        <f>ROUND(I147*H147,2)</f>
        <v>0</v>
      </c>
      <c r="K147" s="208" t="s">
        <v>143</v>
      </c>
      <c r="L147" s="46"/>
      <c r="M147" s="213" t="s">
        <v>19</v>
      </c>
      <c r="N147" s="214" t="s">
        <v>47</v>
      </c>
      <c r="O147" s="86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236</v>
      </c>
      <c r="AT147" s="217" t="s">
        <v>139</v>
      </c>
      <c r="AU147" s="217" t="s">
        <v>86</v>
      </c>
      <c r="AY147" s="19" t="s">
        <v>136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84</v>
      </c>
      <c r="BK147" s="218">
        <f>ROUND(I147*H147,2)</f>
        <v>0</v>
      </c>
      <c r="BL147" s="19" t="s">
        <v>236</v>
      </c>
      <c r="BM147" s="217" t="s">
        <v>834</v>
      </c>
    </row>
    <row r="148" spans="1:47" s="2" customFormat="1" ht="12">
      <c r="A148" s="40"/>
      <c r="B148" s="41"/>
      <c r="C148" s="42"/>
      <c r="D148" s="219" t="s">
        <v>146</v>
      </c>
      <c r="E148" s="42"/>
      <c r="F148" s="220" t="s">
        <v>835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146</v>
      </c>
      <c r="AU148" s="19" t="s">
        <v>86</v>
      </c>
    </row>
    <row r="149" spans="1:47" s="2" customFormat="1" ht="12">
      <c r="A149" s="40"/>
      <c r="B149" s="41"/>
      <c r="C149" s="42"/>
      <c r="D149" s="224" t="s">
        <v>148</v>
      </c>
      <c r="E149" s="42"/>
      <c r="F149" s="225" t="s">
        <v>836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148</v>
      </c>
      <c r="AU149" s="19" t="s">
        <v>86</v>
      </c>
    </row>
    <row r="150" spans="1:65" s="2" customFormat="1" ht="16.5" customHeight="1">
      <c r="A150" s="40"/>
      <c r="B150" s="41"/>
      <c r="C150" s="270" t="s">
        <v>317</v>
      </c>
      <c r="D150" s="270" t="s">
        <v>265</v>
      </c>
      <c r="E150" s="271" t="s">
        <v>837</v>
      </c>
      <c r="F150" s="272" t="s">
        <v>838</v>
      </c>
      <c r="G150" s="273" t="s">
        <v>235</v>
      </c>
      <c r="H150" s="274">
        <v>4</v>
      </c>
      <c r="I150" s="275"/>
      <c r="J150" s="276">
        <f>ROUND(I150*H150,2)</f>
        <v>0</v>
      </c>
      <c r="K150" s="272" t="s">
        <v>143</v>
      </c>
      <c r="L150" s="277"/>
      <c r="M150" s="278" t="s">
        <v>19</v>
      </c>
      <c r="N150" s="279" t="s">
        <v>47</v>
      </c>
      <c r="O150" s="86"/>
      <c r="P150" s="215">
        <f>O150*H150</f>
        <v>0</v>
      </c>
      <c r="Q150" s="215">
        <v>4E-05</v>
      </c>
      <c r="R150" s="215">
        <f>Q150*H150</f>
        <v>0.00016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268</v>
      </c>
      <c r="AT150" s="217" t="s">
        <v>265</v>
      </c>
      <c r="AU150" s="217" t="s">
        <v>86</v>
      </c>
      <c r="AY150" s="19" t="s">
        <v>136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84</v>
      </c>
      <c r="BK150" s="218">
        <f>ROUND(I150*H150,2)</f>
        <v>0</v>
      </c>
      <c r="BL150" s="19" t="s">
        <v>236</v>
      </c>
      <c r="BM150" s="217" t="s">
        <v>839</v>
      </c>
    </row>
    <row r="151" spans="1:47" s="2" customFormat="1" ht="12">
      <c r="A151" s="40"/>
      <c r="B151" s="41"/>
      <c r="C151" s="42"/>
      <c r="D151" s="219" t="s">
        <v>146</v>
      </c>
      <c r="E151" s="42"/>
      <c r="F151" s="220" t="s">
        <v>838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146</v>
      </c>
      <c r="AU151" s="19" t="s">
        <v>86</v>
      </c>
    </row>
    <row r="152" spans="1:65" s="2" customFormat="1" ht="16.5" customHeight="1">
      <c r="A152" s="40"/>
      <c r="B152" s="41"/>
      <c r="C152" s="270" t="s">
        <v>327</v>
      </c>
      <c r="D152" s="270" t="s">
        <v>265</v>
      </c>
      <c r="E152" s="271" t="s">
        <v>840</v>
      </c>
      <c r="F152" s="272" t="s">
        <v>841</v>
      </c>
      <c r="G152" s="273" t="s">
        <v>235</v>
      </c>
      <c r="H152" s="274">
        <v>4</v>
      </c>
      <c r="I152" s="275"/>
      <c r="J152" s="276">
        <f>ROUND(I152*H152,2)</f>
        <v>0</v>
      </c>
      <c r="K152" s="272" t="s">
        <v>143</v>
      </c>
      <c r="L152" s="277"/>
      <c r="M152" s="278" t="s">
        <v>19</v>
      </c>
      <c r="N152" s="279" t="s">
        <v>47</v>
      </c>
      <c r="O152" s="86"/>
      <c r="P152" s="215">
        <f>O152*H152</f>
        <v>0</v>
      </c>
      <c r="Q152" s="215">
        <v>3E-05</v>
      </c>
      <c r="R152" s="215">
        <f>Q152*H152</f>
        <v>0.00012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268</v>
      </c>
      <c r="AT152" s="217" t="s">
        <v>265</v>
      </c>
      <c r="AU152" s="217" t="s">
        <v>86</v>
      </c>
      <c r="AY152" s="19" t="s">
        <v>136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84</v>
      </c>
      <c r="BK152" s="218">
        <f>ROUND(I152*H152,2)</f>
        <v>0</v>
      </c>
      <c r="BL152" s="19" t="s">
        <v>236</v>
      </c>
      <c r="BM152" s="217" t="s">
        <v>842</v>
      </c>
    </row>
    <row r="153" spans="1:47" s="2" customFormat="1" ht="12">
      <c r="A153" s="40"/>
      <c r="B153" s="41"/>
      <c r="C153" s="42"/>
      <c r="D153" s="219" t="s">
        <v>146</v>
      </c>
      <c r="E153" s="42"/>
      <c r="F153" s="220" t="s">
        <v>841</v>
      </c>
      <c r="G153" s="42"/>
      <c r="H153" s="42"/>
      <c r="I153" s="221"/>
      <c r="J153" s="42"/>
      <c r="K153" s="42"/>
      <c r="L153" s="46"/>
      <c r="M153" s="222"/>
      <c r="N153" s="22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146</v>
      </c>
      <c r="AU153" s="19" t="s">
        <v>86</v>
      </c>
    </row>
    <row r="154" spans="1:65" s="2" customFormat="1" ht="16.5" customHeight="1">
      <c r="A154" s="40"/>
      <c r="B154" s="41"/>
      <c r="C154" s="270" t="s">
        <v>337</v>
      </c>
      <c r="D154" s="270" t="s">
        <v>265</v>
      </c>
      <c r="E154" s="271" t="s">
        <v>812</v>
      </c>
      <c r="F154" s="272" t="s">
        <v>813</v>
      </c>
      <c r="G154" s="273" t="s">
        <v>235</v>
      </c>
      <c r="H154" s="274">
        <v>4</v>
      </c>
      <c r="I154" s="275"/>
      <c r="J154" s="276">
        <f>ROUND(I154*H154,2)</f>
        <v>0</v>
      </c>
      <c r="K154" s="272" t="s">
        <v>143</v>
      </c>
      <c r="L154" s="277"/>
      <c r="M154" s="278" t="s">
        <v>19</v>
      </c>
      <c r="N154" s="279" t="s">
        <v>47</v>
      </c>
      <c r="O154" s="86"/>
      <c r="P154" s="215">
        <f>O154*H154</f>
        <v>0</v>
      </c>
      <c r="Q154" s="215">
        <v>1E-05</v>
      </c>
      <c r="R154" s="215">
        <f>Q154*H154</f>
        <v>4E-05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268</v>
      </c>
      <c r="AT154" s="217" t="s">
        <v>265</v>
      </c>
      <c r="AU154" s="217" t="s">
        <v>86</v>
      </c>
      <c r="AY154" s="19" t="s">
        <v>136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84</v>
      </c>
      <c r="BK154" s="218">
        <f>ROUND(I154*H154,2)</f>
        <v>0</v>
      </c>
      <c r="BL154" s="19" t="s">
        <v>236</v>
      </c>
      <c r="BM154" s="217" t="s">
        <v>843</v>
      </c>
    </row>
    <row r="155" spans="1:47" s="2" customFormat="1" ht="12">
      <c r="A155" s="40"/>
      <c r="B155" s="41"/>
      <c r="C155" s="42"/>
      <c r="D155" s="219" t="s">
        <v>146</v>
      </c>
      <c r="E155" s="42"/>
      <c r="F155" s="220" t="s">
        <v>813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146</v>
      </c>
      <c r="AU155" s="19" t="s">
        <v>86</v>
      </c>
    </row>
    <row r="156" spans="1:65" s="2" customFormat="1" ht="21.75" customHeight="1">
      <c r="A156" s="40"/>
      <c r="B156" s="41"/>
      <c r="C156" s="206" t="s">
        <v>345</v>
      </c>
      <c r="D156" s="206" t="s">
        <v>139</v>
      </c>
      <c r="E156" s="207" t="s">
        <v>844</v>
      </c>
      <c r="F156" s="208" t="s">
        <v>845</v>
      </c>
      <c r="G156" s="209" t="s">
        <v>235</v>
      </c>
      <c r="H156" s="210">
        <v>66</v>
      </c>
      <c r="I156" s="211"/>
      <c r="J156" s="212">
        <f>ROUND(I156*H156,2)</f>
        <v>0</v>
      </c>
      <c r="K156" s="208" t="s">
        <v>143</v>
      </c>
      <c r="L156" s="46"/>
      <c r="M156" s="213" t="s">
        <v>19</v>
      </c>
      <c r="N156" s="214" t="s">
        <v>47</v>
      </c>
      <c r="O156" s="86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236</v>
      </c>
      <c r="AT156" s="217" t="s">
        <v>139</v>
      </c>
      <c r="AU156" s="217" t="s">
        <v>86</v>
      </c>
      <c r="AY156" s="19" t="s">
        <v>136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84</v>
      </c>
      <c r="BK156" s="218">
        <f>ROUND(I156*H156,2)</f>
        <v>0</v>
      </c>
      <c r="BL156" s="19" t="s">
        <v>236</v>
      </c>
      <c r="BM156" s="217" t="s">
        <v>846</v>
      </c>
    </row>
    <row r="157" spans="1:47" s="2" customFormat="1" ht="12">
      <c r="A157" s="40"/>
      <c r="B157" s="41"/>
      <c r="C157" s="42"/>
      <c r="D157" s="219" t="s">
        <v>146</v>
      </c>
      <c r="E157" s="42"/>
      <c r="F157" s="220" t="s">
        <v>847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146</v>
      </c>
      <c r="AU157" s="19" t="s">
        <v>86</v>
      </c>
    </row>
    <row r="158" spans="1:47" s="2" customFormat="1" ht="12">
      <c r="A158" s="40"/>
      <c r="B158" s="41"/>
      <c r="C158" s="42"/>
      <c r="D158" s="224" t="s">
        <v>148</v>
      </c>
      <c r="E158" s="42"/>
      <c r="F158" s="225" t="s">
        <v>848</v>
      </c>
      <c r="G158" s="42"/>
      <c r="H158" s="42"/>
      <c r="I158" s="221"/>
      <c r="J158" s="42"/>
      <c r="K158" s="42"/>
      <c r="L158" s="46"/>
      <c r="M158" s="222"/>
      <c r="N158" s="223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148</v>
      </c>
      <c r="AU158" s="19" t="s">
        <v>86</v>
      </c>
    </row>
    <row r="159" spans="1:65" s="2" customFormat="1" ht="16.5" customHeight="1">
      <c r="A159" s="40"/>
      <c r="B159" s="41"/>
      <c r="C159" s="270" t="s">
        <v>351</v>
      </c>
      <c r="D159" s="270" t="s">
        <v>265</v>
      </c>
      <c r="E159" s="271" t="s">
        <v>849</v>
      </c>
      <c r="F159" s="272" t="s">
        <v>850</v>
      </c>
      <c r="G159" s="273" t="s">
        <v>235</v>
      </c>
      <c r="H159" s="274">
        <v>66</v>
      </c>
      <c r="I159" s="275"/>
      <c r="J159" s="276">
        <f>ROUND(I159*H159,2)</f>
        <v>0</v>
      </c>
      <c r="K159" s="272" t="s">
        <v>143</v>
      </c>
      <c r="L159" s="277"/>
      <c r="M159" s="278" t="s">
        <v>19</v>
      </c>
      <c r="N159" s="279" t="s">
        <v>47</v>
      </c>
      <c r="O159" s="86"/>
      <c r="P159" s="215">
        <f>O159*H159</f>
        <v>0</v>
      </c>
      <c r="Q159" s="215">
        <v>6E-05</v>
      </c>
      <c r="R159" s="215">
        <f>Q159*H159</f>
        <v>0.00396</v>
      </c>
      <c r="S159" s="215">
        <v>0</v>
      </c>
      <c r="T159" s="21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7" t="s">
        <v>268</v>
      </c>
      <c r="AT159" s="217" t="s">
        <v>265</v>
      </c>
      <c r="AU159" s="217" t="s">
        <v>86</v>
      </c>
      <c r="AY159" s="19" t="s">
        <v>136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9" t="s">
        <v>84</v>
      </c>
      <c r="BK159" s="218">
        <f>ROUND(I159*H159,2)</f>
        <v>0</v>
      </c>
      <c r="BL159" s="19" t="s">
        <v>236</v>
      </c>
      <c r="BM159" s="217" t="s">
        <v>851</v>
      </c>
    </row>
    <row r="160" spans="1:47" s="2" customFormat="1" ht="12">
      <c r="A160" s="40"/>
      <c r="B160" s="41"/>
      <c r="C160" s="42"/>
      <c r="D160" s="219" t="s">
        <v>146</v>
      </c>
      <c r="E160" s="42"/>
      <c r="F160" s="220" t="s">
        <v>850</v>
      </c>
      <c r="G160" s="42"/>
      <c r="H160" s="42"/>
      <c r="I160" s="221"/>
      <c r="J160" s="42"/>
      <c r="K160" s="42"/>
      <c r="L160" s="46"/>
      <c r="M160" s="222"/>
      <c r="N160" s="223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146</v>
      </c>
      <c r="AU160" s="19" t="s">
        <v>86</v>
      </c>
    </row>
    <row r="161" spans="1:65" s="2" customFormat="1" ht="16.5" customHeight="1">
      <c r="A161" s="40"/>
      <c r="B161" s="41"/>
      <c r="C161" s="270" t="s">
        <v>357</v>
      </c>
      <c r="D161" s="270" t="s">
        <v>265</v>
      </c>
      <c r="E161" s="271" t="s">
        <v>812</v>
      </c>
      <c r="F161" s="272" t="s">
        <v>813</v>
      </c>
      <c r="G161" s="273" t="s">
        <v>235</v>
      </c>
      <c r="H161" s="274">
        <v>12</v>
      </c>
      <c r="I161" s="275"/>
      <c r="J161" s="276">
        <f>ROUND(I161*H161,2)</f>
        <v>0</v>
      </c>
      <c r="K161" s="272" t="s">
        <v>143</v>
      </c>
      <c r="L161" s="277"/>
      <c r="M161" s="278" t="s">
        <v>19</v>
      </c>
      <c r="N161" s="279" t="s">
        <v>47</v>
      </c>
      <c r="O161" s="86"/>
      <c r="P161" s="215">
        <f>O161*H161</f>
        <v>0</v>
      </c>
      <c r="Q161" s="215">
        <v>1E-05</v>
      </c>
      <c r="R161" s="215">
        <f>Q161*H161</f>
        <v>0.00012000000000000002</v>
      </c>
      <c r="S161" s="215">
        <v>0</v>
      </c>
      <c r="T161" s="21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268</v>
      </c>
      <c r="AT161" s="217" t="s">
        <v>265</v>
      </c>
      <c r="AU161" s="217" t="s">
        <v>86</v>
      </c>
      <c r="AY161" s="19" t="s">
        <v>136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84</v>
      </c>
      <c r="BK161" s="218">
        <f>ROUND(I161*H161,2)</f>
        <v>0</v>
      </c>
      <c r="BL161" s="19" t="s">
        <v>236</v>
      </c>
      <c r="BM161" s="217" t="s">
        <v>852</v>
      </c>
    </row>
    <row r="162" spans="1:47" s="2" customFormat="1" ht="12">
      <c r="A162" s="40"/>
      <c r="B162" s="41"/>
      <c r="C162" s="42"/>
      <c r="D162" s="219" t="s">
        <v>146</v>
      </c>
      <c r="E162" s="42"/>
      <c r="F162" s="220" t="s">
        <v>813</v>
      </c>
      <c r="G162" s="42"/>
      <c r="H162" s="42"/>
      <c r="I162" s="221"/>
      <c r="J162" s="42"/>
      <c r="K162" s="42"/>
      <c r="L162" s="46"/>
      <c r="M162" s="222"/>
      <c r="N162" s="223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146</v>
      </c>
      <c r="AU162" s="19" t="s">
        <v>86</v>
      </c>
    </row>
    <row r="163" spans="1:65" s="2" customFormat="1" ht="16.5" customHeight="1">
      <c r="A163" s="40"/>
      <c r="B163" s="41"/>
      <c r="C163" s="270" t="s">
        <v>268</v>
      </c>
      <c r="D163" s="270" t="s">
        <v>265</v>
      </c>
      <c r="E163" s="271" t="s">
        <v>829</v>
      </c>
      <c r="F163" s="272" t="s">
        <v>830</v>
      </c>
      <c r="G163" s="273" t="s">
        <v>235</v>
      </c>
      <c r="H163" s="274">
        <v>21</v>
      </c>
      <c r="I163" s="275"/>
      <c r="J163" s="276">
        <f>ROUND(I163*H163,2)</f>
        <v>0</v>
      </c>
      <c r="K163" s="272" t="s">
        <v>143</v>
      </c>
      <c r="L163" s="277"/>
      <c r="M163" s="278" t="s">
        <v>19</v>
      </c>
      <c r="N163" s="279" t="s">
        <v>47</v>
      </c>
      <c r="O163" s="86"/>
      <c r="P163" s="215">
        <f>O163*H163</f>
        <v>0</v>
      </c>
      <c r="Q163" s="215">
        <v>2E-05</v>
      </c>
      <c r="R163" s="215">
        <f>Q163*H163</f>
        <v>0.00042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268</v>
      </c>
      <c r="AT163" s="217" t="s">
        <v>265</v>
      </c>
      <c r="AU163" s="217" t="s">
        <v>86</v>
      </c>
      <c r="AY163" s="19" t="s">
        <v>136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84</v>
      </c>
      <c r="BK163" s="218">
        <f>ROUND(I163*H163,2)</f>
        <v>0</v>
      </c>
      <c r="BL163" s="19" t="s">
        <v>236</v>
      </c>
      <c r="BM163" s="217" t="s">
        <v>853</v>
      </c>
    </row>
    <row r="164" spans="1:47" s="2" customFormat="1" ht="12">
      <c r="A164" s="40"/>
      <c r="B164" s="41"/>
      <c r="C164" s="42"/>
      <c r="D164" s="219" t="s">
        <v>146</v>
      </c>
      <c r="E164" s="42"/>
      <c r="F164" s="220" t="s">
        <v>830</v>
      </c>
      <c r="G164" s="42"/>
      <c r="H164" s="42"/>
      <c r="I164" s="221"/>
      <c r="J164" s="42"/>
      <c r="K164" s="42"/>
      <c r="L164" s="46"/>
      <c r="M164" s="222"/>
      <c r="N164" s="223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146</v>
      </c>
      <c r="AU164" s="19" t="s">
        <v>86</v>
      </c>
    </row>
    <row r="165" spans="1:65" s="2" customFormat="1" ht="16.5" customHeight="1">
      <c r="A165" s="40"/>
      <c r="B165" s="41"/>
      <c r="C165" s="270" t="s">
        <v>368</v>
      </c>
      <c r="D165" s="270" t="s">
        <v>265</v>
      </c>
      <c r="E165" s="271" t="s">
        <v>854</v>
      </c>
      <c r="F165" s="272" t="s">
        <v>855</v>
      </c>
      <c r="G165" s="273" t="s">
        <v>235</v>
      </c>
      <c r="H165" s="274">
        <v>4</v>
      </c>
      <c r="I165" s="275"/>
      <c r="J165" s="276">
        <f>ROUND(I165*H165,2)</f>
        <v>0</v>
      </c>
      <c r="K165" s="272" t="s">
        <v>143</v>
      </c>
      <c r="L165" s="277"/>
      <c r="M165" s="278" t="s">
        <v>19</v>
      </c>
      <c r="N165" s="279" t="s">
        <v>47</v>
      </c>
      <c r="O165" s="86"/>
      <c r="P165" s="215">
        <f>O165*H165</f>
        <v>0</v>
      </c>
      <c r="Q165" s="215">
        <v>3E-05</v>
      </c>
      <c r="R165" s="215">
        <f>Q165*H165</f>
        <v>0.00012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268</v>
      </c>
      <c r="AT165" s="217" t="s">
        <v>265</v>
      </c>
      <c r="AU165" s="217" t="s">
        <v>86</v>
      </c>
      <c r="AY165" s="19" t="s">
        <v>136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84</v>
      </c>
      <c r="BK165" s="218">
        <f>ROUND(I165*H165,2)</f>
        <v>0</v>
      </c>
      <c r="BL165" s="19" t="s">
        <v>236</v>
      </c>
      <c r="BM165" s="217" t="s">
        <v>856</v>
      </c>
    </row>
    <row r="166" spans="1:47" s="2" customFormat="1" ht="12">
      <c r="A166" s="40"/>
      <c r="B166" s="41"/>
      <c r="C166" s="42"/>
      <c r="D166" s="219" t="s">
        <v>146</v>
      </c>
      <c r="E166" s="42"/>
      <c r="F166" s="220" t="s">
        <v>855</v>
      </c>
      <c r="G166" s="42"/>
      <c r="H166" s="42"/>
      <c r="I166" s="221"/>
      <c r="J166" s="42"/>
      <c r="K166" s="42"/>
      <c r="L166" s="46"/>
      <c r="M166" s="222"/>
      <c r="N166" s="223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146</v>
      </c>
      <c r="AU166" s="19" t="s">
        <v>86</v>
      </c>
    </row>
    <row r="167" spans="1:65" s="2" customFormat="1" ht="21.75" customHeight="1">
      <c r="A167" s="40"/>
      <c r="B167" s="41"/>
      <c r="C167" s="206" t="s">
        <v>375</v>
      </c>
      <c r="D167" s="206" t="s">
        <v>139</v>
      </c>
      <c r="E167" s="207" t="s">
        <v>857</v>
      </c>
      <c r="F167" s="208" t="s">
        <v>858</v>
      </c>
      <c r="G167" s="209" t="s">
        <v>235</v>
      </c>
      <c r="H167" s="210">
        <v>9</v>
      </c>
      <c r="I167" s="211"/>
      <c r="J167" s="212">
        <f>ROUND(I167*H167,2)</f>
        <v>0</v>
      </c>
      <c r="K167" s="208" t="s">
        <v>143</v>
      </c>
      <c r="L167" s="46"/>
      <c r="M167" s="213" t="s">
        <v>19</v>
      </c>
      <c r="N167" s="214" t="s">
        <v>47</v>
      </c>
      <c r="O167" s="86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236</v>
      </c>
      <c r="AT167" s="217" t="s">
        <v>139</v>
      </c>
      <c r="AU167" s="217" t="s">
        <v>86</v>
      </c>
      <c r="AY167" s="19" t="s">
        <v>136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84</v>
      </c>
      <c r="BK167" s="218">
        <f>ROUND(I167*H167,2)</f>
        <v>0</v>
      </c>
      <c r="BL167" s="19" t="s">
        <v>236</v>
      </c>
      <c r="BM167" s="217" t="s">
        <v>859</v>
      </c>
    </row>
    <row r="168" spans="1:47" s="2" customFormat="1" ht="12">
      <c r="A168" s="40"/>
      <c r="B168" s="41"/>
      <c r="C168" s="42"/>
      <c r="D168" s="219" t="s">
        <v>146</v>
      </c>
      <c r="E168" s="42"/>
      <c r="F168" s="220" t="s">
        <v>860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146</v>
      </c>
      <c r="AU168" s="19" t="s">
        <v>86</v>
      </c>
    </row>
    <row r="169" spans="1:47" s="2" customFormat="1" ht="12">
      <c r="A169" s="40"/>
      <c r="B169" s="41"/>
      <c r="C169" s="42"/>
      <c r="D169" s="224" t="s">
        <v>148</v>
      </c>
      <c r="E169" s="42"/>
      <c r="F169" s="225" t="s">
        <v>861</v>
      </c>
      <c r="G169" s="42"/>
      <c r="H169" s="42"/>
      <c r="I169" s="221"/>
      <c r="J169" s="42"/>
      <c r="K169" s="42"/>
      <c r="L169" s="46"/>
      <c r="M169" s="222"/>
      <c r="N169" s="223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148</v>
      </c>
      <c r="AU169" s="19" t="s">
        <v>86</v>
      </c>
    </row>
    <row r="170" spans="1:65" s="2" customFormat="1" ht="16.5" customHeight="1">
      <c r="A170" s="40"/>
      <c r="B170" s="41"/>
      <c r="C170" s="270" t="s">
        <v>381</v>
      </c>
      <c r="D170" s="270" t="s">
        <v>265</v>
      </c>
      <c r="E170" s="271" t="s">
        <v>862</v>
      </c>
      <c r="F170" s="272" t="s">
        <v>863</v>
      </c>
      <c r="G170" s="273" t="s">
        <v>235</v>
      </c>
      <c r="H170" s="274">
        <v>9</v>
      </c>
      <c r="I170" s="275"/>
      <c r="J170" s="276">
        <f>ROUND(I170*H170,2)</f>
        <v>0</v>
      </c>
      <c r="K170" s="272" t="s">
        <v>143</v>
      </c>
      <c r="L170" s="277"/>
      <c r="M170" s="278" t="s">
        <v>19</v>
      </c>
      <c r="N170" s="279" t="s">
        <v>47</v>
      </c>
      <c r="O170" s="86"/>
      <c r="P170" s="215">
        <f>O170*H170</f>
        <v>0</v>
      </c>
      <c r="Q170" s="215">
        <v>0.0001</v>
      </c>
      <c r="R170" s="215">
        <f>Q170*H170</f>
        <v>0.0009000000000000001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268</v>
      </c>
      <c r="AT170" s="217" t="s">
        <v>265</v>
      </c>
      <c r="AU170" s="217" t="s">
        <v>86</v>
      </c>
      <c r="AY170" s="19" t="s">
        <v>136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84</v>
      </c>
      <c r="BK170" s="218">
        <f>ROUND(I170*H170,2)</f>
        <v>0</v>
      </c>
      <c r="BL170" s="19" t="s">
        <v>236</v>
      </c>
      <c r="BM170" s="217" t="s">
        <v>864</v>
      </c>
    </row>
    <row r="171" spans="1:47" s="2" customFormat="1" ht="12">
      <c r="A171" s="40"/>
      <c r="B171" s="41"/>
      <c r="C171" s="42"/>
      <c r="D171" s="219" t="s">
        <v>146</v>
      </c>
      <c r="E171" s="42"/>
      <c r="F171" s="220" t="s">
        <v>863</v>
      </c>
      <c r="G171" s="42"/>
      <c r="H171" s="42"/>
      <c r="I171" s="221"/>
      <c r="J171" s="42"/>
      <c r="K171" s="42"/>
      <c r="L171" s="46"/>
      <c r="M171" s="222"/>
      <c r="N171" s="223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146</v>
      </c>
      <c r="AU171" s="19" t="s">
        <v>86</v>
      </c>
    </row>
    <row r="172" spans="1:65" s="2" customFormat="1" ht="16.5" customHeight="1">
      <c r="A172" s="40"/>
      <c r="B172" s="41"/>
      <c r="C172" s="206" t="s">
        <v>387</v>
      </c>
      <c r="D172" s="206" t="s">
        <v>139</v>
      </c>
      <c r="E172" s="207" t="s">
        <v>865</v>
      </c>
      <c r="F172" s="208" t="s">
        <v>866</v>
      </c>
      <c r="G172" s="209" t="s">
        <v>235</v>
      </c>
      <c r="H172" s="210">
        <v>26</v>
      </c>
      <c r="I172" s="211"/>
      <c r="J172" s="212">
        <f>ROUND(I172*H172,2)</f>
        <v>0</v>
      </c>
      <c r="K172" s="208" t="s">
        <v>143</v>
      </c>
      <c r="L172" s="46"/>
      <c r="M172" s="213" t="s">
        <v>19</v>
      </c>
      <c r="N172" s="214" t="s">
        <v>47</v>
      </c>
      <c r="O172" s="86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236</v>
      </c>
      <c r="AT172" s="217" t="s">
        <v>139</v>
      </c>
      <c r="AU172" s="217" t="s">
        <v>86</v>
      </c>
      <c r="AY172" s="19" t="s">
        <v>136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84</v>
      </c>
      <c r="BK172" s="218">
        <f>ROUND(I172*H172,2)</f>
        <v>0</v>
      </c>
      <c r="BL172" s="19" t="s">
        <v>236</v>
      </c>
      <c r="BM172" s="217" t="s">
        <v>867</v>
      </c>
    </row>
    <row r="173" spans="1:47" s="2" customFormat="1" ht="12">
      <c r="A173" s="40"/>
      <c r="B173" s="41"/>
      <c r="C173" s="42"/>
      <c r="D173" s="219" t="s">
        <v>146</v>
      </c>
      <c r="E173" s="42"/>
      <c r="F173" s="220" t="s">
        <v>868</v>
      </c>
      <c r="G173" s="42"/>
      <c r="H173" s="42"/>
      <c r="I173" s="221"/>
      <c r="J173" s="42"/>
      <c r="K173" s="42"/>
      <c r="L173" s="46"/>
      <c r="M173" s="222"/>
      <c r="N173" s="223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146</v>
      </c>
      <c r="AU173" s="19" t="s">
        <v>86</v>
      </c>
    </row>
    <row r="174" spans="1:47" s="2" customFormat="1" ht="12">
      <c r="A174" s="40"/>
      <c r="B174" s="41"/>
      <c r="C174" s="42"/>
      <c r="D174" s="224" t="s">
        <v>148</v>
      </c>
      <c r="E174" s="42"/>
      <c r="F174" s="225" t="s">
        <v>869</v>
      </c>
      <c r="G174" s="42"/>
      <c r="H174" s="42"/>
      <c r="I174" s="221"/>
      <c r="J174" s="42"/>
      <c r="K174" s="42"/>
      <c r="L174" s="46"/>
      <c r="M174" s="222"/>
      <c r="N174" s="223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148</v>
      </c>
      <c r="AU174" s="19" t="s">
        <v>86</v>
      </c>
    </row>
    <row r="175" spans="1:65" s="2" customFormat="1" ht="16.5" customHeight="1">
      <c r="A175" s="40"/>
      <c r="B175" s="41"/>
      <c r="C175" s="270" t="s">
        <v>394</v>
      </c>
      <c r="D175" s="270" t="s">
        <v>265</v>
      </c>
      <c r="E175" s="271" t="s">
        <v>870</v>
      </c>
      <c r="F175" s="272" t="s">
        <v>871</v>
      </c>
      <c r="G175" s="273" t="s">
        <v>235</v>
      </c>
      <c r="H175" s="274">
        <v>1</v>
      </c>
      <c r="I175" s="275"/>
      <c r="J175" s="276">
        <f>ROUND(I175*H175,2)</f>
        <v>0</v>
      </c>
      <c r="K175" s="272" t="s">
        <v>19</v>
      </c>
      <c r="L175" s="277"/>
      <c r="M175" s="278" t="s">
        <v>19</v>
      </c>
      <c r="N175" s="279" t="s">
        <v>47</v>
      </c>
      <c r="O175" s="86"/>
      <c r="P175" s="215">
        <f>O175*H175</f>
        <v>0</v>
      </c>
      <c r="Q175" s="215">
        <v>0.00018</v>
      </c>
      <c r="R175" s="215">
        <f>Q175*H175</f>
        <v>0.00018</v>
      </c>
      <c r="S175" s="215">
        <v>0</v>
      </c>
      <c r="T175" s="21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268</v>
      </c>
      <c r="AT175" s="217" t="s">
        <v>265</v>
      </c>
      <c r="AU175" s="217" t="s">
        <v>86</v>
      </c>
      <c r="AY175" s="19" t="s">
        <v>136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84</v>
      </c>
      <c r="BK175" s="218">
        <f>ROUND(I175*H175,2)</f>
        <v>0</v>
      </c>
      <c r="BL175" s="19" t="s">
        <v>236</v>
      </c>
      <c r="BM175" s="217" t="s">
        <v>872</v>
      </c>
    </row>
    <row r="176" spans="1:47" s="2" customFormat="1" ht="12">
      <c r="A176" s="40"/>
      <c r="B176" s="41"/>
      <c r="C176" s="42"/>
      <c r="D176" s="219" t="s">
        <v>146</v>
      </c>
      <c r="E176" s="42"/>
      <c r="F176" s="220" t="s">
        <v>871</v>
      </c>
      <c r="G176" s="42"/>
      <c r="H176" s="42"/>
      <c r="I176" s="221"/>
      <c r="J176" s="42"/>
      <c r="K176" s="42"/>
      <c r="L176" s="46"/>
      <c r="M176" s="222"/>
      <c r="N176" s="223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146</v>
      </c>
      <c r="AU176" s="19" t="s">
        <v>86</v>
      </c>
    </row>
    <row r="177" spans="1:65" s="2" customFormat="1" ht="16.5" customHeight="1">
      <c r="A177" s="40"/>
      <c r="B177" s="41"/>
      <c r="C177" s="270" t="s">
        <v>398</v>
      </c>
      <c r="D177" s="270" t="s">
        <v>265</v>
      </c>
      <c r="E177" s="271" t="s">
        <v>873</v>
      </c>
      <c r="F177" s="272" t="s">
        <v>874</v>
      </c>
      <c r="G177" s="273" t="s">
        <v>235</v>
      </c>
      <c r="H177" s="274">
        <v>8</v>
      </c>
      <c r="I177" s="275"/>
      <c r="J177" s="276">
        <f>ROUND(I177*H177,2)</f>
        <v>0</v>
      </c>
      <c r="K177" s="272" t="s">
        <v>19</v>
      </c>
      <c r="L177" s="277"/>
      <c r="M177" s="278" t="s">
        <v>19</v>
      </c>
      <c r="N177" s="279" t="s">
        <v>47</v>
      </c>
      <c r="O177" s="86"/>
      <c r="P177" s="215">
        <f>O177*H177</f>
        <v>0</v>
      </c>
      <c r="Q177" s="215">
        <v>0</v>
      </c>
      <c r="R177" s="215">
        <f>Q177*H177</f>
        <v>0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268</v>
      </c>
      <c r="AT177" s="217" t="s">
        <v>265</v>
      </c>
      <c r="AU177" s="217" t="s">
        <v>86</v>
      </c>
      <c r="AY177" s="19" t="s">
        <v>136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84</v>
      </c>
      <c r="BK177" s="218">
        <f>ROUND(I177*H177,2)</f>
        <v>0</v>
      </c>
      <c r="BL177" s="19" t="s">
        <v>236</v>
      </c>
      <c r="BM177" s="217" t="s">
        <v>875</v>
      </c>
    </row>
    <row r="178" spans="1:47" s="2" customFormat="1" ht="12">
      <c r="A178" s="40"/>
      <c r="B178" s="41"/>
      <c r="C178" s="42"/>
      <c r="D178" s="219" t="s">
        <v>146</v>
      </c>
      <c r="E178" s="42"/>
      <c r="F178" s="220" t="s">
        <v>874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146</v>
      </c>
      <c r="AU178" s="19" t="s">
        <v>86</v>
      </c>
    </row>
    <row r="179" spans="1:65" s="2" customFormat="1" ht="16.5" customHeight="1">
      <c r="A179" s="40"/>
      <c r="B179" s="41"/>
      <c r="C179" s="270" t="s">
        <v>402</v>
      </c>
      <c r="D179" s="270" t="s">
        <v>265</v>
      </c>
      <c r="E179" s="271" t="s">
        <v>876</v>
      </c>
      <c r="F179" s="272" t="s">
        <v>877</v>
      </c>
      <c r="G179" s="273" t="s">
        <v>235</v>
      </c>
      <c r="H179" s="274">
        <v>17</v>
      </c>
      <c r="I179" s="275"/>
      <c r="J179" s="276">
        <f>ROUND(I179*H179,2)</f>
        <v>0</v>
      </c>
      <c r="K179" s="272" t="s">
        <v>19</v>
      </c>
      <c r="L179" s="277"/>
      <c r="M179" s="278" t="s">
        <v>19</v>
      </c>
      <c r="N179" s="279" t="s">
        <v>47</v>
      </c>
      <c r="O179" s="86"/>
      <c r="P179" s="215">
        <f>O179*H179</f>
        <v>0</v>
      </c>
      <c r="Q179" s="215">
        <v>0</v>
      </c>
      <c r="R179" s="215">
        <f>Q179*H179</f>
        <v>0</v>
      </c>
      <c r="S179" s="215">
        <v>0</v>
      </c>
      <c r="T179" s="21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7" t="s">
        <v>268</v>
      </c>
      <c r="AT179" s="217" t="s">
        <v>265</v>
      </c>
      <c r="AU179" s="217" t="s">
        <v>86</v>
      </c>
      <c r="AY179" s="19" t="s">
        <v>136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9" t="s">
        <v>84</v>
      </c>
      <c r="BK179" s="218">
        <f>ROUND(I179*H179,2)</f>
        <v>0</v>
      </c>
      <c r="BL179" s="19" t="s">
        <v>236</v>
      </c>
      <c r="BM179" s="217" t="s">
        <v>878</v>
      </c>
    </row>
    <row r="180" spans="1:47" s="2" customFormat="1" ht="12">
      <c r="A180" s="40"/>
      <c r="B180" s="41"/>
      <c r="C180" s="42"/>
      <c r="D180" s="219" t="s">
        <v>146</v>
      </c>
      <c r="E180" s="42"/>
      <c r="F180" s="220" t="s">
        <v>877</v>
      </c>
      <c r="G180" s="42"/>
      <c r="H180" s="42"/>
      <c r="I180" s="221"/>
      <c r="J180" s="42"/>
      <c r="K180" s="42"/>
      <c r="L180" s="46"/>
      <c r="M180" s="222"/>
      <c r="N180" s="223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146</v>
      </c>
      <c r="AU180" s="19" t="s">
        <v>86</v>
      </c>
    </row>
    <row r="181" spans="1:65" s="2" customFormat="1" ht="16.5" customHeight="1">
      <c r="A181" s="40"/>
      <c r="B181" s="41"/>
      <c r="C181" s="206" t="s">
        <v>406</v>
      </c>
      <c r="D181" s="206" t="s">
        <v>139</v>
      </c>
      <c r="E181" s="207" t="s">
        <v>879</v>
      </c>
      <c r="F181" s="208" t="s">
        <v>880</v>
      </c>
      <c r="G181" s="209" t="s">
        <v>235</v>
      </c>
      <c r="H181" s="210">
        <v>1</v>
      </c>
      <c r="I181" s="211"/>
      <c r="J181" s="212">
        <f>ROUND(I181*H181,2)</f>
        <v>0</v>
      </c>
      <c r="K181" s="208" t="s">
        <v>143</v>
      </c>
      <c r="L181" s="46"/>
      <c r="M181" s="213" t="s">
        <v>19</v>
      </c>
      <c r="N181" s="214" t="s">
        <v>47</v>
      </c>
      <c r="O181" s="86"/>
      <c r="P181" s="215">
        <f>O181*H181</f>
        <v>0</v>
      </c>
      <c r="Q181" s="215">
        <v>0</v>
      </c>
      <c r="R181" s="215">
        <f>Q181*H181</f>
        <v>0</v>
      </c>
      <c r="S181" s="215">
        <v>0</v>
      </c>
      <c r="T181" s="21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7" t="s">
        <v>236</v>
      </c>
      <c r="AT181" s="217" t="s">
        <v>139</v>
      </c>
      <c r="AU181" s="217" t="s">
        <v>86</v>
      </c>
      <c r="AY181" s="19" t="s">
        <v>136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9" t="s">
        <v>84</v>
      </c>
      <c r="BK181" s="218">
        <f>ROUND(I181*H181,2)</f>
        <v>0</v>
      </c>
      <c r="BL181" s="19" t="s">
        <v>236</v>
      </c>
      <c r="BM181" s="217" t="s">
        <v>881</v>
      </c>
    </row>
    <row r="182" spans="1:47" s="2" customFormat="1" ht="12">
      <c r="A182" s="40"/>
      <c r="B182" s="41"/>
      <c r="C182" s="42"/>
      <c r="D182" s="219" t="s">
        <v>146</v>
      </c>
      <c r="E182" s="42"/>
      <c r="F182" s="220" t="s">
        <v>882</v>
      </c>
      <c r="G182" s="42"/>
      <c r="H182" s="42"/>
      <c r="I182" s="221"/>
      <c r="J182" s="42"/>
      <c r="K182" s="42"/>
      <c r="L182" s="46"/>
      <c r="M182" s="222"/>
      <c r="N182" s="223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146</v>
      </c>
      <c r="AU182" s="19" t="s">
        <v>86</v>
      </c>
    </row>
    <row r="183" spans="1:47" s="2" customFormat="1" ht="12">
      <c r="A183" s="40"/>
      <c r="B183" s="41"/>
      <c r="C183" s="42"/>
      <c r="D183" s="224" t="s">
        <v>148</v>
      </c>
      <c r="E183" s="42"/>
      <c r="F183" s="225" t="s">
        <v>883</v>
      </c>
      <c r="G183" s="42"/>
      <c r="H183" s="42"/>
      <c r="I183" s="221"/>
      <c r="J183" s="42"/>
      <c r="K183" s="42"/>
      <c r="L183" s="46"/>
      <c r="M183" s="222"/>
      <c r="N183" s="223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148</v>
      </c>
      <c r="AU183" s="19" t="s">
        <v>86</v>
      </c>
    </row>
    <row r="184" spans="1:65" s="2" customFormat="1" ht="16.5" customHeight="1">
      <c r="A184" s="40"/>
      <c r="B184" s="41"/>
      <c r="C184" s="270" t="s">
        <v>410</v>
      </c>
      <c r="D184" s="270" t="s">
        <v>265</v>
      </c>
      <c r="E184" s="271" t="s">
        <v>884</v>
      </c>
      <c r="F184" s="272" t="s">
        <v>885</v>
      </c>
      <c r="G184" s="273" t="s">
        <v>235</v>
      </c>
      <c r="H184" s="274">
        <v>1</v>
      </c>
      <c r="I184" s="275"/>
      <c r="J184" s="276">
        <f>ROUND(I184*H184,2)</f>
        <v>0</v>
      </c>
      <c r="K184" s="272" t="s">
        <v>19</v>
      </c>
      <c r="L184" s="277"/>
      <c r="M184" s="278" t="s">
        <v>19</v>
      </c>
      <c r="N184" s="279" t="s">
        <v>47</v>
      </c>
      <c r="O184" s="86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268</v>
      </c>
      <c r="AT184" s="217" t="s">
        <v>265</v>
      </c>
      <c r="AU184" s="217" t="s">
        <v>86</v>
      </c>
      <c r="AY184" s="19" t="s">
        <v>136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84</v>
      </c>
      <c r="BK184" s="218">
        <f>ROUND(I184*H184,2)</f>
        <v>0</v>
      </c>
      <c r="BL184" s="19" t="s">
        <v>236</v>
      </c>
      <c r="BM184" s="217" t="s">
        <v>886</v>
      </c>
    </row>
    <row r="185" spans="1:47" s="2" customFormat="1" ht="12">
      <c r="A185" s="40"/>
      <c r="B185" s="41"/>
      <c r="C185" s="42"/>
      <c r="D185" s="219" t="s">
        <v>146</v>
      </c>
      <c r="E185" s="42"/>
      <c r="F185" s="220" t="s">
        <v>885</v>
      </c>
      <c r="G185" s="42"/>
      <c r="H185" s="42"/>
      <c r="I185" s="221"/>
      <c r="J185" s="42"/>
      <c r="K185" s="42"/>
      <c r="L185" s="46"/>
      <c r="M185" s="222"/>
      <c r="N185" s="223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146</v>
      </c>
      <c r="AU185" s="19" t="s">
        <v>86</v>
      </c>
    </row>
    <row r="186" spans="1:65" s="2" customFormat="1" ht="16.5" customHeight="1">
      <c r="A186" s="40"/>
      <c r="B186" s="41"/>
      <c r="C186" s="206" t="s">
        <v>418</v>
      </c>
      <c r="D186" s="206" t="s">
        <v>139</v>
      </c>
      <c r="E186" s="207" t="s">
        <v>887</v>
      </c>
      <c r="F186" s="208" t="s">
        <v>888</v>
      </c>
      <c r="G186" s="209" t="s">
        <v>235</v>
      </c>
      <c r="H186" s="210">
        <v>3</v>
      </c>
      <c r="I186" s="211"/>
      <c r="J186" s="212">
        <f>ROUND(I186*H186,2)</f>
        <v>0</v>
      </c>
      <c r="K186" s="208" t="s">
        <v>143</v>
      </c>
      <c r="L186" s="46"/>
      <c r="M186" s="213" t="s">
        <v>19</v>
      </c>
      <c r="N186" s="214" t="s">
        <v>47</v>
      </c>
      <c r="O186" s="86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236</v>
      </c>
      <c r="AT186" s="217" t="s">
        <v>139</v>
      </c>
      <c r="AU186" s="217" t="s">
        <v>86</v>
      </c>
      <c r="AY186" s="19" t="s">
        <v>136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84</v>
      </c>
      <c r="BK186" s="218">
        <f>ROUND(I186*H186,2)</f>
        <v>0</v>
      </c>
      <c r="BL186" s="19" t="s">
        <v>236</v>
      </c>
      <c r="BM186" s="217" t="s">
        <v>889</v>
      </c>
    </row>
    <row r="187" spans="1:47" s="2" customFormat="1" ht="12">
      <c r="A187" s="40"/>
      <c r="B187" s="41"/>
      <c r="C187" s="42"/>
      <c r="D187" s="219" t="s">
        <v>146</v>
      </c>
      <c r="E187" s="42"/>
      <c r="F187" s="220" t="s">
        <v>890</v>
      </c>
      <c r="G187" s="42"/>
      <c r="H187" s="42"/>
      <c r="I187" s="221"/>
      <c r="J187" s="42"/>
      <c r="K187" s="42"/>
      <c r="L187" s="46"/>
      <c r="M187" s="222"/>
      <c r="N187" s="223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146</v>
      </c>
      <c r="AU187" s="19" t="s">
        <v>86</v>
      </c>
    </row>
    <row r="188" spans="1:47" s="2" customFormat="1" ht="12">
      <c r="A188" s="40"/>
      <c r="B188" s="41"/>
      <c r="C188" s="42"/>
      <c r="D188" s="224" t="s">
        <v>148</v>
      </c>
      <c r="E188" s="42"/>
      <c r="F188" s="225" t="s">
        <v>891</v>
      </c>
      <c r="G188" s="42"/>
      <c r="H188" s="42"/>
      <c r="I188" s="221"/>
      <c r="J188" s="42"/>
      <c r="K188" s="42"/>
      <c r="L188" s="46"/>
      <c r="M188" s="222"/>
      <c r="N188" s="223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148</v>
      </c>
      <c r="AU188" s="19" t="s">
        <v>86</v>
      </c>
    </row>
    <row r="189" spans="1:65" s="2" customFormat="1" ht="16.5" customHeight="1">
      <c r="A189" s="40"/>
      <c r="B189" s="41"/>
      <c r="C189" s="270" t="s">
        <v>431</v>
      </c>
      <c r="D189" s="270" t="s">
        <v>265</v>
      </c>
      <c r="E189" s="271" t="s">
        <v>892</v>
      </c>
      <c r="F189" s="272" t="s">
        <v>893</v>
      </c>
      <c r="G189" s="273" t="s">
        <v>235</v>
      </c>
      <c r="H189" s="274">
        <v>3</v>
      </c>
      <c r="I189" s="275"/>
      <c r="J189" s="276">
        <f>ROUND(I189*H189,2)</f>
        <v>0</v>
      </c>
      <c r="K189" s="272" t="s">
        <v>19</v>
      </c>
      <c r="L189" s="277"/>
      <c r="M189" s="278" t="s">
        <v>19</v>
      </c>
      <c r="N189" s="279" t="s">
        <v>47</v>
      </c>
      <c r="O189" s="86"/>
      <c r="P189" s="215">
        <f>O189*H189</f>
        <v>0</v>
      </c>
      <c r="Q189" s="215">
        <v>0</v>
      </c>
      <c r="R189" s="215">
        <f>Q189*H189</f>
        <v>0</v>
      </c>
      <c r="S189" s="215">
        <v>0</v>
      </c>
      <c r="T189" s="21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7" t="s">
        <v>268</v>
      </c>
      <c r="AT189" s="217" t="s">
        <v>265</v>
      </c>
      <c r="AU189" s="217" t="s">
        <v>86</v>
      </c>
      <c r="AY189" s="19" t="s">
        <v>136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9" t="s">
        <v>84</v>
      </c>
      <c r="BK189" s="218">
        <f>ROUND(I189*H189,2)</f>
        <v>0</v>
      </c>
      <c r="BL189" s="19" t="s">
        <v>236</v>
      </c>
      <c r="BM189" s="217" t="s">
        <v>894</v>
      </c>
    </row>
    <row r="190" spans="1:47" s="2" customFormat="1" ht="12">
      <c r="A190" s="40"/>
      <c r="B190" s="41"/>
      <c r="C190" s="42"/>
      <c r="D190" s="219" t="s">
        <v>146</v>
      </c>
      <c r="E190" s="42"/>
      <c r="F190" s="220" t="s">
        <v>893</v>
      </c>
      <c r="G190" s="42"/>
      <c r="H190" s="42"/>
      <c r="I190" s="221"/>
      <c r="J190" s="42"/>
      <c r="K190" s="42"/>
      <c r="L190" s="46"/>
      <c r="M190" s="222"/>
      <c r="N190" s="223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146</v>
      </c>
      <c r="AU190" s="19" t="s">
        <v>86</v>
      </c>
    </row>
    <row r="191" spans="1:65" s="2" customFormat="1" ht="16.5" customHeight="1">
      <c r="A191" s="40"/>
      <c r="B191" s="41"/>
      <c r="C191" s="206" t="s">
        <v>440</v>
      </c>
      <c r="D191" s="206" t="s">
        <v>139</v>
      </c>
      <c r="E191" s="207" t="s">
        <v>895</v>
      </c>
      <c r="F191" s="208" t="s">
        <v>896</v>
      </c>
      <c r="G191" s="209" t="s">
        <v>235</v>
      </c>
      <c r="H191" s="210">
        <v>1</v>
      </c>
      <c r="I191" s="211"/>
      <c r="J191" s="212">
        <f>ROUND(I191*H191,2)</f>
        <v>0</v>
      </c>
      <c r="K191" s="208" t="s">
        <v>143</v>
      </c>
      <c r="L191" s="46"/>
      <c r="M191" s="213" t="s">
        <v>19</v>
      </c>
      <c r="N191" s="214" t="s">
        <v>47</v>
      </c>
      <c r="O191" s="86"/>
      <c r="P191" s="215">
        <f>O191*H191</f>
        <v>0</v>
      </c>
      <c r="Q191" s="215">
        <v>0</v>
      </c>
      <c r="R191" s="215">
        <f>Q191*H191</f>
        <v>0</v>
      </c>
      <c r="S191" s="215">
        <v>0</v>
      </c>
      <c r="T191" s="216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7" t="s">
        <v>236</v>
      </c>
      <c r="AT191" s="217" t="s">
        <v>139</v>
      </c>
      <c r="AU191" s="217" t="s">
        <v>86</v>
      </c>
      <c r="AY191" s="19" t="s">
        <v>136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9" t="s">
        <v>84</v>
      </c>
      <c r="BK191" s="218">
        <f>ROUND(I191*H191,2)</f>
        <v>0</v>
      </c>
      <c r="BL191" s="19" t="s">
        <v>236</v>
      </c>
      <c r="BM191" s="217" t="s">
        <v>897</v>
      </c>
    </row>
    <row r="192" spans="1:47" s="2" customFormat="1" ht="12">
      <c r="A192" s="40"/>
      <c r="B192" s="41"/>
      <c r="C192" s="42"/>
      <c r="D192" s="219" t="s">
        <v>146</v>
      </c>
      <c r="E192" s="42"/>
      <c r="F192" s="220" t="s">
        <v>898</v>
      </c>
      <c r="G192" s="42"/>
      <c r="H192" s="42"/>
      <c r="I192" s="221"/>
      <c r="J192" s="42"/>
      <c r="K192" s="42"/>
      <c r="L192" s="46"/>
      <c r="M192" s="222"/>
      <c r="N192" s="223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146</v>
      </c>
      <c r="AU192" s="19" t="s">
        <v>86</v>
      </c>
    </row>
    <row r="193" spans="1:47" s="2" customFormat="1" ht="12">
      <c r="A193" s="40"/>
      <c r="B193" s="41"/>
      <c r="C193" s="42"/>
      <c r="D193" s="224" t="s">
        <v>148</v>
      </c>
      <c r="E193" s="42"/>
      <c r="F193" s="225" t="s">
        <v>899</v>
      </c>
      <c r="G193" s="42"/>
      <c r="H193" s="42"/>
      <c r="I193" s="221"/>
      <c r="J193" s="42"/>
      <c r="K193" s="42"/>
      <c r="L193" s="46"/>
      <c r="M193" s="222"/>
      <c r="N193" s="223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148</v>
      </c>
      <c r="AU193" s="19" t="s">
        <v>86</v>
      </c>
    </row>
    <row r="194" spans="1:65" s="2" customFormat="1" ht="16.5" customHeight="1">
      <c r="A194" s="40"/>
      <c r="B194" s="41"/>
      <c r="C194" s="270" t="s">
        <v>446</v>
      </c>
      <c r="D194" s="270" t="s">
        <v>265</v>
      </c>
      <c r="E194" s="271" t="s">
        <v>900</v>
      </c>
      <c r="F194" s="272" t="s">
        <v>901</v>
      </c>
      <c r="G194" s="273" t="s">
        <v>235</v>
      </c>
      <c r="H194" s="274">
        <v>1</v>
      </c>
      <c r="I194" s="275"/>
      <c r="J194" s="276">
        <f>ROUND(I194*H194,2)</f>
        <v>0</v>
      </c>
      <c r="K194" s="272" t="s">
        <v>19</v>
      </c>
      <c r="L194" s="277"/>
      <c r="M194" s="278" t="s">
        <v>19</v>
      </c>
      <c r="N194" s="279" t="s">
        <v>47</v>
      </c>
      <c r="O194" s="86"/>
      <c r="P194" s="215">
        <f>O194*H194</f>
        <v>0</v>
      </c>
      <c r="Q194" s="215">
        <v>0</v>
      </c>
      <c r="R194" s="215">
        <f>Q194*H194</f>
        <v>0</v>
      </c>
      <c r="S194" s="215">
        <v>0</v>
      </c>
      <c r="T194" s="21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7" t="s">
        <v>268</v>
      </c>
      <c r="AT194" s="217" t="s">
        <v>265</v>
      </c>
      <c r="AU194" s="217" t="s">
        <v>86</v>
      </c>
      <c r="AY194" s="19" t="s">
        <v>136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84</v>
      </c>
      <c r="BK194" s="218">
        <f>ROUND(I194*H194,2)</f>
        <v>0</v>
      </c>
      <c r="BL194" s="19" t="s">
        <v>236</v>
      </c>
      <c r="BM194" s="217" t="s">
        <v>902</v>
      </c>
    </row>
    <row r="195" spans="1:47" s="2" customFormat="1" ht="12">
      <c r="A195" s="40"/>
      <c r="B195" s="41"/>
      <c r="C195" s="42"/>
      <c r="D195" s="219" t="s">
        <v>146</v>
      </c>
      <c r="E195" s="42"/>
      <c r="F195" s="220" t="s">
        <v>901</v>
      </c>
      <c r="G195" s="42"/>
      <c r="H195" s="42"/>
      <c r="I195" s="221"/>
      <c r="J195" s="42"/>
      <c r="K195" s="42"/>
      <c r="L195" s="46"/>
      <c r="M195" s="222"/>
      <c r="N195" s="223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146</v>
      </c>
      <c r="AU195" s="19" t="s">
        <v>86</v>
      </c>
    </row>
    <row r="196" spans="1:65" s="2" customFormat="1" ht="16.5" customHeight="1">
      <c r="A196" s="40"/>
      <c r="B196" s="41"/>
      <c r="C196" s="206" t="s">
        <v>458</v>
      </c>
      <c r="D196" s="206" t="s">
        <v>139</v>
      </c>
      <c r="E196" s="207" t="s">
        <v>903</v>
      </c>
      <c r="F196" s="208" t="s">
        <v>904</v>
      </c>
      <c r="G196" s="209" t="s">
        <v>235</v>
      </c>
      <c r="H196" s="210">
        <v>2</v>
      </c>
      <c r="I196" s="211"/>
      <c r="J196" s="212">
        <f>ROUND(I196*H196,2)</f>
        <v>0</v>
      </c>
      <c r="K196" s="208" t="s">
        <v>143</v>
      </c>
      <c r="L196" s="46"/>
      <c r="M196" s="213" t="s">
        <v>19</v>
      </c>
      <c r="N196" s="214" t="s">
        <v>47</v>
      </c>
      <c r="O196" s="86"/>
      <c r="P196" s="215">
        <f>O196*H196</f>
        <v>0</v>
      </c>
      <c r="Q196" s="215">
        <v>0</v>
      </c>
      <c r="R196" s="215">
        <f>Q196*H196</f>
        <v>0</v>
      </c>
      <c r="S196" s="215">
        <v>0</v>
      </c>
      <c r="T196" s="21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7" t="s">
        <v>236</v>
      </c>
      <c r="AT196" s="217" t="s">
        <v>139</v>
      </c>
      <c r="AU196" s="217" t="s">
        <v>86</v>
      </c>
      <c r="AY196" s="19" t="s">
        <v>136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9" t="s">
        <v>84</v>
      </c>
      <c r="BK196" s="218">
        <f>ROUND(I196*H196,2)</f>
        <v>0</v>
      </c>
      <c r="BL196" s="19" t="s">
        <v>236</v>
      </c>
      <c r="BM196" s="217" t="s">
        <v>905</v>
      </c>
    </row>
    <row r="197" spans="1:47" s="2" customFormat="1" ht="12">
      <c r="A197" s="40"/>
      <c r="B197" s="41"/>
      <c r="C197" s="42"/>
      <c r="D197" s="219" t="s">
        <v>146</v>
      </c>
      <c r="E197" s="42"/>
      <c r="F197" s="220" t="s">
        <v>906</v>
      </c>
      <c r="G197" s="42"/>
      <c r="H197" s="42"/>
      <c r="I197" s="221"/>
      <c r="J197" s="42"/>
      <c r="K197" s="42"/>
      <c r="L197" s="46"/>
      <c r="M197" s="222"/>
      <c r="N197" s="223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146</v>
      </c>
      <c r="AU197" s="19" t="s">
        <v>86</v>
      </c>
    </row>
    <row r="198" spans="1:47" s="2" customFormat="1" ht="12">
      <c r="A198" s="40"/>
      <c r="B198" s="41"/>
      <c r="C198" s="42"/>
      <c r="D198" s="224" t="s">
        <v>148</v>
      </c>
      <c r="E198" s="42"/>
      <c r="F198" s="225" t="s">
        <v>907</v>
      </c>
      <c r="G198" s="42"/>
      <c r="H198" s="42"/>
      <c r="I198" s="221"/>
      <c r="J198" s="42"/>
      <c r="K198" s="42"/>
      <c r="L198" s="46"/>
      <c r="M198" s="222"/>
      <c r="N198" s="223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148</v>
      </c>
      <c r="AU198" s="19" t="s">
        <v>86</v>
      </c>
    </row>
    <row r="199" spans="1:65" s="2" customFormat="1" ht="16.5" customHeight="1">
      <c r="A199" s="40"/>
      <c r="B199" s="41"/>
      <c r="C199" s="270" t="s">
        <v>462</v>
      </c>
      <c r="D199" s="270" t="s">
        <v>265</v>
      </c>
      <c r="E199" s="271" t="s">
        <v>908</v>
      </c>
      <c r="F199" s="272" t="s">
        <v>909</v>
      </c>
      <c r="G199" s="273" t="s">
        <v>235</v>
      </c>
      <c r="H199" s="274">
        <v>2</v>
      </c>
      <c r="I199" s="275"/>
      <c r="J199" s="276">
        <f>ROUND(I199*H199,2)</f>
        <v>0</v>
      </c>
      <c r="K199" s="272" t="s">
        <v>19</v>
      </c>
      <c r="L199" s="277"/>
      <c r="M199" s="278" t="s">
        <v>19</v>
      </c>
      <c r="N199" s="279" t="s">
        <v>47</v>
      </c>
      <c r="O199" s="86"/>
      <c r="P199" s="215">
        <f>O199*H199</f>
        <v>0</v>
      </c>
      <c r="Q199" s="215">
        <v>0</v>
      </c>
      <c r="R199" s="215">
        <f>Q199*H199</f>
        <v>0</v>
      </c>
      <c r="S199" s="215">
        <v>0</v>
      </c>
      <c r="T199" s="21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7" t="s">
        <v>268</v>
      </c>
      <c r="AT199" s="217" t="s">
        <v>265</v>
      </c>
      <c r="AU199" s="217" t="s">
        <v>86</v>
      </c>
      <c r="AY199" s="19" t="s">
        <v>136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9" t="s">
        <v>84</v>
      </c>
      <c r="BK199" s="218">
        <f>ROUND(I199*H199,2)</f>
        <v>0</v>
      </c>
      <c r="BL199" s="19" t="s">
        <v>236</v>
      </c>
      <c r="BM199" s="217" t="s">
        <v>910</v>
      </c>
    </row>
    <row r="200" spans="1:47" s="2" customFormat="1" ht="12">
      <c r="A200" s="40"/>
      <c r="B200" s="41"/>
      <c r="C200" s="42"/>
      <c r="D200" s="219" t="s">
        <v>146</v>
      </c>
      <c r="E200" s="42"/>
      <c r="F200" s="220" t="s">
        <v>909</v>
      </c>
      <c r="G200" s="42"/>
      <c r="H200" s="42"/>
      <c r="I200" s="221"/>
      <c r="J200" s="42"/>
      <c r="K200" s="42"/>
      <c r="L200" s="46"/>
      <c r="M200" s="222"/>
      <c r="N200" s="223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146</v>
      </c>
      <c r="AU200" s="19" t="s">
        <v>86</v>
      </c>
    </row>
    <row r="201" spans="1:65" s="2" customFormat="1" ht="21.75" customHeight="1">
      <c r="A201" s="40"/>
      <c r="B201" s="41"/>
      <c r="C201" s="206" t="s">
        <v>466</v>
      </c>
      <c r="D201" s="206" t="s">
        <v>139</v>
      </c>
      <c r="E201" s="207" t="s">
        <v>911</v>
      </c>
      <c r="F201" s="208" t="s">
        <v>912</v>
      </c>
      <c r="G201" s="209" t="s">
        <v>235</v>
      </c>
      <c r="H201" s="210">
        <v>4</v>
      </c>
      <c r="I201" s="211"/>
      <c r="J201" s="212">
        <f>ROUND(I201*H201,2)</f>
        <v>0</v>
      </c>
      <c r="K201" s="208" t="s">
        <v>143</v>
      </c>
      <c r="L201" s="46"/>
      <c r="M201" s="213" t="s">
        <v>19</v>
      </c>
      <c r="N201" s="214" t="s">
        <v>47</v>
      </c>
      <c r="O201" s="86"/>
      <c r="P201" s="215">
        <f>O201*H201</f>
        <v>0</v>
      </c>
      <c r="Q201" s="215">
        <v>0</v>
      </c>
      <c r="R201" s="215">
        <f>Q201*H201</f>
        <v>0</v>
      </c>
      <c r="S201" s="215">
        <v>0</v>
      </c>
      <c r="T201" s="216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7" t="s">
        <v>236</v>
      </c>
      <c r="AT201" s="217" t="s">
        <v>139</v>
      </c>
      <c r="AU201" s="217" t="s">
        <v>86</v>
      </c>
      <c r="AY201" s="19" t="s">
        <v>136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9" t="s">
        <v>84</v>
      </c>
      <c r="BK201" s="218">
        <f>ROUND(I201*H201,2)</f>
        <v>0</v>
      </c>
      <c r="BL201" s="19" t="s">
        <v>236</v>
      </c>
      <c r="BM201" s="217" t="s">
        <v>913</v>
      </c>
    </row>
    <row r="202" spans="1:47" s="2" customFormat="1" ht="12">
      <c r="A202" s="40"/>
      <c r="B202" s="41"/>
      <c r="C202" s="42"/>
      <c r="D202" s="219" t="s">
        <v>146</v>
      </c>
      <c r="E202" s="42"/>
      <c r="F202" s="220" t="s">
        <v>914</v>
      </c>
      <c r="G202" s="42"/>
      <c r="H202" s="42"/>
      <c r="I202" s="221"/>
      <c r="J202" s="42"/>
      <c r="K202" s="42"/>
      <c r="L202" s="46"/>
      <c r="M202" s="222"/>
      <c r="N202" s="223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146</v>
      </c>
      <c r="AU202" s="19" t="s">
        <v>86</v>
      </c>
    </row>
    <row r="203" spans="1:47" s="2" customFormat="1" ht="12">
      <c r="A203" s="40"/>
      <c r="B203" s="41"/>
      <c r="C203" s="42"/>
      <c r="D203" s="224" t="s">
        <v>148</v>
      </c>
      <c r="E203" s="42"/>
      <c r="F203" s="225" t="s">
        <v>915</v>
      </c>
      <c r="G203" s="42"/>
      <c r="H203" s="42"/>
      <c r="I203" s="221"/>
      <c r="J203" s="42"/>
      <c r="K203" s="42"/>
      <c r="L203" s="46"/>
      <c r="M203" s="222"/>
      <c r="N203" s="223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148</v>
      </c>
      <c r="AU203" s="19" t="s">
        <v>86</v>
      </c>
    </row>
    <row r="204" spans="1:65" s="2" customFormat="1" ht="24.15" customHeight="1">
      <c r="A204" s="40"/>
      <c r="B204" s="41"/>
      <c r="C204" s="270" t="s">
        <v>470</v>
      </c>
      <c r="D204" s="270" t="s">
        <v>265</v>
      </c>
      <c r="E204" s="271" t="s">
        <v>916</v>
      </c>
      <c r="F204" s="272" t="s">
        <v>917</v>
      </c>
      <c r="G204" s="273" t="s">
        <v>235</v>
      </c>
      <c r="H204" s="274">
        <v>1</v>
      </c>
      <c r="I204" s="275"/>
      <c r="J204" s="276">
        <f>ROUND(I204*H204,2)</f>
        <v>0</v>
      </c>
      <c r="K204" s="272" t="s">
        <v>19</v>
      </c>
      <c r="L204" s="277"/>
      <c r="M204" s="278" t="s">
        <v>19</v>
      </c>
      <c r="N204" s="279" t="s">
        <v>47</v>
      </c>
      <c r="O204" s="86"/>
      <c r="P204" s="215">
        <f>O204*H204</f>
        <v>0</v>
      </c>
      <c r="Q204" s="215">
        <v>0</v>
      </c>
      <c r="R204" s="215">
        <f>Q204*H204</f>
        <v>0</v>
      </c>
      <c r="S204" s="215">
        <v>0</v>
      </c>
      <c r="T204" s="21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7" t="s">
        <v>268</v>
      </c>
      <c r="AT204" s="217" t="s">
        <v>265</v>
      </c>
      <c r="AU204" s="217" t="s">
        <v>86</v>
      </c>
      <c r="AY204" s="19" t="s">
        <v>136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9" t="s">
        <v>84</v>
      </c>
      <c r="BK204" s="218">
        <f>ROUND(I204*H204,2)</f>
        <v>0</v>
      </c>
      <c r="BL204" s="19" t="s">
        <v>236</v>
      </c>
      <c r="BM204" s="217" t="s">
        <v>918</v>
      </c>
    </row>
    <row r="205" spans="1:47" s="2" customFormat="1" ht="12">
      <c r="A205" s="40"/>
      <c r="B205" s="41"/>
      <c r="C205" s="42"/>
      <c r="D205" s="219" t="s">
        <v>146</v>
      </c>
      <c r="E205" s="42"/>
      <c r="F205" s="220" t="s">
        <v>917</v>
      </c>
      <c r="G205" s="42"/>
      <c r="H205" s="42"/>
      <c r="I205" s="221"/>
      <c r="J205" s="42"/>
      <c r="K205" s="42"/>
      <c r="L205" s="46"/>
      <c r="M205" s="222"/>
      <c r="N205" s="223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146</v>
      </c>
      <c r="AU205" s="19" t="s">
        <v>86</v>
      </c>
    </row>
    <row r="206" spans="1:65" s="2" customFormat="1" ht="24.15" customHeight="1">
      <c r="A206" s="40"/>
      <c r="B206" s="41"/>
      <c r="C206" s="270" t="s">
        <v>474</v>
      </c>
      <c r="D206" s="270" t="s">
        <v>265</v>
      </c>
      <c r="E206" s="271" t="s">
        <v>919</v>
      </c>
      <c r="F206" s="272" t="s">
        <v>920</v>
      </c>
      <c r="G206" s="273" t="s">
        <v>235</v>
      </c>
      <c r="H206" s="274">
        <v>3</v>
      </c>
      <c r="I206" s="275"/>
      <c r="J206" s="276">
        <f>ROUND(I206*H206,2)</f>
        <v>0</v>
      </c>
      <c r="K206" s="272" t="s">
        <v>19</v>
      </c>
      <c r="L206" s="277"/>
      <c r="M206" s="278" t="s">
        <v>19</v>
      </c>
      <c r="N206" s="279" t="s">
        <v>47</v>
      </c>
      <c r="O206" s="86"/>
      <c r="P206" s="215">
        <f>O206*H206</f>
        <v>0</v>
      </c>
      <c r="Q206" s="215">
        <v>0</v>
      </c>
      <c r="R206" s="215">
        <f>Q206*H206</f>
        <v>0</v>
      </c>
      <c r="S206" s="215">
        <v>0</v>
      </c>
      <c r="T206" s="21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7" t="s">
        <v>268</v>
      </c>
      <c r="AT206" s="217" t="s">
        <v>265</v>
      </c>
      <c r="AU206" s="217" t="s">
        <v>86</v>
      </c>
      <c r="AY206" s="19" t="s">
        <v>136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9" t="s">
        <v>84</v>
      </c>
      <c r="BK206" s="218">
        <f>ROUND(I206*H206,2)</f>
        <v>0</v>
      </c>
      <c r="BL206" s="19" t="s">
        <v>236</v>
      </c>
      <c r="BM206" s="217" t="s">
        <v>921</v>
      </c>
    </row>
    <row r="207" spans="1:47" s="2" customFormat="1" ht="12">
      <c r="A207" s="40"/>
      <c r="B207" s="41"/>
      <c r="C207" s="42"/>
      <c r="D207" s="219" t="s">
        <v>146</v>
      </c>
      <c r="E207" s="42"/>
      <c r="F207" s="220" t="s">
        <v>920</v>
      </c>
      <c r="G207" s="42"/>
      <c r="H207" s="42"/>
      <c r="I207" s="221"/>
      <c r="J207" s="42"/>
      <c r="K207" s="42"/>
      <c r="L207" s="46"/>
      <c r="M207" s="222"/>
      <c r="N207" s="223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146</v>
      </c>
      <c r="AU207" s="19" t="s">
        <v>86</v>
      </c>
    </row>
    <row r="208" spans="1:65" s="2" customFormat="1" ht="24.15" customHeight="1">
      <c r="A208" s="40"/>
      <c r="B208" s="41"/>
      <c r="C208" s="206" t="s">
        <v>478</v>
      </c>
      <c r="D208" s="206" t="s">
        <v>139</v>
      </c>
      <c r="E208" s="207" t="s">
        <v>922</v>
      </c>
      <c r="F208" s="208" t="s">
        <v>923</v>
      </c>
      <c r="G208" s="209" t="s">
        <v>235</v>
      </c>
      <c r="H208" s="210">
        <v>26</v>
      </c>
      <c r="I208" s="211"/>
      <c r="J208" s="212">
        <f>ROUND(I208*H208,2)</f>
        <v>0</v>
      </c>
      <c r="K208" s="208" t="s">
        <v>143</v>
      </c>
      <c r="L208" s="46"/>
      <c r="M208" s="213" t="s">
        <v>19</v>
      </c>
      <c r="N208" s="214" t="s">
        <v>47</v>
      </c>
      <c r="O208" s="86"/>
      <c r="P208" s="215">
        <f>O208*H208</f>
        <v>0</v>
      </c>
      <c r="Q208" s="215">
        <v>0</v>
      </c>
      <c r="R208" s="215">
        <f>Q208*H208</f>
        <v>0</v>
      </c>
      <c r="S208" s="215">
        <v>0</v>
      </c>
      <c r="T208" s="21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7" t="s">
        <v>236</v>
      </c>
      <c r="AT208" s="217" t="s">
        <v>139</v>
      </c>
      <c r="AU208" s="217" t="s">
        <v>86</v>
      </c>
      <c r="AY208" s="19" t="s">
        <v>136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9" t="s">
        <v>84</v>
      </c>
      <c r="BK208" s="218">
        <f>ROUND(I208*H208,2)</f>
        <v>0</v>
      </c>
      <c r="BL208" s="19" t="s">
        <v>236</v>
      </c>
      <c r="BM208" s="217" t="s">
        <v>924</v>
      </c>
    </row>
    <row r="209" spans="1:47" s="2" customFormat="1" ht="12">
      <c r="A209" s="40"/>
      <c r="B209" s="41"/>
      <c r="C209" s="42"/>
      <c r="D209" s="219" t="s">
        <v>146</v>
      </c>
      <c r="E209" s="42"/>
      <c r="F209" s="220" t="s">
        <v>925</v>
      </c>
      <c r="G209" s="42"/>
      <c r="H209" s="42"/>
      <c r="I209" s="221"/>
      <c r="J209" s="42"/>
      <c r="K209" s="42"/>
      <c r="L209" s="46"/>
      <c r="M209" s="222"/>
      <c r="N209" s="223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146</v>
      </c>
      <c r="AU209" s="19" t="s">
        <v>86</v>
      </c>
    </row>
    <row r="210" spans="1:47" s="2" customFormat="1" ht="12">
      <c r="A210" s="40"/>
      <c r="B210" s="41"/>
      <c r="C210" s="42"/>
      <c r="D210" s="224" t="s">
        <v>148</v>
      </c>
      <c r="E210" s="42"/>
      <c r="F210" s="225" t="s">
        <v>926</v>
      </c>
      <c r="G210" s="42"/>
      <c r="H210" s="42"/>
      <c r="I210" s="221"/>
      <c r="J210" s="42"/>
      <c r="K210" s="42"/>
      <c r="L210" s="46"/>
      <c r="M210" s="222"/>
      <c r="N210" s="223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148</v>
      </c>
      <c r="AU210" s="19" t="s">
        <v>86</v>
      </c>
    </row>
    <row r="211" spans="1:65" s="2" customFormat="1" ht="24.15" customHeight="1">
      <c r="A211" s="40"/>
      <c r="B211" s="41"/>
      <c r="C211" s="270" t="s">
        <v>482</v>
      </c>
      <c r="D211" s="270" t="s">
        <v>265</v>
      </c>
      <c r="E211" s="271" t="s">
        <v>927</v>
      </c>
      <c r="F211" s="272" t="s">
        <v>928</v>
      </c>
      <c r="G211" s="273" t="s">
        <v>235</v>
      </c>
      <c r="H211" s="274">
        <v>4</v>
      </c>
      <c r="I211" s="275"/>
      <c r="J211" s="276">
        <f>ROUND(I211*H211,2)</f>
        <v>0</v>
      </c>
      <c r="K211" s="272" t="s">
        <v>19</v>
      </c>
      <c r="L211" s="277"/>
      <c r="M211" s="278" t="s">
        <v>19</v>
      </c>
      <c r="N211" s="279" t="s">
        <v>47</v>
      </c>
      <c r="O211" s="86"/>
      <c r="P211" s="215">
        <f>O211*H211</f>
        <v>0</v>
      </c>
      <c r="Q211" s="215">
        <v>0</v>
      </c>
      <c r="R211" s="215">
        <f>Q211*H211</f>
        <v>0</v>
      </c>
      <c r="S211" s="215">
        <v>0</v>
      </c>
      <c r="T211" s="216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7" t="s">
        <v>268</v>
      </c>
      <c r="AT211" s="217" t="s">
        <v>265</v>
      </c>
      <c r="AU211" s="217" t="s">
        <v>86</v>
      </c>
      <c r="AY211" s="19" t="s">
        <v>136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9" t="s">
        <v>84</v>
      </c>
      <c r="BK211" s="218">
        <f>ROUND(I211*H211,2)</f>
        <v>0</v>
      </c>
      <c r="BL211" s="19" t="s">
        <v>236</v>
      </c>
      <c r="BM211" s="217" t="s">
        <v>929</v>
      </c>
    </row>
    <row r="212" spans="1:47" s="2" customFormat="1" ht="12">
      <c r="A212" s="40"/>
      <c r="B212" s="41"/>
      <c r="C212" s="42"/>
      <c r="D212" s="219" t="s">
        <v>146</v>
      </c>
      <c r="E212" s="42"/>
      <c r="F212" s="220" t="s">
        <v>928</v>
      </c>
      <c r="G212" s="42"/>
      <c r="H212" s="42"/>
      <c r="I212" s="221"/>
      <c r="J212" s="42"/>
      <c r="K212" s="42"/>
      <c r="L212" s="46"/>
      <c r="M212" s="222"/>
      <c r="N212" s="223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146</v>
      </c>
      <c r="AU212" s="19" t="s">
        <v>86</v>
      </c>
    </row>
    <row r="213" spans="1:65" s="2" customFormat="1" ht="24.15" customHeight="1">
      <c r="A213" s="40"/>
      <c r="B213" s="41"/>
      <c r="C213" s="270" t="s">
        <v>486</v>
      </c>
      <c r="D213" s="270" t="s">
        <v>265</v>
      </c>
      <c r="E213" s="271" t="s">
        <v>930</v>
      </c>
      <c r="F213" s="272" t="s">
        <v>931</v>
      </c>
      <c r="G213" s="273" t="s">
        <v>235</v>
      </c>
      <c r="H213" s="274">
        <v>14</v>
      </c>
      <c r="I213" s="275"/>
      <c r="J213" s="276">
        <f>ROUND(I213*H213,2)</f>
        <v>0</v>
      </c>
      <c r="K213" s="272" t="s">
        <v>19</v>
      </c>
      <c r="L213" s="277"/>
      <c r="M213" s="278" t="s">
        <v>19</v>
      </c>
      <c r="N213" s="279" t="s">
        <v>47</v>
      </c>
      <c r="O213" s="86"/>
      <c r="P213" s="215">
        <f>O213*H213</f>
        <v>0</v>
      </c>
      <c r="Q213" s="215">
        <v>0</v>
      </c>
      <c r="R213" s="215">
        <f>Q213*H213</f>
        <v>0</v>
      </c>
      <c r="S213" s="215">
        <v>0</v>
      </c>
      <c r="T213" s="21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268</v>
      </c>
      <c r="AT213" s="217" t="s">
        <v>265</v>
      </c>
      <c r="AU213" s="217" t="s">
        <v>86</v>
      </c>
      <c r="AY213" s="19" t="s">
        <v>136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84</v>
      </c>
      <c r="BK213" s="218">
        <f>ROUND(I213*H213,2)</f>
        <v>0</v>
      </c>
      <c r="BL213" s="19" t="s">
        <v>236</v>
      </c>
      <c r="BM213" s="217" t="s">
        <v>932</v>
      </c>
    </row>
    <row r="214" spans="1:47" s="2" customFormat="1" ht="12">
      <c r="A214" s="40"/>
      <c r="B214" s="41"/>
      <c r="C214" s="42"/>
      <c r="D214" s="219" t="s">
        <v>146</v>
      </c>
      <c r="E214" s="42"/>
      <c r="F214" s="220" t="s">
        <v>931</v>
      </c>
      <c r="G214" s="42"/>
      <c r="H214" s="42"/>
      <c r="I214" s="221"/>
      <c r="J214" s="42"/>
      <c r="K214" s="42"/>
      <c r="L214" s="46"/>
      <c r="M214" s="222"/>
      <c r="N214" s="223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146</v>
      </c>
      <c r="AU214" s="19" t="s">
        <v>86</v>
      </c>
    </row>
    <row r="215" spans="1:65" s="2" customFormat="1" ht="24.15" customHeight="1">
      <c r="A215" s="40"/>
      <c r="B215" s="41"/>
      <c r="C215" s="270" t="s">
        <v>490</v>
      </c>
      <c r="D215" s="270" t="s">
        <v>265</v>
      </c>
      <c r="E215" s="271" t="s">
        <v>933</v>
      </c>
      <c r="F215" s="272" t="s">
        <v>934</v>
      </c>
      <c r="G215" s="273" t="s">
        <v>235</v>
      </c>
      <c r="H215" s="274">
        <v>8</v>
      </c>
      <c r="I215" s="275"/>
      <c r="J215" s="276">
        <f>ROUND(I215*H215,2)</f>
        <v>0</v>
      </c>
      <c r="K215" s="272" t="s">
        <v>19</v>
      </c>
      <c r="L215" s="277"/>
      <c r="M215" s="278" t="s">
        <v>19</v>
      </c>
      <c r="N215" s="279" t="s">
        <v>47</v>
      </c>
      <c r="O215" s="86"/>
      <c r="P215" s="215">
        <f>O215*H215</f>
        <v>0</v>
      </c>
      <c r="Q215" s="215">
        <v>0</v>
      </c>
      <c r="R215" s="215">
        <f>Q215*H215</f>
        <v>0</v>
      </c>
      <c r="S215" s="215">
        <v>0</v>
      </c>
      <c r="T215" s="216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7" t="s">
        <v>268</v>
      </c>
      <c r="AT215" s="217" t="s">
        <v>265</v>
      </c>
      <c r="AU215" s="217" t="s">
        <v>86</v>
      </c>
      <c r="AY215" s="19" t="s">
        <v>136</v>
      </c>
      <c r="BE215" s="218">
        <f>IF(N215="základní",J215,0)</f>
        <v>0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9" t="s">
        <v>84</v>
      </c>
      <c r="BK215" s="218">
        <f>ROUND(I215*H215,2)</f>
        <v>0</v>
      </c>
      <c r="BL215" s="19" t="s">
        <v>236</v>
      </c>
      <c r="BM215" s="217" t="s">
        <v>935</v>
      </c>
    </row>
    <row r="216" spans="1:47" s="2" customFormat="1" ht="12">
      <c r="A216" s="40"/>
      <c r="B216" s="41"/>
      <c r="C216" s="42"/>
      <c r="D216" s="219" t="s">
        <v>146</v>
      </c>
      <c r="E216" s="42"/>
      <c r="F216" s="220" t="s">
        <v>934</v>
      </c>
      <c r="G216" s="42"/>
      <c r="H216" s="42"/>
      <c r="I216" s="221"/>
      <c r="J216" s="42"/>
      <c r="K216" s="42"/>
      <c r="L216" s="46"/>
      <c r="M216" s="222"/>
      <c r="N216" s="223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146</v>
      </c>
      <c r="AU216" s="19" t="s">
        <v>86</v>
      </c>
    </row>
    <row r="217" spans="1:65" s="2" customFormat="1" ht="16.5" customHeight="1">
      <c r="A217" s="40"/>
      <c r="B217" s="41"/>
      <c r="C217" s="206" t="s">
        <v>494</v>
      </c>
      <c r="D217" s="206" t="s">
        <v>139</v>
      </c>
      <c r="E217" s="207" t="s">
        <v>936</v>
      </c>
      <c r="F217" s="208" t="s">
        <v>937</v>
      </c>
      <c r="G217" s="209" t="s">
        <v>235</v>
      </c>
      <c r="H217" s="210">
        <v>1</v>
      </c>
      <c r="I217" s="211"/>
      <c r="J217" s="212">
        <f>ROUND(I217*H217,2)</f>
        <v>0</v>
      </c>
      <c r="K217" s="208" t="s">
        <v>143</v>
      </c>
      <c r="L217" s="46"/>
      <c r="M217" s="213" t="s">
        <v>19</v>
      </c>
      <c r="N217" s="214" t="s">
        <v>47</v>
      </c>
      <c r="O217" s="86"/>
      <c r="P217" s="215">
        <f>O217*H217</f>
        <v>0</v>
      </c>
      <c r="Q217" s="215">
        <v>0</v>
      </c>
      <c r="R217" s="215">
        <f>Q217*H217</f>
        <v>0</v>
      </c>
      <c r="S217" s="215">
        <v>0</v>
      </c>
      <c r="T217" s="21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7" t="s">
        <v>236</v>
      </c>
      <c r="AT217" s="217" t="s">
        <v>139</v>
      </c>
      <c r="AU217" s="217" t="s">
        <v>86</v>
      </c>
      <c r="AY217" s="19" t="s">
        <v>136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9" t="s">
        <v>84</v>
      </c>
      <c r="BK217" s="218">
        <f>ROUND(I217*H217,2)</f>
        <v>0</v>
      </c>
      <c r="BL217" s="19" t="s">
        <v>236</v>
      </c>
      <c r="BM217" s="217" t="s">
        <v>938</v>
      </c>
    </row>
    <row r="218" spans="1:47" s="2" customFormat="1" ht="12">
      <c r="A218" s="40"/>
      <c r="B218" s="41"/>
      <c r="C218" s="42"/>
      <c r="D218" s="219" t="s">
        <v>146</v>
      </c>
      <c r="E218" s="42"/>
      <c r="F218" s="220" t="s">
        <v>939</v>
      </c>
      <c r="G218" s="42"/>
      <c r="H218" s="42"/>
      <c r="I218" s="221"/>
      <c r="J218" s="42"/>
      <c r="K218" s="42"/>
      <c r="L218" s="46"/>
      <c r="M218" s="222"/>
      <c r="N218" s="223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146</v>
      </c>
      <c r="AU218" s="19" t="s">
        <v>86</v>
      </c>
    </row>
    <row r="219" spans="1:47" s="2" customFormat="1" ht="12">
      <c r="A219" s="40"/>
      <c r="B219" s="41"/>
      <c r="C219" s="42"/>
      <c r="D219" s="224" t="s">
        <v>148</v>
      </c>
      <c r="E219" s="42"/>
      <c r="F219" s="225" t="s">
        <v>940</v>
      </c>
      <c r="G219" s="42"/>
      <c r="H219" s="42"/>
      <c r="I219" s="221"/>
      <c r="J219" s="42"/>
      <c r="K219" s="42"/>
      <c r="L219" s="46"/>
      <c r="M219" s="222"/>
      <c r="N219" s="223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148</v>
      </c>
      <c r="AU219" s="19" t="s">
        <v>86</v>
      </c>
    </row>
    <row r="220" spans="1:65" s="2" customFormat="1" ht="16.5" customHeight="1">
      <c r="A220" s="40"/>
      <c r="B220" s="41"/>
      <c r="C220" s="206" t="s">
        <v>501</v>
      </c>
      <c r="D220" s="206" t="s">
        <v>139</v>
      </c>
      <c r="E220" s="207" t="s">
        <v>941</v>
      </c>
      <c r="F220" s="208" t="s">
        <v>942</v>
      </c>
      <c r="G220" s="209" t="s">
        <v>571</v>
      </c>
      <c r="H220" s="210">
        <v>20</v>
      </c>
      <c r="I220" s="211"/>
      <c r="J220" s="212">
        <f>ROUND(I220*H220,2)</f>
        <v>0</v>
      </c>
      <c r="K220" s="208" t="s">
        <v>143</v>
      </c>
      <c r="L220" s="46"/>
      <c r="M220" s="213" t="s">
        <v>19</v>
      </c>
      <c r="N220" s="214" t="s">
        <v>47</v>
      </c>
      <c r="O220" s="86"/>
      <c r="P220" s="215">
        <f>O220*H220</f>
        <v>0</v>
      </c>
      <c r="Q220" s="215">
        <v>0</v>
      </c>
      <c r="R220" s="215">
        <f>Q220*H220</f>
        <v>0</v>
      </c>
      <c r="S220" s="215">
        <v>0</v>
      </c>
      <c r="T220" s="21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7" t="s">
        <v>236</v>
      </c>
      <c r="AT220" s="217" t="s">
        <v>139</v>
      </c>
      <c r="AU220" s="217" t="s">
        <v>86</v>
      </c>
      <c r="AY220" s="19" t="s">
        <v>136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9" t="s">
        <v>84</v>
      </c>
      <c r="BK220" s="218">
        <f>ROUND(I220*H220,2)</f>
        <v>0</v>
      </c>
      <c r="BL220" s="19" t="s">
        <v>236</v>
      </c>
      <c r="BM220" s="217" t="s">
        <v>943</v>
      </c>
    </row>
    <row r="221" spans="1:47" s="2" customFormat="1" ht="12">
      <c r="A221" s="40"/>
      <c r="B221" s="41"/>
      <c r="C221" s="42"/>
      <c r="D221" s="219" t="s">
        <v>146</v>
      </c>
      <c r="E221" s="42"/>
      <c r="F221" s="220" t="s">
        <v>944</v>
      </c>
      <c r="G221" s="42"/>
      <c r="H221" s="42"/>
      <c r="I221" s="221"/>
      <c r="J221" s="42"/>
      <c r="K221" s="42"/>
      <c r="L221" s="46"/>
      <c r="M221" s="222"/>
      <c r="N221" s="223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146</v>
      </c>
      <c r="AU221" s="19" t="s">
        <v>86</v>
      </c>
    </row>
    <row r="222" spans="1:47" s="2" customFormat="1" ht="12">
      <c r="A222" s="40"/>
      <c r="B222" s="41"/>
      <c r="C222" s="42"/>
      <c r="D222" s="224" t="s">
        <v>148</v>
      </c>
      <c r="E222" s="42"/>
      <c r="F222" s="225" t="s">
        <v>945</v>
      </c>
      <c r="G222" s="42"/>
      <c r="H222" s="42"/>
      <c r="I222" s="221"/>
      <c r="J222" s="42"/>
      <c r="K222" s="42"/>
      <c r="L222" s="46"/>
      <c r="M222" s="222"/>
      <c r="N222" s="223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148</v>
      </c>
      <c r="AU222" s="19" t="s">
        <v>86</v>
      </c>
    </row>
    <row r="223" spans="1:65" s="2" customFormat="1" ht="16.5" customHeight="1">
      <c r="A223" s="40"/>
      <c r="B223" s="41"/>
      <c r="C223" s="270" t="s">
        <v>509</v>
      </c>
      <c r="D223" s="270" t="s">
        <v>265</v>
      </c>
      <c r="E223" s="271" t="s">
        <v>946</v>
      </c>
      <c r="F223" s="272" t="s">
        <v>947</v>
      </c>
      <c r="G223" s="273" t="s">
        <v>571</v>
      </c>
      <c r="H223" s="274">
        <v>20</v>
      </c>
      <c r="I223" s="275"/>
      <c r="J223" s="276">
        <f>ROUND(I223*H223,2)</f>
        <v>0</v>
      </c>
      <c r="K223" s="272" t="s">
        <v>19</v>
      </c>
      <c r="L223" s="277"/>
      <c r="M223" s="278" t="s">
        <v>19</v>
      </c>
      <c r="N223" s="279" t="s">
        <v>47</v>
      </c>
      <c r="O223" s="86"/>
      <c r="P223" s="215">
        <f>O223*H223</f>
        <v>0</v>
      </c>
      <c r="Q223" s="215">
        <v>0</v>
      </c>
      <c r="R223" s="215">
        <f>Q223*H223</f>
        <v>0</v>
      </c>
      <c r="S223" s="215">
        <v>0</v>
      </c>
      <c r="T223" s="21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7" t="s">
        <v>268</v>
      </c>
      <c r="AT223" s="217" t="s">
        <v>265</v>
      </c>
      <c r="AU223" s="217" t="s">
        <v>86</v>
      </c>
      <c r="AY223" s="19" t="s">
        <v>136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9" t="s">
        <v>84</v>
      </c>
      <c r="BK223" s="218">
        <f>ROUND(I223*H223,2)</f>
        <v>0</v>
      </c>
      <c r="BL223" s="19" t="s">
        <v>236</v>
      </c>
      <c r="BM223" s="217" t="s">
        <v>948</v>
      </c>
    </row>
    <row r="224" spans="1:47" s="2" customFormat="1" ht="12">
      <c r="A224" s="40"/>
      <c r="B224" s="41"/>
      <c r="C224" s="42"/>
      <c r="D224" s="219" t="s">
        <v>146</v>
      </c>
      <c r="E224" s="42"/>
      <c r="F224" s="220" t="s">
        <v>947</v>
      </c>
      <c r="G224" s="42"/>
      <c r="H224" s="42"/>
      <c r="I224" s="221"/>
      <c r="J224" s="42"/>
      <c r="K224" s="42"/>
      <c r="L224" s="46"/>
      <c r="M224" s="222"/>
      <c r="N224" s="223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146</v>
      </c>
      <c r="AU224" s="19" t="s">
        <v>86</v>
      </c>
    </row>
    <row r="225" spans="1:65" s="2" customFormat="1" ht="16.5" customHeight="1">
      <c r="A225" s="40"/>
      <c r="B225" s="41"/>
      <c r="C225" s="270" t="s">
        <v>513</v>
      </c>
      <c r="D225" s="270" t="s">
        <v>265</v>
      </c>
      <c r="E225" s="271" t="s">
        <v>949</v>
      </c>
      <c r="F225" s="272" t="s">
        <v>950</v>
      </c>
      <c r="G225" s="273" t="s">
        <v>235</v>
      </c>
      <c r="H225" s="274">
        <v>20</v>
      </c>
      <c r="I225" s="275"/>
      <c r="J225" s="276">
        <f>ROUND(I225*H225,2)</f>
        <v>0</v>
      </c>
      <c r="K225" s="272" t="s">
        <v>19</v>
      </c>
      <c r="L225" s="277"/>
      <c r="M225" s="278" t="s">
        <v>19</v>
      </c>
      <c r="N225" s="279" t="s">
        <v>47</v>
      </c>
      <c r="O225" s="86"/>
      <c r="P225" s="215">
        <f>O225*H225</f>
        <v>0</v>
      </c>
      <c r="Q225" s="215">
        <v>0.00023</v>
      </c>
      <c r="R225" s="215">
        <f>Q225*H225</f>
        <v>0.0046</v>
      </c>
      <c r="S225" s="215">
        <v>0</v>
      </c>
      <c r="T225" s="216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7" t="s">
        <v>268</v>
      </c>
      <c r="AT225" s="217" t="s">
        <v>265</v>
      </c>
      <c r="AU225" s="217" t="s">
        <v>86</v>
      </c>
      <c r="AY225" s="19" t="s">
        <v>136</v>
      </c>
      <c r="BE225" s="218">
        <f>IF(N225="základní",J225,0)</f>
        <v>0</v>
      </c>
      <c r="BF225" s="218">
        <f>IF(N225="snížená",J225,0)</f>
        <v>0</v>
      </c>
      <c r="BG225" s="218">
        <f>IF(N225="zákl. přenesená",J225,0)</f>
        <v>0</v>
      </c>
      <c r="BH225" s="218">
        <f>IF(N225="sníž. přenesená",J225,0)</f>
        <v>0</v>
      </c>
      <c r="BI225" s="218">
        <f>IF(N225="nulová",J225,0)</f>
        <v>0</v>
      </c>
      <c r="BJ225" s="19" t="s">
        <v>84</v>
      </c>
      <c r="BK225" s="218">
        <f>ROUND(I225*H225,2)</f>
        <v>0</v>
      </c>
      <c r="BL225" s="19" t="s">
        <v>236</v>
      </c>
      <c r="BM225" s="217" t="s">
        <v>951</v>
      </c>
    </row>
    <row r="226" spans="1:47" s="2" customFormat="1" ht="12">
      <c r="A226" s="40"/>
      <c r="B226" s="41"/>
      <c r="C226" s="42"/>
      <c r="D226" s="219" t="s">
        <v>146</v>
      </c>
      <c r="E226" s="42"/>
      <c r="F226" s="220" t="s">
        <v>950</v>
      </c>
      <c r="G226" s="42"/>
      <c r="H226" s="42"/>
      <c r="I226" s="221"/>
      <c r="J226" s="42"/>
      <c r="K226" s="42"/>
      <c r="L226" s="46"/>
      <c r="M226" s="222"/>
      <c r="N226" s="223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146</v>
      </c>
      <c r="AU226" s="19" t="s">
        <v>86</v>
      </c>
    </row>
    <row r="227" spans="1:65" s="2" customFormat="1" ht="16.5" customHeight="1">
      <c r="A227" s="40"/>
      <c r="B227" s="41"/>
      <c r="C227" s="206" t="s">
        <v>517</v>
      </c>
      <c r="D227" s="206" t="s">
        <v>139</v>
      </c>
      <c r="E227" s="207" t="s">
        <v>952</v>
      </c>
      <c r="F227" s="208" t="s">
        <v>953</v>
      </c>
      <c r="G227" s="209" t="s">
        <v>198</v>
      </c>
      <c r="H227" s="210">
        <v>0.106</v>
      </c>
      <c r="I227" s="211"/>
      <c r="J227" s="212">
        <f>ROUND(I227*H227,2)</f>
        <v>0</v>
      </c>
      <c r="K227" s="208" t="s">
        <v>143</v>
      </c>
      <c r="L227" s="46"/>
      <c r="M227" s="213" t="s">
        <v>19</v>
      </c>
      <c r="N227" s="214" t="s">
        <v>47</v>
      </c>
      <c r="O227" s="86"/>
      <c r="P227" s="215">
        <f>O227*H227</f>
        <v>0</v>
      </c>
      <c r="Q227" s="215">
        <v>0</v>
      </c>
      <c r="R227" s="215">
        <f>Q227*H227</f>
        <v>0</v>
      </c>
      <c r="S227" s="215">
        <v>0</v>
      </c>
      <c r="T227" s="216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7" t="s">
        <v>236</v>
      </c>
      <c r="AT227" s="217" t="s">
        <v>139</v>
      </c>
      <c r="AU227" s="217" t="s">
        <v>86</v>
      </c>
      <c r="AY227" s="19" t="s">
        <v>136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9" t="s">
        <v>84</v>
      </c>
      <c r="BK227" s="218">
        <f>ROUND(I227*H227,2)</f>
        <v>0</v>
      </c>
      <c r="BL227" s="19" t="s">
        <v>236</v>
      </c>
      <c r="BM227" s="217" t="s">
        <v>954</v>
      </c>
    </row>
    <row r="228" spans="1:47" s="2" customFormat="1" ht="12">
      <c r="A228" s="40"/>
      <c r="B228" s="41"/>
      <c r="C228" s="42"/>
      <c r="D228" s="219" t="s">
        <v>146</v>
      </c>
      <c r="E228" s="42"/>
      <c r="F228" s="220" t="s">
        <v>955</v>
      </c>
      <c r="G228" s="42"/>
      <c r="H228" s="42"/>
      <c r="I228" s="221"/>
      <c r="J228" s="42"/>
      <c r="K228" s="42"/>
      <c r="L228" s="46"/>
      <c r="M228" s="222"/>
      <c r="N228" s="223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146</v>
      </c>
      <c r="AU228" s="19" t="s">
        <v>86</v>
      </c>
    </row>
    <row r="229" spans="1:47" s="2" customFormat="1" ht="12">
      <c r="A229" s="40"/>
      <c r="B229" s="41"/>
      <c r="C229" s="42"/>
      <c r="D229" s="224" t="s">
        <v>148</v>
      </c>
      <c r="E229" s="42"/>
      <c r="F229" s="225" t="s">
        <v>956</v>
      </c>
      <c r="G229" s="42"/>
      <c r="H229" s="42"/>
      <c r="I229" s="221"/>
      <c r="J229" s="42"/>
      <c r="K229" s="42"/>
      <c r="L229" s="46"/>
      <c r="M229" s="222"/>
      <c r="N229" s="223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148</v>
      </c>
      <c r="AU229" s="19" t="s">
        <v>86</v>
      </c>
    </row>
    <row r="230" spans="1:63" s="12" customFormat="1" ht="25.9" customHeight="1">
      <c r="A230" s="12"/>
      <c r="B230" s="190"/>
      <c r="C230" s="191"/>
      <c r="D230" s="192" t="s">
        <v>75</v>
      </c>
      <c r="E230" s="193" t="s">
        <v>957</v>
      </c>
      <c r="F230" s="193" t="s">
        <v>958</v>
      </c>
      <c r="G230" s="191"/>
      <c r="H230" s="191"/>
      <c r="I230" s="194"/>
      <c r="J230" s="195">
        <f>BK230</f>
        <v>0</v>
      </c>
      <c r="K230" s="191"/>
      <c r="L230" s="196"/>
      <c r="M230" s="197"/>
      <c r="N230" s="198"/>
      <c r="O230" s="198"/>
      <c r="P230" s="199">
        <f>SUM(P231:P239)</f>
        <v>0</v>
      </c>
      <c r="Q230" s="198"/>
      <c r="R230" s="199">
        <f>SUM(R231:R239)</f>
        <v>0</v>
      </c>
      <c r="S230" s="198"/>
      <c r="T230" s="200">
        <f>SUM(T231:T239)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01" t="s">
        <v>144</v>
      </c>
      <c r="AT230" s="202" t="s">
        <v>75</v>
      </c>
      <c r="AU230" s="202" t="s">
        <v>76</v>
      </c>
      <c r="AY230" s="201" t="s">
        <v>136</v>
      </c>
      <c r="BK230" s="203">
        <f>SUM(BK231:BK239)</f>
        <v>0</v>
      </c>
    </row>
    <row r="231" spans="1:65" s="2" customFormat="1" ht="16.5" customHeight="1">
      <c r="A231" s="40"/>
      <c r="B231" s="41"/>
      <c r="C231" s="206" t="s">
        <v>525</v>
      </c>
      <c r="D231" s="206" t="s">
        <v>139</v>
      </c>
      <c r="E231" s="207" t="s">
        <v>959</v>
      </c>
      <c r="F231" s="208" t="s">
        <v>960</v>
      </c>
      <c r="G231" s="209" t="s">
        <v>961</v>
      </c>
      <c r="H231" s="210">
        <v>60</v>
      </c>
      <c r="I231" s="211"/>
      <c r="J231" s="212">
        <f>ROUND(I231*H231,2)</f>
        <v>0</v>
      </c>
      <c r="K231" s="208" t="s">
        <v>143</v>
      </c>
      <c r="L231" s="46"/>
      <c r="M231" s="213" t="s">
        <v>19</v>
      </c>
      <c r="N231" s="214" t="s">
        <v>47</v>
      </c>
      <c r="O231" s="86"/>
      <c r="P231" s="215">
        <f>O231*H231</f>
        <v>0</v>
      </c>
      <c r="Q231" s="215">
        <v>0</v>
      </c>
      <c r="R231" s="215">
        <f>Q231*H231</f>
        <v>0</v>
      </c>
      <c r="S231" s="215">
        <v>0</v>
      </c>
      <c r="T231" s="216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7" t="s">
        <v>962</v>
      </c>
      <c r="AT231" s="217" t="s">
        <v>139</v>
      </c>
      <c r="AU231" s="217" t="s">
        <v>84</v>
      </c>
      <c r="AY231" s="19" t="s">
        <v>136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9" t="s">
        <v>84</v>
      </c>
      <c r="BK231" s="218">
        <f>ROUND(I231*H231,2)</f>
        <v>0</v>
      </c>
      <c r="BL231" s="19" t="s">
        <v>962</v>
      </c>
      <c r="BM231" s="217" t="s">
        <v>963</v>
      </c>
    </row>
    <row r="232" spans="1:47" s="2" customFormat="1" ht="12">
      <c r="A232" s="40"/>
      <c r="B232" s="41"/>
      <c r="C232" s="42"/>
      <c r="D232" s="219" t="s">
        <v>146</v>
      </c>
      <c r="E232" s="42"/>
      <c r="F232" s="220" t="s">
        <v>960</v>
      </c>
      <c r="G232" s="42"/>
      <c r="H232" s="42"/>
      <c r="I232" s="221"/>
      <c r="J232" s="42"/>
      <c r="K232" s="42"/>
      <c r="L232" s="46"/>
      <c r="M232" s="222"/>
      <c r="N232" s="223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146</v>
      </c>
      <c r="AU232" s="19" t="s">
        <v>84</v>
      </c>
    </row>
    <row r="233" spans="1:47" s="2" customFormat="1" ht="12">
      <c r="A233" s="40"/>
      <c r="B233" s="41"/>
      <c r="C233" s="42"/>
      <c r="D233" s="224" t="s">
        <v>148</v>
      </c>
      <c r="E233" s="42"/>
      <c r="F233" s="225" t="s">
        <v>964</v>
      </c>
      <c r="G233" s="42"/>
      <c r="H233" s="42"/>
      <c r="I233" s="221"/>
      <c r="J233" s="42"/>
      <c r="K233" s="42"/>
      <c r="L233" s="46"/>
      <c r="M233" s="222"/>
      <c r="N233" s="223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148</v>
      </c>
      <c r="AU233" s="19" t="s">
        <v>84</v>
      </c>
    </row>
    <row r="234" spans="1:65" s="2" customFormat="1" ht="16.5" customHeight="1">
      <c r="A234" s="40"/>
      <c r="B234" s="41"/>
      <c r="C234" s="206" t="s">
        <v>532</v>
      </c>
      <c r="D234" s="206" t="s">
        <v>139</v>
      </c>
      <c r="E234" s="207" t="s">
        <v>965</v>
      </c>
      <c r="F234" s="208" t="s">
        <v>966</v>
      </c>
      <c r="G234" s="209" t="s">
        <v>961</v>
      </c>
      <c r="H234" s="210">
        <v>8</v>
      </c>
      <c r="I234" s="211"/>
      <c r="J234" s="212">
        <f>ROUND(I234*H234,2)</f>
        <v>0</v>
      </c>
      <c r="K234" s="208" t="s">
        <v>143</v>
      </c>
      <c r="L234" s="46"/>
      <c r="M234" s="213" t="s">
        <v>19</v>
      </c>
      <c r="N234" s="214" t="s">
        <v>47</v>
      </c>
      <c r="O234" s="86"/>
      <c r="P234" s="215">
        <f>O234*H234</f>
        <v>0</v>
      </c>
      <c r="Q234" s="215">
        <v>0</v>
      </c>
      <c r="R234" s="215">
        <f>Q234*H234</f>
        <v>0</v>
      </c>
      <c r="S234" s="215">
        <v>0</v>
      </c>
      <c r="T234" s="216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7" t="s">
        <v>962</v>
      </c>
      <c r="AT234" s="217" t="s">
        <v>139</v>
      </c>
      <c r="AU234" s="217" t="s">
        <v>84</v>
      </c>
      <c r="AY234" s="19" t="s">
        <v>136</v>
      </c>
      <c r="BE234" s="218">
        <f>IF(N234="základní",J234,0)</f>
        <v>0</v>
      </c>
      <c r="BF234" s="218">
        <f>IF(N234="snížená",J234,0)</f>
        <v>0</v>
      </c>
      <c r="BG234" s="218">
        <f>IF(N234="zákl. přenesená",J234,0)</f>
        <v>0</v>
      </c>
      <c r="BH234" s="218">
        <f>IF(N234="sníž. přenesená",J234,0)</f>
        <v>0</v>
      </c>
      <c r="BI234" s="218">
        <f>IF(N234="nulová",J234,0)</f>
        <v>0</v>
      </c>
      <c r="BJ234" s="19" t="s">
        <v>84</v>
      </c>
      <c r="BK234" s="218">
        <f>ROUND(I234*H234,2)</f>
        <v>0</v>
      </c>
      <c r="BL234" s="19" t="s">
        <v>962</v>
      </c>
      <c r="BM234" s="217" t="s">
        <v>967</v>
      </c>
    </row>
    <row r="235" spans="1:47" s="2" customFormat="1" ht="12">
      <c r="A235" s="40"/>
      <c r="B235" s="41"/>
      <c r="C235" s="42"/>
      <c r="D235" s="219" t="s">
        <v>146</v>
      </c>
      <c r="E235" s="42"/>
      <c r="F235" s="220" t="s">
        <v>966</v>
      </c>
      <c r="G235" s="42"/>
      <c r="H235" s="42"/>
      <c r="I235" s="221"/>
      <c r="J235" s="42"/>
      <c r="K235" s="42"/>
      <c r="L235" s="46"/>
      <c r="M235" s="222"/>
      <c r="N235" s="223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146</v>
      </c>
      <c r="AU235" s="19" t="s">
        <v>84</v>
      </c>
    </row>
    <row r="236" spans="1:47" s="2" customFormat="1" ht="12">
      <c r="A236" s="40"/>
      <c r="B236" s="41"/>
      <c r="C236" s="42"/>
      <c r="D236" s="224" t="s">
        <v>148</v>
      </c>
      <c r="E236" s="42"/>
      <c r="F236" s="225" t="s">
        <v>968</v>
      </c>
      <c r="G236" s="42"/>
      <c r="H236" s="42"/>
      <c r="I236" s="221"/>
      <c r="J236" s="42"/>
      <c r="K236" s="42"/>
      <c r="L236" s="46"/>
      <c r="M236" s="222"/>
      <c r="N236" s="223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148</v>
      </c>
      <c r="AU236" s="19" t="s">
        <v>84</v>
      </c>
    </row>
    <row r="237" spans="1:65" s="2" customFormat="1" ht="16.5" customHeight="1">
      <c r="A237" s="40"/>
      <c r="B237" s="41"/>
      <c r="C237" s="206" t="s">
        <v>538</v>
      </c>
      <c r="D237" s="206" t="s">
        <v>139</v>
      </c>
      <c r="E237" s="207" t="s">
        <v>969</v>
      </c>
      <c r="F237" s="208" t="s">
        <v>970</v>
      </c>
      <c r="G237" s="209" t="s">
        <v>961</v>
      </c>
      <c r="H237" s="210">
        <v>40</v>
      </c>
      <c r="I237" s="211"/>
      <c r="J237" s="212">
        <f>ROUND(I237*H237,2)</f>
        <v>0</v>
      </c>
      <c r="K237" s="208" t="s">
        <v>143</v>
      </c>
      <c r="L237" s="46"/>
      <c r="M237" s="213" t="s">
        <v>19</v>
      </c>
      <c r="N237" s="214" t="s">
        <v>47</v>
      </c>
      <c r="O237" s="86"/>
      <c r="P237" s="215">
        <f>O237*H237</f>
        <v>0</v>
      </c>
      <c r="Q237" s="215">
        <v>0</v>
      </c>
      <c r="R237" s="215">
        <f>Q237*H237</f>
        <v>0</v>
      </c>
      <c r="S237" s="215">
        <v>0</v>
      </c>
      <c r="T237" s="216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17" t="s">
        <v>962</v>
      </c>
      <c r="AT237" s="217" t="s">
        <v>139</v>
      </c>
      <c r="AU237" s="217" t="s">
        <v>84</v>
      </c>
      <c r="AY237" s="19" t="s">
        <v>136</v>
      </c>
      <c r="BE237" s="218">
        <f>IF(N237="základní",J237,0)</f>
        <v>0</v>
      </c>
      <c r="BF237" s="218">
        <f>IF(N237="snížená",J237,0)</f>
        <v>0</v>
      </c>
      <c r="BG237" s="218">
        <f>IF(N237="zákl. přenesená",J237,0)</f>
        <v>0</v>
      </c>
      <c r="BH237" s="218">
        <f>IF(N237="sníž. přenesená",J237,0)</f>
        <v>0</v>
      </c>
      <c r="BI237" s="218">
        <f>IF(N237="nulová",J237,0)</f>
        <v>0</v>
      </c>
      <c r="BJ237" s="19" t="s">
        <v>84</v>
      </c>
      <c r="BK237" s="218">
        <f>ROUND(I237*H237,2)</f>
        <v>0</v>
      </c>
      <c r="BL237" s="19" t="s">
        <v>962</v>
      </c>
      <c r="BM237" s="217" t="s">
        <v>971</v>
      </c>
    </row>
    <row r="238" spans="1:47" s="2" customFormat="1" ht="12">
      <c r="A238" s="40"/>
      <c r="B238" s="41"/>
      <c r="C238" s="42"/>
      <c r="D238" s="219" t="s">
        <v>146</v>
      </c>
      <c r="E238" s="42"/>
      <c r="F238" s="220" t="s">
        <v>972</v>
      </c>
      <c r="G238" s="42"/>
      <c r="H238" s="42"/>
      <c r="I238" s="221"/>
      <c r="J238" s="42"/>
      <c r="K238" s="42"/>
      <c r="L238" s="46"/>
      <c r="M238" s="222"/>
      <c r="N238" s="223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146</v>
      </c>
      <c r="AU238" s="19" t="s">
        <v>84</v>
      </c>
    </row>
    <row r="239" spans="1:47" s="2" customFormat="1" ht="12">
      <c r="A239" s="40"/>
      <c r="B239" s="41"/>
      <c r="C239" s="42"/>
      <c r="D239" s="224" t="s">
        <v>148</v>
      </c>
      <c r="E239" s="42"/>
      <c r="F239" s="225" t="s">
        <v>973</v>
      </c>
      <c r="G239" s="42"/>
      <c r="H239" s="42"/>
      <c r="I239" s="221"/>
      <c r="J239" s="42"/>
      <c r="K239" s="42"/>
      <c r="L239" s="46"/>
      <c r="M239" s="280"/>
      <c r="N239" s="281"/>
      <c r="O239" s="282"/>
      <c r="P239" s="282"/>
      <c r="Q239" s="282"/>
      <c r="R239" s="282"/>
      <c r="S239" s="282"/>
      <c r="T239" s="283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148</v>
      </c>
      <c r="AU239" s="19" t="s">
        <v>84</v>
      </c>
    </row>
    <row r="240" spans="1:31" s="2" customFormat="1" ht="6.95" customHeight="1">
      <c r="A240" s="40"/>
      <c r="B240" s="61"/>
      <c r="C240" s="62"/>
      <c r="D240" s="62"/>
      <c r="E240" s="62"/>
      <c r="F240" s="62"/>
      <c r="G240" s="62"/>
      <c r="H240" s="62"/>
      <c r="I240" s="62"/>
      <c r="J240" s="62"/>
      <c r="K240" s="62"/>
      <c r="L240" s="46"/>
      <c r="M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</row>
  </sheetData>
  <sheetProtection password="CC35" sheet="1" objects="1" scenarios="1" formatColumns="0" formatRows="0" autoFilter="0"/>
  <autoFilter ref="C81:K239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87" r:id="rId1" display="https://podminky.urs.cz/item/CS_URS_2023_01/741112061"/>
    <hyperlink ref="F92" r:id="rId2" display="https://podminky.urs.cz/item/CS_URS_2023_01/741112101"/>
    <hyperlink ref="F97" r:id="rId3" display="https://podminky.urs.cz/item/CS_URS_2023_01/741122015"/>
    <hyperlink ref="F106" r:id="rId4" display="https://podminky.urs.cz/item/CS_URS_2023_01/741122016"/>
    <hyperlink ref="F112" r:id="rId5" display="https://podminky.urs.cz/item/CS_URS_2023_01/741122031"/>
    <hyperlink ref="F118" r:id="rId6" display="https://podminky.urs.cz/item/CS_URS_2023_01/741130001"/>
    <hyperlink ref="F121" r:id="rId7" display="https://podminky.urs.cz/item/CS_URS_2023_01/741130004"/>
    <hyperlink ref="F124" r:id="rId8" display="https://podminky.urs.cz/item/CS_URS_2023_01/741210001"/>
    <hyperlink ref="F129" r:id="rId9" display="https://podminky.urs.cz/item/CS_URS_2023_01/741310101"/>
    <hyperlink ref="F138" r:id="rId10" display="https://podminky.urs.cz/item/CS_URS_2023_01/741310114"/>
    <hyperlink ref="F149" r:id="rId11" display="https://podminky.urs.cz/item/CS_URS_2023_01/741310121"/>
    <hyperlink ref="F158" r:id="rId12" display="https://podminky.urs.cz/item/CS_URS_2023_01/741313002"/>
    <hyperlink ref="F169" r:id="rId13" display="https://podminky.urs.cz/item/CS_URS_2023_01/741313004"/>
    <hyperlink ref="F174" r:id="rId14" display="https://podminky.urs.cz/item/CS_URS_2023_01/741320105"/>
    <hyperlink ref="F183" r:id="rId15" display="https://podminky.urs.cz/item/CS_URS_2023_01/741320175"/>
    <hyperlink ref="F188" r:id="rId16" display="https://podminky.urs.cz/item/CS_URS_2023_01/741321043"/>
    <hyperlink ref="F193" r:id="rId17" display="https://podminky.urs.cz/item/CS_URS_2023_01/741322061"/>
    <hyperlink ref="F198" r:id="rId18" display="https://podminky.urs.cz/item/CS_URS_2023_01/741330031"/>
    <hyperlink ref="F203" r:id="rId19" display="https://podminky.urs.cz/item/CS_URS_2023_01/741372021"/>
    <hyperlink ref="F210" r:id="rId20" display="https://podminky.urs.cz/item/CS_URS_2023_01/741372112"/>
    <hyperlink ref="F219" r:id="rId21" display="https://podminky.urs.cz/item/CS_URS_2023_01/741810002"/>
    <hyperlink ref="F222" r:id="rId22" display="https://podminky.urs.cz/item/CS_URS_2023_01/741910412"/>
    <hyperlink ref="F229" r:id="rId23" display="https://podminky.urs.cz/item/CS_URS_2023_01/998741103"/>
    <hyperlink ref="F233" r:id="rId24" display="https://podminky.urs.cz/item/CS_URS_2023_01/HZS2231"/>
    <hyperlink ref="F236" r:id="rId25" display="https://podminky.urs.cz/item/CS_URS_2023_01/HZS2232"/>
    <hyperlink ref="F239" r:id="rId26" display="https://podminky.urs.cz/item/CS_URS_2023_01/HZS249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86</v>
      </c>
    </row>
    <row r="4" spans="2:46" s="1" customFormat="1" ht="24.95" customHeight="1">
      <c r="B4" s="22"/>
      <c r="D4" s="132" t="s">
        <v>100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KKN a.s.pavilon B URL-oprava inspekčních pokojů a chodby v 5.np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101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974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19. 1. 2023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">
        <v>33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34</v>
      </c>
      <c r="F21" s="40"/>
      <c r="G21" s="40"/>
      <c r="H21" s="40"/>
      <c r="I21" s="134" t="s">
        <v>29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36</v>
      </c>
      <c r="E23" s="40"/>
      <c r="F23" s="40"/>
      <c r="G23" s="40"/>
      <c r="H23" s="40"/>
      <c r="I23" s="134" t="s">
        <v>26</v>
      </c>
      <c r="J23" s="138" t="s">
        <v>730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730</v>
      </c>
      <c r="F24" s="40"/>
      <c r="G24" s="40"/>
      <c r="H24" s="40"/>
      <c r="I24" s="134" t="s">
        <v>29</v>
      </c>
      <c r="J24" s="138" t="s">
        <v>730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ROUND(J87,2)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ROUND((SUM(BE87:BE326)),2)</f>
        <v>0</v>
      </c>
      <c r="G33" s="40"/>
      <c r="H33" s="40"/>
      <c r="I33" s="150">
        <v>0.21</v>
      </c>
      <c r="J33" s="149">
        <f>ROUND(((SUM(BE87:BE326))*I33),2)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ROUND((SUM(BF87:BF326)),2)</f>
        <v>0</v>
      </c>
      <c r="G34" s="40"/>
      <c r="H34" s="40"/>
      <c r="I34" s="150">
        <v>0.15</v>
      </c>
      <c r="J34" s="149">
        <f>ROUND(((SUM(BF87:BF326))*I34),2)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ROUND((SUM(BG87:BG326)),2)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ROUND((SUM(BH87:BH326)),2)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ROUND((SUM(BI87:BI326)),2)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KKN a.s.pavilon B URL-oprava inspekčních pokojů a chodby v 5.np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03 - Zařízení slaboproudé elektrotechniky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Karlovy Vary</v>
      </c>
      <c r="G52" s="42"/>
      <c r="H52" s="42"/>
      <c r="I52" s="34" t="s">
        <v>23</v>
      </c>
      <c r="J52" s="74" t="str">
        <f>IF(J12="","",J12)</f>
        <v>19. 1. 2023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KKN a.s.,Bezručova 19.36066 Karlovy Vary</v>
      </c>
      <c r="G54" s="42"/>
      <c r="H54" s="42"/>
      <c r="I54" s="34" t="s">
        <v>32</v>
      </c>
      <c r="J54" s="38" t="str">
        <f>E21</f>
        <v>Jan Sobotka,Palackého 108,Kynšperk n.O.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104</v>
      </c>
      <c r="D57" s="164"/>
      <c r="E57" s="164"/>
      <c r="F57" s="164"/>
      <c r="G57" s="164"/>
      <c r="H57" s="164"/>
      <c r="I57" s="164"/>
      <c r="J57" s="165" t="s">
        <v>105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J87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106</v>
      </c>
    </row>
    <row r="60" spans="1:31" s="9" customFormat="1" ht="24.95" customHeight="1">
      <c r="A60" s="9"/>
      <c r="B60" s="167"/>
      <c r="C60" s="168"/>
      <c r="D60" s="169" t="s">
        <v>112</v>
      </c>
      <c r="E60" s="170"/>
      <c r="F60" s="170"/>
      <c r="G60" s="170"/>
      <c r="H60" s="170"/>
      <c r="I60" s="170"/>
      <c r="J60" s="171">
        <f>J88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975</v>
      </c>
      <c r="E61" s="176"/>
      <c r="F61" s="176"/>
      <c r="G61" s="176"/>
      <c r="H61" s="176"/>
      <c r="I61" s="176"/>
      <c r="J61" s="177">
        <f>J89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4.85" customHeight="1">
      <c r="A62" s="10"/>
      <c r="B62" s="173"/>
      <c r="C62" s="174"/>
      <c r="D62" s="175" t="s">
        <v>976</v>
      </c>
      <c r="E62" s="176"/>
      <c r="F62" s="176"/>
      <c r="G62" s="176"/>
      <c r="H62" s="176"/>
      <c r="I62" s="176"/>
      <c r="J62" s="177">
        <f>J93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4.85" customHeight="1">
      <c r="A63" s="10"/>
      <c r="B63" s="173"/>
      <c r="C63" s="174"/>
      <c r="D63" s="175" t="s">
        <v>977</v>
      </c>
      <c r="E63" s="176"/>
      <c r="F63" s="176"/>
      <c r="G63" s="176"/>
      <c r="H63" s="176"/>
      <c r="I63" s="176"/>
      <c r="J63" s="177">
        <f>J148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4.85" customHeight="1">
      <c r="A64" s="10"/>
      <c r="B64" s="173"/>
      <c r="C64" s="174"/>
      <c r="D64" s="175" t="s">
        <v>978</v>
      </c>
      <c r="E64" s="176"/>
      <c r="F64" s="176"/>
      <c r="G64" s="176"/>
      <c r="H64" s="176"/>
      <c r="I64" s="176"/>
      <c r="J64" s="177">
        <f>J188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4.85" customHeight="1">
      <c r="A65" s="10"/>
      <c r="B65" s="173"/>
      <c r="C65" s="174"/>
      <c r="D65" s="175" t="s">
        <v>979</v>
      </c>
      <c r="E65" s="176"/>
      <c r="F65" s="176"/>
      <c r="G65" s="176"/>
      <c r="H65" s="176"/>
      <c r="I65" s="176"/>
      <c r="J65" s="177">
        <f>J247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73"/>
      <c r="C66" s="174"/>
      <c r="D66" s="175" t="s">
        <v>980</v>
      </c>
      <c r="E66" s="176"/>
      <c r="F66" s="176"/>
      <c r="G66" s="176"/>
      <c r="H66" s="176"/>
      <c r="I66" s="176"/>
      <c r="J66" s="177">
        <f>J285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73"/>
      <c r="C67" s="174"/>
      <c r="D67" s="175" t="s">
        <v>981</v>
      </c>
      <c r="E67" s="176"/>
      <c r="F67" s="176"/>
      <c r="G67" s="176"/>
      <c r="H67" s="176"/>
      <c r="I67" s="176"/>
      <c r="J67" s="177">
        <f>J306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121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162" t="str">
        <f>E7</f>
        <v>KKN a.s.pavilon B URL-oprava inspekčních pokojů a chodby v 5.np</v>
      </c>
      <c r="F77" s="34"/>
      <c r="G77" s="34"/>
      <c r="H77" s="34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101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E9</f>
        <v>03 - Zařízení slaboproudé elektrotechniky</v>
      </c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F12</f>
        <v>Karlovy Vary</v>
      </c>
      <c r="G81" s="42"/>
      <c r="H81" s="42"/>
      <c r="I81" s="34" t="s">
        <v>23</v>
      </c>
      <c r="J81" s="74" t="str">
        <f>IF(J12="","",J12)</f>
        <v>19. 1. 2023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40.05" customHeight="1">
      <c r="A83" s="40"/>
      <c r="B83" s="41"/>
      <c r="C83" s="34" t="s">
        <v>25</v>
      </c>
      <c r="D83" s="42"/>
      <c r="E83" s="42"/>
      <c r="F83" s="29" t="str">
        <f>E15</f>
        <v>KKN a.s.,Bezručova 19.36066 Karlovy Vary</v>
      </c>
      <c r="G83" s="42"/>
      <c r="H83" s="42"/>
      <c r="I83" s="34" t="s">
        <v>32</v>
      </c>
      <c r="J83" s="38" t="str">
        <f>E21</f>
        <v>Jan Sobotka,Palackého 108,Kynšperk n.O.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30</v>
      </c>
      <c r="D84" s="42"/>
      <c r="E84" s="42"/>
      <c r="F84" s="29" t="str">
        <f>IF(E18="","",E18)</f>
        <v>Vyplň údaj</v>
      </c>
      <c r="G84" s="42"/>
      <c r="H84" s="42"/>
      <c r="I84" s="34" t="s">
        <v>36</v>
      </c>
      <c r="J84" s="38" t="str">
        <f>E24</f>
        <v xml:space="preserve"> 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79"/>
      <c r="B86" s="180"/>
      <c r="C86" s="181" t="s">
        <v>122</v>
      </c>
      <c r="D86" s="182" t="s">
        <v>61</v>
      </c>
      <c r="E86" s="182" t="s">
        <v>57</v>
      </c>
      <c r="F86" s="182" t="s">
        <v>58</v>
      </c>
      <c r="G86" s="182" t="s">
        <v>123</v>
      </c>
      <c r="H86" s="182" t="s">
        <v>124</v>
      </c>
      <c r="I86" s="182" t="s">
        <v>125</v>
      </c>
      <c r="J86" s="182" t="s">
        <v>105</v>
      </c>
      <c r="K86" s="183" t="s">
        <v>126</v>
      </c>
      <c r="L86" s="184"/>
      <c r="M86" s="94" t="s">
        <v>19</v>
      </c>
      <c r="N86" s="95" t="s">
        <v>46</v>
      </c>
      <c r="O86" s="95" t="s">
        <v>127</v>
      </c>
      <c r="P86" s="95" t="s">
        <v>128</v>
      </c>
      <c r="Q86" s="95" t="s">
        <v>129</v>
      </c>
      <c r="R86" s="95" t="s">
        <v>130</v>
      </c>
      <c r="S86" s="95" t="s">
        <v>131</v>
      </c>
      <c r="T86" s="96" t="s">
        <v>132</v>
      </c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</row>
    <row r="87" spans="1:63" s="2" customFormat="1" ht="22.8" customHeight="1">
      <c r="A87" s="40"/>
      <c r="B87" s="41"/>
      <c r="C87" s="101" t="s">
        <v>133</v>
      </c>
      <c r="D87" s="42"/>
      <c r="E87" s="42"/>
      <c r="F87" s="42"/>
      <c r="G87" s="42"/>
      <c r="H87" s="42"/>
      <c r="I87" s="42"/>
      <c r="J87" s="185">
        <f>BK87</f>
        <v>0</v>
      </c>
      <c r="K87" s="42"/>
      <c r="L87" s="46"/>
      <c r="M87" s="97"/>
      <c r="N87" s="186"/>
      <c r="O87" s="98"/>
      <c r="P87" s="187">
        <f>P88</f>
        <v>0</v>
      </c>
      <c r="Q87" s="98"/>
      <c r="R87" s="187">
        <f>R88</f>
        <v>0.04515</v>
      </c>
      <c r="S87" s="98"/>
      <c r="T87" s="188">
        <f>T88</f>
        <v>0.0167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75</v>
      </c>
      <c r="AU87" s="19" t="s">
        <v>106</v>
      </c>
      <c r="BK87" s="189">
        <f>BK88</f>
        <v>0</v>
      </c>
    </row>
    <row r="88" spans="1:63" s="12" customFormat="1" ht="25.9" customHeight="1">
      <c r="A88" s="12"/>
      <c r="B88" s="190"/>
      <c r="C88" s="191"/>
      <c r="D88" s="192" t="s">
        <v>75</v>
      </c>
      <c r="E88" s="193" t="s">
        <v>228</v>
      </c>
      <c r="F88" s="193" t="s">
        <v>229</v>
      </c>
      <c r="G88" s="191"/>
      <c r="H88" s="191"/>
      <c r="I88" s="194"/>
      <c r="J88" s="195">
        <f>BK88</f>
        <v>0</v>
      </c>
      <c r="K88" s="191"/>
      <c r="L88" s="196"/>
      <c r="M88" s="197"/>
      <c r="N88" s="198"/>
      <c r="O88" s="198"/>
      <c r="P88" s="199">
        <f>P89</f>
        <v>0</v>
      </c>
      <c r="Q88" s="198"/>
      <c r="R88" s="199">
        <f>R89</f>
        <v>0.04515</v>
      </c>
      <c r="S88" s="198"/>
      <c r="T88" s="200">
        <f>T89</f>
        <v>0.0167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86</v>
      </c>
      <c r="AT88" s="202" t="s">
        <v>75</v>
      </c>
      <c r="AU88" s="202" t="s">
        <v>76</v>
      </c>
      <c r="AY88" s="201" t="s">
        <v>136</v>
      </c>
      <c r="BK88" s="203">
        <f>BK89</f>
        <v>0</v>
      </c>
    </row>
    <row r="89" spans="1:63" s="12" customFormat="1" ht="22.8" customHeight="1">
      <c r="A89" s="12"/>
      <c r="B89" s="190"/>
      <c r="C89" s="191"/>
      <c r="D89" s="192" t="s">
        <v>75</v>
      </c>
      <c r="E89" s="204" t="s">
        <v>982</v>
      </c>
      <c r="F89" s="204" t="s">
        <v>983</v>
      </c>
      <c r="G89" s="191"/>
      <c r="H89" s="191"/>
      <c r="I89" s="194"/>
      <c r="J89" s="205">
        <f>BK89</f>
        <v>0</v>
      </c>
      <c r="K89" s="191"/>
      <c r="L89" s="196"/>
      <c r="M89" s="197"/>
      <c r="N89" s="198"/>
      <c r="O89" s="198"/>
      <c r="P89" s="199">
        <f>P90+SUM(P91:P93)+P148+P188+P247+P285+P306</f>
        <v>0</v>
      </c>
      <c r="Q89" s="198"/>
      <c r="R89" s="199">
        <f>R90+SUM(R91:R93)+R148+R188+R247+R285+R306</f>
        <v>0.04515</v>
      </c>
      <c r="S89" s="198"/>
      <c r="T89" s="200">
        <f>T90+SUM(T91:T93)+T148+T188+T247+T285+T306</f>
        <v>0.0167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86</v>
      </c>
      <c r="AT89" s="202" t="s">
        <v>75</v>
      </c>
      <c r="AU89" s="202" t="s">
        <v>84</v>
      </c>
      <c r="AY89" s="201" t="s">
        <v>136</v>
      </c>
      <c r="BK89" s="203">
        <f>BK90+SUM(BK91:BK93)+BK148+BK188+BK247+BK285+BK306</f>
        <v>0</v>
      </c>
    </row>
    <row r="90" spans="1:65" s="2" customFormat="1" ht="16.5" customHeight="1">
      <c r="A90" s="40"/>
      <c r="B90" s="41"/>
      <c r="C90" s="206" t="s">
        <v>84</v>
      </c>
      <c r="D90" s="206" t="s">
        <v>139</v>
      </c>
      <c r="E90" s="207" t="s">
        <v>984</v>
      </c>
      <c r="F90" s="208" t="s">
        <v>985</v>
      </c>
      <c r="G90" s="209" t="s">
        <v>246</v>
      </c>
      <c r="H90" s="269"/>
      <c r="I90" s="211"/>
      <c r="J90" s="212">
        <f>ROUND(I90*H90,2)</f>
        <v>0</v>
      </c>
      <c r="K90" s="208" t="s">
        <v>143</v>
      </c>
      <c r="L90" s="46"/>
      <c r="M90" s="213" t="s">
        <v>19</v>
      </c>
      <c r="N90" s="214" t="s">
        <v>47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236</v>
      </c>
      <c r="AT90" s="217" t="s">
        <v>139</v>
      </c>
      <c r="AU90" s="217" t="s">
        <v>86</v>
      </c>
      <c r="AY90" s="19" t="s">
        <v>136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84</v>
      </c>
      <c r="BK90" s="218">
        <f>ROUND(I90*H90,2)</f>
        <v>0</v>
      </c>
      <c r="BL90" s="19" t="s">
        <v>236</v>
      </c>
      <c r="BM90" s="217" t="s">
        <v>986</v>
      </c>
    </row>
    <row r="91" spans="1:47" s="2" customFormat="1" ht="12">
      <c r="A91" s="40"/>
      <c r="B91" s="41"/>
      <c r="C91" s="42"/>
      <c r="D91" s="219" t="s">
        <v>146</v>
      </c>
      <c r="E91" s="42"/>
      <c r="F91" s="220" t="s">
        <v>987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146</v>
      </c>
      <c r="AU91" s="19" t="s">
        <v>86</v>
      </c>
    </row>
    <row r="92" spans="1:47" s="2" customFormat="1" ht="12">
      <c r="A92" s="40"/>
      <c r="B92" s="41"/>
      <c r="C92" s="42"/>
      <c r="D92" s="224" t="s">
        <v>148</v>
      </c>
      <c r="E92" s="42"/>
      <c r="F92" s="225" t="s">
        <v>988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148</v>
      </c>
      <c r="AU92" s="19" t="s">
        <v>86</v>
      </c>
    </row>
    <row r="93" spans="1:63" s="12" customFormat="1" ht="20.85" customHeight="1">
      <c r="A93" s="12"/>
      <c r="B93" s="190"/>
      <c r="C93" s="191"/>
      <c r="D93" s="192" t="s">
        <v>75</v>
      </c>
      <c r="E93" s="204" t="s">
        <v>989</v>
      </c>
      <c r="F93" s="204" t="s">
        <v>990</v>
      </c>
      <c r="G93" s="191"/>
      <c r="H93" s="191"/>
      <c r="I93" s="194"/>
      <c r="J93" s="205">
        <f>BK93</f>
        <v>0</v>
      </c>
      <c r="K93" s="191"/>
      <c r="L93" s="196"/>
      <c r="M93" s="197"/>
      <c r="N93" s="198"/>
      <c r="O93" s="198"/>
      <c r="P93" s="199">
        <f>SUM(P94:P147)</f>
        <v>0</v>
      </c>
      <c r="Q93" s="198"/>
      <c r="R93" s="199">
        <f>SUM(R94:R147)</f>
        <v>0</v>
      </c>
      <c r="S93" s="198"/>
      <c r="T93" s="200">
        <f>SUM(T94:T147)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1" t="s">
        <v>86</v>
      </c>
      <c r="AT93" s="202" t="s">
        <v>75</v>
      </c>
      <c r="AU93" s="202" t="s">
        <v>86</v>
      </c>
      <c r="AY93" s="201" t="s">
        <v>136</v>
      </c>
      <c r="BK93" s="203">
        <f>SUM(BK94:BK147)</f>
        <v>0</v>
      </c>
    </row>
    <row r="94" spans="1:65" s="2" customFormat="1" ht="16.5" customHeight="1">
      <c r="A94" s="40"/>
      <c r="B94" s="41"/>
      <c r="C94" s="206" t="s">
        <v>86</v>
      </c>
      <c r="D94" s="206" t="s">
        <v>139</v>
      </c>
      <c r="E94" s="207" t="s">
        <v>991</v>
      </c>
      <c r="F94" s="208" t="s">
        <v>992</v>
      </c>
      <c r="G94" s="209" t="s">
        <v>235</v>
      </c>
      <c r="H94" s="210">
        <v>17</v>
      </c>
      <c r="I94" s="211"/>
      <c r="J94" s="212">
        <f>ROUND(I94*H94,2)</f>
        <v>0</v>
      </c>
      <c r="K94" s="208" t="s">
        <v>143</v>
      </c>
      <c r="L94" s="46"/>
      <c r="M94" s="213" t="s">
        <v>19</v>
      </c>
      <c r="N94" s="214" t="s">
        <v>47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236</v>
      </c>
      <c r="AT94" s="217" t="s">
        <v>139</v>
      </c>
      <c r="AU94" s="217" t="s">
        <v>162</v>
      </c>
      <c r="AY94" s="19" t="s">
        <v>136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84</v>
      </c>
      <c r="BK94" s="218">
        <f>ROUND(I94*H94,2)</f>
        <v>0</v>
      </c>
      <c r="BL94" s="19" t="s">
        <v>236</v>
      </c>
      <c r="BM94" s="217" t="s">
        <v>993</v>
      </c>
    </row>
    <row r="95" spans="1:47" s="2" customFormat="1" ht="12">
      <c r="A95" s="40"/>
      <c r="B95" s="41"/>
      <c r="C95" s="42"/>
      <c r="D95" s="219" t="s">
        <v>146</v>
      </c>
      <c r="E95" s="42"/>
      <c r="F95" s="220" t="s">
        <v>992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146</v>
      </c>
      <c r="AU95" s="19" t="s">
        <v>162</v>
      </c>
    </row>
    <row r="96" spans="1:47" s="2" customFormat="1" ht="12">
      <c r="A96" s="40"/>
      <c r="B96" s="41"/>
      <c r="C96" s="42"/>
      <c r="D96" s="224" t="s">
        <v>148</v>
      </c>
      <c r="E96" s="42"/>
      <c r="F96" s="225" t="s">
        <v>994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148</v>
      </c>
      <c r="AU96" s="19" t="s">
        <v>162</v>
      </c>
    </row>
    <row r="97" spans="1:65" s="2" customFormat="1" ht="16.5" customHeight="1">
      <c r="A97" s="40"/>
      <c r="B97" s="41"/>
      <c r="C97" s="270" t="s">
        <v>162</v>
      </c>
      <c r="D97" s="270" t="s">
        <v>265</v>
      </c>
      <c r="E97" s="271" t="s">
        <v>995</v>
      </c>
      <c r="F97" s="272" t="s">
        <v>996</v>
      </c>
      <c r="G97" s="273" t="s">
        <v>235</v>
      </c>
      <c r="H97" s="274">
        <v>17</v>
      </c>
      <c r="I97" s="275"/>
      <c r="J97" s="276">
        <f>ROUND(I97*H97,2)</f>
        <v>0</v>
      </c>
      <c r="K97" s="272" t="s">
        <v>19</v>
      </c>
      <c r="L97" s="277"/>
      <c r="M97" s="278" t="s">
        <v>19</v>
      </c>
      <c r="N97" s="279" t="s">
        <v>47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268</v>
      </c>
      <c r="AT97" s="217" t="s">
        <v>265</v>
      </c>
      <c r="AU97" s="217" t="s">
        <v>162</v>
      </c>
      <c r="AY97" s="19" t="s">
        <v>136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84</v>
      </c>
      <c r="BK97" s="218">
        <f>ROUND(I97*H97,2)</f>
        <v>0</v>
      </c>
      <c r="BL97" s="19" t="s">
        <v>236</v>
      </c>
      <c r="BM97" s="217" t="s">
        <v>997</v>
      </c>
    </row>
    <row r="98" spans="1:47" s="2" customFormat="1" ht="12">
      <c r="A98" s="40"/>
      <c r="B98" s="41"/>
      <c r="C98" s="42"/>
      <c r="D98" s="219" t="s">
        <v>146</v>
      </c>
      <c r="E98" s="42"/>
      <c r="F98" s="220" t="s">
        <v>996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146</v>
      </c>
      <c r="AU98" s="19" t="s">
        <v>162</v>
      </c>
    </row>
    <row r="99" spans="1:65" s="2" customFormat="1" ht="16.5" customHeight="1">
      <c r="A99" s="40"/>
      <c r="B99" s="41"/>
      <c r="C99" s="206" t="s">
        <v>144</v>
      </c>
      <c r="D99" s="206" t="s">
        <v>139</v>
      </c>
      <c r="E99" s="207" t="s">
        <v>998</v>
      </c>
      <c r="F99" s="208" t="s">
        <v>999</v>
      </c>
      <c r="G99" s="209" t="s">
        <v>235</v>
      </c>
      <c r="H99" s="210">
        <v>1</v>
      </c>
      <c r="I99" s="211"/>
      <c r="J99" s="212">
        <f>ROUND(I99*H99,2)</f>
        <v>0</v>
      </c>
      <c r="K99" s="208" t="s">
        <v>143</v>
      </c>
      <c r="L99" s="46"/>
      <c r="M99" s="213" t="s">
        <v>19</v>
      </c>
      <c r="N99" s="214" t="s">
        <v>47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236</v>
      </c>
      <c r="AT99" s="217" t="s">
        <v>139</v>
      </c>
      <c r="AU99" s="217" t="s">
        <v>162</v>
      </c>
      <c r="AY99" s="19" t="s">
        <v>136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84</v>
      </c>
      <c r="BK99" s="218">
        <f>ROUND(I99*H99,2)</f>
        <v>0</v>
      </c>
      <c r="BL99" s="19" t="s">
        <v>236</v>
      </c>
      <c r="BM99" s="217" t="s">
        <v>1000</v>
      </c>
    </row>
    <row r="100" spans="1:47" s="2" customFormat="1" ht="12">
      <c r="A100" s="40"/>
      <c r="B100" s="41"/>
      <c r="C100" s="42"/>
      <c r="D100" s="219" t="s">
        <v>146</v>
      </c>
      <c r="E100" s="42"/>
      <c r="F100" s="220" t="s">
        <v>1001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146</v>
      </c>
      <c r="AU100" s="19" t="s">
        <v>162</v>
      </c>
    </row>
    <row r="101" spans="1:47" s="2" customFormat="1" ht="12">
      <c r="A101" s="40"/>
      <c r="B101" s="41"/>
      <c r="C101" s="42"/>
      <c r="D101" s="224" t="s">
        <v>148</v>
      </c>
      <c r="E101" s="42"/>
      <c r="F101" s="225" t="s">
        <v>1002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148</v>
      </c>
      <c r="AU101" s="19" t="s">
        <v>162</v>
      </c>
    </row>
    <row r="102" spans="1:65" s="2" customFormat="1" ht="16.5" customHeight="1">
      <c r="A102" s="40"/>
      <c r="B102" s="41"/>
      <c r="C102" s="270" t="s">
        <v>185</v>
      </c>
      <c r="D102" s="270" t="s">
        <v>265</v>
      </c>
      <c r="E102" s="271" t="s">
        <v>1003</v>
      </c>
      <c r="F102" s="272" t="s">
        <v>1004</v>
      </c>
      <c r="G102" s="273" t="s">
        <v>235</v>
      </c>
      <c r="H102" s="274">
        <v>1</v>
      </c>
      <c r="I102" s="275"/>
      <c r="J102" s="276">
        <f>ROUND(I102*H102,2)</f>
        <v>0</v>
      </c>
      <c r="K102" s="272" t="s">
        <v>19</v>
      </c>
      <c r="L102" s="277"/>
      <c r="M102" s="278" t="s">
        <v>19</v>
      </c>
      <c r="N102" s="279" t="s">
        <v>47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268</v>
      </c>
      <c r="AT102" s="217" t="s">
        <v>265</v>
      </c>
      <c r="AU102" s="217" t="s">
        <v>162</v>
      </c>
      <c r="AY102" s="19" t="s">
        <v>136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84</v>
      </c>
      <c r="BK102" s="218">
        <f>ROUND(I102*H102,2)</f>
        <v>0</v>
      </c>
      <c r="BL102" s="19" t="s">
        <v>236</v>
      </c>
      <c r="BM102" s="217" t="s">
        <v>1005</v>
      </c>
    </row>
    <row r="103" spans="1:47" s="2" customFormat="1" ht="12">
      <c r="A103" s="40"/>
      <c r="B103" s="41"/>
      <c r="C103" s="42"/>
      <c r="D103" s="219" t="s">
        <v>146</v>
      </c>
      <c r="E103" s="42"/>
      <c r="F103" s="220" t="s">
        <v>1004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146</v>
      </c>
      <c r="AU103" s="19" t="s">
        <v>162</v>
      </c>
    </row>
    <row r="104" spans="1:65" s="2" customFormat="1" ht="16.5" customHeight="1">
      <c r="A104" s="40"/>
      <c r="B104" s="41"/>
      <c r="C104" s="270" t="s">
        <v>137</v>
      </c>
      <c r="D104" s="270" t="s">
        <v>265</v>
      </c>
      <c r="E104" s="271" t="s">
        <v>1006</v>
      </c>
      <c r="F104" s="272" t="s">
        <v>1007</v>
      </c>
      <c r="G104" s="273" t="s">
        <v>235</v>
      </c>
      <c r="H104" s="274">
        <v>1</v>
      </c>
      <c r="I104" s="275"/>
      <c r="J104" s="276">
        <f>ROUND(I104*H104,2)</f>
        <v>0</v>
      </c>
      <c r="K104" s="272" t="s">
        <v>19</v>
      </c>
      <c r="L104" s="277"/>
      <c r="M104" s="278" t="s">
        <v>19</v>
      </c>
      <c r="N104" s="279" t="s">
        <v>47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268</v>
      </c>
      <c r="AT104" s="217" t="s">
        <v>265</v>
      </c>
      <c r="AU104" s="217" t="s">
        <v>162</v>
      </c>
      <c r="AY104" s="19" t="s">
        <v>136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84</v>
      </c>
      <c r="BK104" s="218">
        <f>ROUND(I104*H104,2)</f>
        <v>0</v>
      </c>
      <c r="BL104" s="19" t="s">
        <v>236</v>
      </c>
      <c r="BM104" s="217" t="s">
        <v>1008</v>
      </c>
    </row>
    <row r="105" spans="1:47" s="2" customFormat="1" ht="12">
      <c r="A105" s="40"/>
      <c r="B105" s="41"/>
      <c r="C105" s="42"/>
      <c r="D105" s="219" t="s">
        <v>146</v>
      </c>
      <c r="E105" s="42"/>
      <c r="F105" s="220" t="s">
        <v>1007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146</v>
      </c>
      <c r="AU105" s="19" t="s">
        <v>162</v>
      </c>
    </row>
    <row r="106" spans="1:65" s="2" customFormat="1" ht="16.5" customHeight="1">
      <c r="A106" s="40"/>
      <c r="B106" s="41"/>
      <c r="C106" s="206" t="s">
        <v>195</v>
      </c>
      <c r="D106" s="206" t="s">
        <v>139</v>
      </c>
      <c r="E106" s="207" t="s">
        <v>1009</v>
      </c>
      <c r="F106" s="208" t="s">
        <v>1010</v>
      </c>
      <c r="G106" s="209" t="s">
        <v>235</v>
      </c>
      <c r="H106" s="210">
        <v>1</v>
      </c>
      <c r="I106" s="211"/>
      <c r="J106" s="212">
        <f>ROUND(I106*H106,2)</f>
        <v>0</v>
      </c>
      <c r="K106" s="208" t="s">
        <v>143</v>
      </c>
      <c r="L106" s="46"/>
      <c r="M106" s="213" t="s">
        <v>19</v>
      </c>
      <c r="N106" s="214" t="s">
        <v>47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236</v>
      </c>
      <c r="AT106" s="217" t="s">
        <v>139</v>
      </c>
      <c r="AU106" s="217" t="s">
        <v>162</v>
      </c>
      <c r="AY106" s="19" t="s">
        <v>136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84</v>
      </c>
      <c r="BK106" s="218">
        <f>ROUND(I106*H106,2)</f>
        <v>0</v>
      </c>
      <c r="BL106" s="19" t="s">
        <v>236</v>
      </c>
      <c r="BM106" s="217" t="s">
        <v>1011</v>
      </c>
    </row>
    <row r="107" spans="1:47" s="2" customFormat="1" ht="12">
      <c r="A107" s="40"/>
      <c r="B107" s="41"/>
      <c r="C107" s="42"/>
      <c r="D107" s="219" t="s">
        <v>146</v>
      </c>
      <c r="E107" s="42"/>
      <c r="F107" s="220" t="s">
        <v>1012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146</v>
      </c>
      <c r="AU107" s="19" t="s">
        <v>162</v>
      </c>
    </row>
    <row r="108" spans="1:47" s="2" customFormat="1" ht="12">
      <c r="A108" s="40"/>
      <c r="B108" s="41"/>
      <c r="C108" s="42"/>
      <c r="D108" s="224" t="s">
        <v>148</v>
      </c>
      <c r="E108" s="42"/>
      <c r="F108" s="225" t="s">
        <v>1013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148</v>
      </c>
      <c r="AU108" s="19" t="s">
        <v>162</v>
      </c>
    </row>
    <row r="109" spans="1:65" s="2" customFormat="1" ht="24.15" customHeight="1">
      <c r="A109" s="40"/>
      <c r="B109" s="41"/>
      <c r="C109" s="270" t="s">
        <v>202</v>
      </c>
      <c r="D109" s="270" t="s">
        <v>265</v>
      </c>
      <c r="E109" s="271" t="s">
        <v>1014</v>
      </c>
      <c r="F109" s="272" t="s">
        <v>1015</v>
      </c>
      <c r="G109" s="273" t="s">
        <v>235</v>
      </c>
      <c r="H109" s="274">
        <v>1</v>
      </c>
      <c r="I109" s="275"/>
      <c r="J109" s="276">
        <f>ROUND(I109*H109,2)</f>
        <v>0</v>
      </c>
      <c r="K109" s="272" t="s">
        <v>19</v>
      </c>
      <c r="L109" s="277"/>
      <c r="M109" s="278" t="s">
        <v>19</v>
      </c>
      <c r="N109" s="279" t="s">
        <v>47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268</v>
      </c>
      <c r="AT109" s="217" t="s">
        <v>265</v>
      </c>
      <c r="AU109" s="217" t="s">
        <v>162</v>
      </c>
      <c r="AY109" s="19" t="s">
        <v>136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84</v>
      </c>
      <c r="BK109" s="218">
        <f>ROUND(I109*H109,2)</f>
        <v>0</v>
      </c>
      <c r="BL109" s="19" t="s">
        <v>236</v>
      </c>
      <c r="BM109" s="217" t="s">
        <v>1016</v>
      </c>
    </row>
    <row r="110" spans="1:47" s="2" customFormat="1" ht="12">
      <c r="A110" s="40"/>
      <c r="B110" s="41"/>
      <c r="C110" s="42"/>
      <c r="D110" s="219" t="s">
        <v>146</v>
      </c>
      <c r="E110" s="42"/>
      <c r="F110" s="220" t="s">
        <v>1015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146</v>
      </c>
      <c r="AU110" s="19" t="s">
        <v>162</v>
      </c>
    </row>
    <row r="111" spans="1:65" s="2" customFormat="1" ht="16.5" customHeight="1">
      <c r="A111" s="40"/>
      <c r="B111" s="41"/>
      <c r="C111" s="206" t="s">
        <v>173</v>
      </c>
      <c r="D111" s="206" t="s">
        <v>139</v>
      </c>
      <c r="E111" s="207" t="s">
        <v>1017</v>
      </c>
      <c r="F111" s="208" t="s">
        <v>1018</v>
      </c>
      <c r="G111" s="209" t="s">
        <v>235</v>
      </c>
      <c r="H111" s="210">
        <v>1</v>
      </c>
      <c r="I111" s="211"/>
      <c r="J111" s="212">
        <f>ROUND(I111*H111,2)</f>
        <v>0</v>
      </c>
      <c r="K111" s="208" t="s">
        <v>143</v>
      </c>
      <c r="L111" s="46"/>
      <c r="M111" s="213" t="s">
        <v>19</v>
      </c>
      <c r="N111" s="214" t="s">
        <v>47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236</v>
      </c>
      <c r="AT111" s="217" t="s">
        <v>139</v>
      </c>
      <c r="AU111" s="217" t="s">
        <v>162</v>
      </c>
      <c r="AY111" s="19" t="s">
        <v>136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84</v>
      </c>
      <c r="BK111" s="218">
        <f>ROUND(I111*H111,2)</f>
        <v>0</v>
      </c>
      <c r="BL111" s="19" t="s">
        <v>236</v>
      </c>
      <c r="BM111" s="217" t="s">
        <v>1019</v>
      </c>
    </row>
    <row r="112" spans="1:47" s="2" customFormat="1" ht="12">
      <c r="A112" s="40"/>
      <c r="B112" s="41"/>
      <c r="C112" s="42"/>
      <c r="D112" s="219" t="s">
        <v>146</v>
      </c>
      <c r="E112" s="42"/>
      <c r="F112" s="220" t="s">
        <v>1020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146</v>
      </c>
      <c r="AU112" s="19" t="s">
        <v>162</v>
      </c>
    </row>
    <row r="113" spans="1:47" s="2" customFormat="1" ht="12">
      <c r="A113" s="40"/>
      <c r="B113" s="41"/>
      <c r="C113" s="42"/>
      <c r="D113" s="224" t="s">
        <v>148</v>
      </c>
      <c r="E113" s="42"/>
      <c r="F113" s="225" t="s">
        <v>1021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148</v>
      </c>
      <c r="AU113" s="19" t="s">
        <v>162</v>
      </c>
    </row>
    <row r="114" spans="1:65" s="2" customFormat="1" ht="24.15" customHeight="1">
      <c r="A114" s="40"/>
      <c r="B114" s="41"/>
      <c r="C114" s="270" t="s">
        <v>214</v>
      </c>
      <c r="D114" s="270" t="s">
        <v>265</v>
      </c>
      <c r="E114" s="271" t="s">
        <v>1022</v>
      </c>
      <c r="F114" s="272" t="s">
        <v>1023</v>
      </c>
      <c r="G114" s="273" t="s">
        <v>235</v>
      </c>
      <c r="H114" s="274">
        <v>2</v>
      </c>
      <c r="I114" s="275"/>
      <c r="J114" s="276">
        <f>ROUND(I114*H114,2)</f>
        <v>0</v>
      </c>
      <c r="K114" s="272" t="s">
        <v>19</v>
      </c>
      <c r="L114" s="277"/>
      <c r="M114" s="278" t="s">
        <v>19</v>
      </c>
      <c r="N114" s="279" t="s">
        <v>47</v>
      </c>
      <c r="O114" s="86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268</v>
      </c>
      <c r="AT114" s="217" t="s">
        <v>265</v>
      </c>
      <c r="AU114" s="217" t="s">
        <v>162</v>
      </c>
      <c r="AY114" s="19" t="s">
        <v>136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84</v>
      </c>
      <c r="BK114" s="218">
        <f>ROUND(I114*H114,2)</f>
        <v>0</v>
      </c>
      <c r="BL114" s="19" t="s">
        <v>236</v>
      </c>
      <c r="BM114" s="217" t="s">
        <v>1024</v>
      </c>
    </row>
    <row r="115" spans="1:47" s="2" customFormat="1" ht="12">
      <c r="A115" s="40"/>
      <c r="B115" s="41"/>
      <c r="C115" s="42"/>
      <c r="D115" s="219" t="s">
        <v>146</v>
      </c>
      <c r="E115" s="42"/>
      <c r="F115" s="220" t="s">
        <v>1023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146</v>
      </c>
      <c r="AU115" s="19" t="s">
        <v>162</v>
      </c>
    </row>
    <row r="116" spans="1:65" s="2" customFormat="1" ht="16.5" customHeight="1">
      <c r="A116" s="40"/>
      <c r="B116" s="41"/>
      <c r="C116" s="206" t="s">
        <v>222</v>
      </c>
      <c r="D116" s="206" t="s">
        <v>139</v>
      </c>
      <c r="E116" s="207" t="s">
        <v>1025</v>
      </c>
      <c r="F116" s="208" t="s">
        <v>1026</v>
      </c>
      <c r="G116" s="209" t="s">
        <v>235</v>
      </c>
      <c r="H116" s="210">
        <v>17</v>
      </c>
      <c r="I116" s="211"/>
      <c r="J116" s="212">
        <f>ROUND(I116*H116,2)</f>
        <v>0</v>
      </c>
      <c r="K116" s="208" t="s">
        <v>143</v>
      </c>
      <c r="L116" s="46"/>
      <c r="M116" s="213" t="s">
        <v>19</v>
      </c>
      <c r="N116" s="214" t="s">
        <v>47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236</v>
      </c>
      <c r="AT116" s="217" t="s">
        <v>139</v>
      </c>
      <c r="AU116" s="217" t="s">
        <v>162</v>
      </c>
      <c r="AY116" s="19" t="s">
        <v>136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84</v>
      </c>
      <c r="BK116" s="218">
        <f>ROUND(I116*H116,2)</f>
        <v>0</v>
      </c>
      <c r="BL116" s="19" t="s">
        <v>236</v>
      </c>
      <c r="BM116" s="217" t="s">
        <v>1027</v>
      </c>
    </row>
    <row r="117" spans="1:47" s="2" customFormat="1" ht="12">
      <c r="A117" s="40"/>
      <c r="B117" s="41"/>
      <c r="C117" s="42"/>
      <c r="D117" s="219" t="s">
        <v>146</v>
      </c>
      <c r="E117" s="42"/>
      <c r="F117" s="220" t="s">
        <v>1026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146</v>
      </c>
      <c r="AU117" s="19" t="s">
        <v>162</v>
      </c>
    </row>
    <row r="118" spans="1:47" s="2" customFormat="1" ht="12">
      <c r="A118" s="40"/>
      <c r="B118" s="41"/>
      <c r="C118" s="42"/>
      <c r="D118" s="224" t="s">
        <v>148</v>
      </c>
      <c r="E118" s="42"/>
      <c r="F118" s="225" t="s">
        <v>1028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148</v>
      </c>
      <c r="AU118" s="19" t="s">
        <v>162</v>
      </c>
    </row>
    <row r="119" spans="1:65" s="2" customFormat="1" ht="16.5" customHeight="1">
      <c r="A119" s="40"/>
      <c r="B119" s="41"/>
      <c r="C119" s="270" t="s">
        <v>232</v>
      </c>
      <c r="D119" s="270" t="s">
        <v>265</v>
      </c>
      <c r="E119" s="271" t="s">
        <v>1029</v>
      </c>
      <c r="F119" s="272" t="s">
        <v>1030</v>
      </c>
      <c r="G119" s="273" t="s">
        <v>235</v>
      </c>
      <c r="H119" s="274">
        <v>11</v>
      </c>
      <c r="I119" s="275"/>
      <c r="J119" s="276">
        <f>ROUND(I119*H119,2)</f>
        <v>0</v>
      </c>
      <c r="K119" s="272" t="s">
        <v>19</v>
      </c>
      <c r="L119" s="277"/>
      <c r="M119" s="278" t="s">
        <v>19</v>
      </c>
      <c r="N119" s="279" t="s">
        <v>47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268</v>
      </c>
      <c r="AT119" s="217" t="s">
        <v>265</v>
      </c>
      <c r="AU119" s="217" t="s">
        <v>162</v>
      </c>
      <c r="AY119" s="19" t="s">
        <v>136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84</v>
      </c>
      <c r="BK119" s="218">
        <f>ROUND(I119*H119,2)</f>
        <v>0</v>
      </c>
      <c r="BL119" s="19" t="s">
        <v>236</v>
      </c>
      <c r="BM119" s="217" t="s">
        <v>1031</v>
      </c>
    </row>
    <row r="120" spans="1:47" s="2" customFormat="1" ht="12">
      <c r="A120" s="40"/>
      <c r="B120" s="41"/>
      <c r="C120" s="42"/>
      <c r="D120" s="219" t="s">
        <v>146</v>
      </c>
      <c r="E120" s="42"/>
      <c r="F120" s="220" t="s">
        <v>1030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146</v>
      </c>
      <c r="AU120" s="19" t="s">
        <v>162</v>
      </c>
    </row>
    <row r="121" spans="1:65" s="2" customFormat="1" ht="16.5" customHeight="1">
      <c r="A121" s="40"/>
      <c r="B121" s="41"/>
      <c r="C121" s="270" t="s">
        <v>239</v>
      </c>
      <c r="D121" s="270" t="s">
        <v>265</v>
      </c>
      <c r="E121" s="271" t="s">
        <v>1032</v>
      </c>
      <c r="F121" s="272" t="s">
        <v>1033</v>
      </c>
      <c r="G121" s="273" t="s">
        <v>235</v>
      </c>
      <c r="H121" s="274">
        <v>6</v>
      </c>
      <c r="I121" s="275"/>
      <c r="J121" s="276">
        <f>ROUND(I121*H121,2)</f>
        <v>0</v>
      </c>
      <c r="K121" s="272" t="s">
        <v>19</v>
      </c>
      <c r="L121" s="277"/>
      <c r="M121" s="278" t="s">
        <v>19</v>
      </c>
      <c r="N121" s="279" t="s">
        <v>47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268</v>
      </c>
      <c r="AT121" s="217" t="s">
        <v>265</v>
      </c>
      <c r="AU121" s="217" t="s">
        <v>162</v>
      </c>
      <c r="AY121" s="19" t="s">
        <v>136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84</v>
      </c>
      <c r="BK121" s="218">
        <f>ROUND(I121*H121,2)</f>
        <v>0</v>
      </c>
      <c r="BL121" s="19" t="s">
        <v>236</v>
      </c>
      <c r="BM121" s="217" t="s">
        <v>1034</v>
      </c>
    </row>
    <row r="122" spans="1:47" s="2" customFormat="1" ht="12">
      <c r="A122" s="40"/>
      <c r="B122" s="41"/>
      <c r="C122" s="42"/>
      <c r="D122" s="219" t="s">
        <v>146</v>
      </c>
      <c r="E122" s="42"/>
      <c r="F122" s="220" t="s">
        <v>1033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146</v>
      </c>
      <c r="AU122" s="19" t="s">
        <v>162</v>
      </c>
    </row>
    <row r="123" spans="1:65" s="2" customFormat="1" ht="16.5" customHeight="1">
      <c r="A123" s="40"/>
      <c r="B123" s="41"/>
      <c r="C123" s="206" t="s">
        <v>243</v>
      </c>
      <c r="D123" s="206" t="s">
        <v>139</v>
      </c>
      <c r="E123" s="207" t="s">
        <v>1035</v>
      </c>
      <c r="F123" s="208" t="s">
        <v>1036</v>
      </c>
      <c r="G123" s="209" t="s">
        <v>235</v>
      </c>
      <c r="H123" s="210">
        <v>1</v>
      </c>
      <c r="I123" s="211"/>
      <c r="J123" s="212">
        <f>ROUND(I123*H123,2)</f>
        <v>0</v>
      </c>
      <c r="K123" s="208" t="s">
        <v>143</v>
      </c>
      <c r="L123" s="46"/>
      <c r="M123" s="213" t="s">
        <v>19</v>
      </c>
      <c r="N123" s="214" t="s">
        <v>47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236</v>
      </c>
      <c r="AT123" s="217" t="s">
        <v>139</v>
      </c>
      <c r="AU123" s="217" t="s">
        <v>162</v>
      </c>
      <c r="AY123" s="19" t="s">
        <v>136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84</v>
      </c>
      <c r="BK123" s="218">
        <f>ROUND(I123*H123,2)</f>
        <v>0</v>
      </c>
      <c r="BL123" s="19" t="s">
        <v>236</v>
      </c>
      <c r="BM123" s="217" t="s">
        <v>1037</v>
      </c>
    </row>
    <row r="124" spans="1:47" s="2" customFormat="1" ht="12">
      <c r="A124" s="40"/>
      <c r="B124" s="41"/>
      <c r="C124" s="42"/>
      <c r="D124" s="219" t="s">
        <v>146</v>
      </c>
      <c r="E124" s="42"/>
      <c r="F124" s="220" t="s">
        <v>1036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146</v>
      </c>
      <c r="AU124" s="19" t="s">
        <v>162</v>
      </c>
    </row>
    <row r="125" spans="1:47" s="2" customFormat="1" ht="12">
      <c r="A125" s="40"/>
      <c r="B125" s="41"/>
      <c r="C125" s="42"/>
      <c r="D125" s="224" t="s">
        <v>148</v>
      </c>
      <c r="E125" s="42"/>
      <c r="F125" s="225" t="s">
        <v>1038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148</v>
      </c>
      <c r="AU125" s="19" t="s">
        <v>162</v>
      </c>
    </row>
    <row r="126" spans="1:65" s="2" customFormat="1" ht="16.5" customHeight="1">
      <c r="A126" s="40"/>
      <c r="B126" s="41"/>
      <c r="C126" s="270" t="s">
        <v>8</v>
      </c>
      <c r="D126" s="270" t="s">
        <v>265</v>
      </c>
      <c r="E126" s="271" t="s">
        <v>1039</v>
      </c>
      <c r="F126" s="272" t="s">
        <v>1040</v>
      </c>
      <c r="G126" s="273" t="s">
        <v>235</v>
      </c>
      <c r="H126" s="274">
        <v>1</v>
      </c>
      <c r="I126" s="275"/>
      <c r="J126" s="276">
        <f>ROUND(I126*H126,2)</f>
        <v>0</v>
      </c>
      <c r="K126" s="272" t="s">
        <v>19</v>
      </c>
      <c r="L126" s="277"/>
      <c r="M126" s="278" t="s">
        <v>19</v>
      </c>
      <c r="N126" s="279" t="s">
        <v>47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268</v>
      </c>
      <c r="AT126" s="217" t="s">
        <v>265</v>
      </c>
      <c r="AU126" s="217" t="s">
        <v>162</v>
      </c>
      <c r="AY126" s="19" t="s">
        <v>136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84</v>
      </c>
      <c r="BK126" s="218">
        <f>ROUND(I126*H126,2)</f>
        <v>0</v>
      </c>
      <c r="BL126" s="19" t="s">
        <v>236</v>
      </c>
      <c r="BM126" s="217" t="s">
        <v>1041</v>
      </c>
    </row>
    <row r="127" spans="1:47" s="2" customFormat="1" ht="12">
      <c r="A127" s="40"/>
      <c r="B127" s="41"/>
      <c r="C127" s="42"/>
      <c r="D127" s="219" t="s">
        <v>146</v>
      </c>
      <c r="E127" s="42"/>
      <c r="F127" s="220" t="s">
        <v>1040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146</v>
      </c>
      <c r="AU127" s="19" t="s">
        <v>162</v>
      </c>
    </row>
    <row r="128" spans="1:65" s="2" customFormat="1" ht="16.5" customHeight="1">
      <c r="A128" s="40"/>
      <c r="B128" s="41"/>
      <c r="C128" s="270" t="s">
        <v>236</v>
      </c>
      <c r="D128" s="270" t="s">
        <v>265</v>
      </c>
      <c r="E128" s="271" t="s">
        <v>1042</v>
      </c>
      <c r="F128" s="272" t="s">
        <v>1043</v>
      </c>
      <c r="G128" s="273" t="s">
        <v>235</v>
      </c>
      <c r="H128" s="274">
        <v>1</v>
      </c>
      <c r="I128" s="275"/>
      <c r="J128" s="276">
        <f>ROUND(I128*H128,2)</f>
        <v>0</v>
      </c>
      <c r="K128" s="272" t="s">
        <v>19</v>
      </c>
      <c r="L128" s="277"/>
      <c r="M128" s="278" t="s">
        <v>19</v>
      </c>
      <c r="N128" s="279" t="s">
        <v>47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268</v>
      </c>
      <c r="AT128" s="217" t="s">
        <v>265</v>
      </c>
      <c r="AU128" s="217" t="s">
        <v>162</v>
      </c>
      <c r="AY128" s="19" t="s">
        <v>136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84</v>
      </c>
      <c r="BK128" s="218">
        <f>ROUND(I128*H128,2)</f>
        <v>0</v>
      </c>
      <c r="BL128" s="19" t="s">
        <v>236</v>
      </c>
      <c r="BM128" s="217" t="s">
        <v>1044</v>
      </c>
    </row>
    <row r="129" spans="1:47" s="2" customFormat="1" ht="12">
      <c r="A129" s="40"/>
      <c r="B129" s="41"/>
      <c r="C129" s="42"/>
      <c r="D129" s="219" t="s">
        <v>146</v>
      </c>
      <c r="E129" s="42"/>
      <c r="F129" s="220" t="s">
        <v>1043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146</v>
      </c>
      <c r="AU129" s="19" t="s">
        <v>162</v>
      </c>
    </row>
    <row r="130" spans="1:65" s="2" customFormat="1" ht="16.5" customHeight="1">
      <c r="A130" s="40"/>
      <c r="B130" s="41"/>
      <c r="C130" s="206" t="s">
        <v>264</v>
      </c>
      <c r="D130" s="206" t="s">
        <v>139</v>
      </c>
      <c r="E130" s="207" t="s">
        <v>1045</v>
      </c>
      <c r="F130" s="208" t="s">
        <v>1046</v>
      </c>
      <c r="G130" s="209" t="s">
        <v>235</v>
      </c>
      <c r="H130" s="210">
        <v>1</v>
      </c>
      <c r="I130" s="211"/>
      <c r="J130" s="212">
        <f>ROUND(I130*H130,2)</f>
        <v>0</v>
      </c>
      <c r="K130" s="208" t="s">
        <v>143</v>
      </c>
      <c r="L130" s="46"/>
      <c r="M130" s="213" t="s">
        <v>19</v>
      </c>
      <c r="N130" s="214" t="s">
        <v>47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236</v>
      </c>
      <c r="AT130" s="217" t="s">
        <v>139</v>
      </c>
      <c r="AU130" s="217" t="s">
        <v>162</v>
      </c>
      <c r="AY130" s="19" t="s">
        <v>136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84</v>
      </c>
      <c r="BK130" s="218">
        <f>ROUND(I130*H130,2)</f>
        <v>0</v>
      </c>
      <c r="BL130" s="19" t="s">
        <v>236</v>
      </c>
      <c r="BM130" s="217" t="s">
        <v>1047</v>
      </c>
    </row>
    <row r="131" spans="1:47" s="2" customFormat="1" ht="12">
      <c r="A131" s="40"/>
      <c r="B131" s="41"/>
      <c r="C131" s="42"/>
      <c r="D131" s="219" t="s">
        <v>146</v>
      </c>
      <c r="E131" s="42"/>
      <c r="F131" s="220" t="s">
        <v>1048</v>
      </c>
      <c r="G131" s="42"/>
      <c r="H131" s="42"/>
      <c r="I131" s="221"/>
      <c r="J131" s="42"/>
      <c r="K131" s="42"/>
      <c r="L131" s="46"/>
      <c r="M131" s="222"/>
      <c r="N131" s="22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146</v>
      </c>
      <c r="AU131" s="19" t="s">
        <v>162</v>
      </c>
    </row>
    <row r="132" spans="1:47" s="2" customFormat="1" ht="12">
      <c r="A132" s="40"/>
      <c r="B132" s="41"/>
      <c r="C132" s="42"/>
      <c r="D132" s="224" t="s">
        <v>148</v>
      </c>
      <c r="E132" s="42"/>
      <c r="F132" s="225" t="s">
        <v>1049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148</v>
      </c>
      <c r="AU132" s="19" t="s">
        <v>162</v>
      </c>
    </row>
    <row r="133" spans="1:65" s="2" customFormat="1" ht="16.5" customHeight="1">
      <c r="A133" s="40"/>
      <c r="B133" s="41"/>
      <c r="C133" s="206" t="s">
        <v>272</v>
      </c>
      <c r="D133" s="206" t="s">
        <v>139</v>
      </c>
      <c r="E133" s="207" t="s">
        <v>1050</v>
      </c>
      <c r="F133" s="208" t="s">
        <v>1051</v>
      </c>
      <c r="G133" s="209" t="s">
        <v>235</v>
      </c>
      <c r="H133" s="210">
        <v>17</v>
      </c>
      <c r="I133" s="211"/>
      <c r="J133" s="212">
        <f>ROUND(I133*H133,2)</f>
        <v>0</v>
      </c>
      <c r="K133" s="208" t="s">
        <v>143</v>
      </c>
      <c r="L133" s="46"/>
      <c r="M133" s="213" t="s">
        <v>19</v>
      </c>
      <c r="N133" s="214" t="s">
        <v>47</v>
      </c>
      <c r="O133" s="86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236</v>
      </c>
      <c r="AT133" s="217" t="s">
        <v>139</v>
      </c>
      <c r="AU133" s="217" t="s">
        <v>162</v>
      </c>
      <c r="AY133" s="19" t="s">
        <v>136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84</v>
      </c>
      <c r="BK133" s="218">
        <f>ROUND(I133*H133,2)</f>
        <v>0</v>
      </c>
      <c r="BL133" s="19" t="s">
        <v>236</v>
      </c>
      <c r="BM133" s="217" t="s">
        <v>1052</v>
      </c>
    </row>
    <row r="134" spans="1:47" s="2" customFormat="1" ht="12">
      <c r="A134" s="40"/>
      <c r="B134" s="41"/>
      <c r="C134" s="42"/>
      <c r="D134" s="219" t="s">
        <v>146</v>
      </c>
      <c r="E134" s="42"/>
      <c r="F134" s="220" t="s">
        <v>1053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146</v>
      </c>
      <c r="AU134" s="19" t="s">
        <v>162</v>
      </c>
    </row>
    <row r="135" spans="1:47" s="2" customFormat="1" ht="12">
      <c r="A135" s="40"/>
      <c r="B135" s="41"/>
      <c r="C135" s="42"/>
      <c r="D135" s="224" t="s">
        <v>148</v>
      </c>
      <c r="E135" s="42"/>
      <c r="F135" s="225" t="s">
        <v>1054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148</v>
      </c>
      <c r="AU135" s="19" t="s">
        <v>162</v>
      </c>
    </row>
    <row r="136" spans="1:65" s="2" customFormat="1" ht="16.5" customHeight="1">
      <c r="A136" s="40"/>
      <c r="B136" s="41"/>
      <c r="C136" s="206" t="s">
        <v>277</v>
      </c>
      <c r="D136" s="206" t="s">
        <v>139</v>
      </c>
      <c r="E136" s="207" t="s">
        <v>1055</v>
      </c>
      <c r="F136" s="208" t="s">
        <v>1056</v>
      </c>
      <c r="G136" s="209" t="s">
        <v>235</v>
      </c>
      <c r="H136" s="210">
        <v>1</v>
      </c>
      <c r="I136" s="211"/>
      <c r="J136" s="212">
        <f>ROUND(I136*H136,2)</f>
        <v>0</v>
      </c>
      <c r="K136" s="208" t="s">
        <v>143</v>
      </c>
      <c r="L136" s="46"/>
      <c r="M136" s="213" t="s">
        <v>19</v>
      </c>
      <c r="N136" s="214" t="s">
        <v>47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236</v>
      </c>
      <c r="AT136" s="217" t="s">
        <v>139</v>
      </c>
      <c r="AU136" s="217" t="s">
        <v>162</v>
      </c>
      <c r="AY136" s="19" t="s">
        <v>136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84</v>
      </c>
      <c r="BK136" s="218">
        <f>ROUND(I136*H136,2)</f>
        <v>0</v>
      </c>
      <c r="BL136" s="19" t="s">
        <v>236</v>
      </c>
      <c r="BM136" s="217" t="s">
        <v>1057</v>
      </c>
    </row>
    <row r="137" spans="1:47" s="2" customFormat="1" ht="12">
      <c r="A137" s="40"/>
      <c r="B137" s="41"/>
      <c r="C137" s="42"/>
      <c r="D137" s="219" t="s">
        <v>146</v>
      </c>
      <c r="E137" s="42"/>
      <c r="F137" s="220" t="s">
        <v>1058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146</v>
      </c>
      <c r="AU137" s="19" t="s">
        <v>162</v>
      </c>
    </row>
    <row r="138" spans="1:47" s="2" customFormat="1" ht="12">
      <c r="A138" s="40"/>
      <c r="B138" s="41"/>
      <c r="C138" s="42"/>
      <c r="D138" s="224" t="s">
        <v>148</v>
      </c>
      <c r="E138" s="42"/>
      <c r="F138" s="225" t="s">
        <v>1059</v>
      </c>
      <c r="G138" s="42"/>
      <c r="H138" s="42"/>
      <c r="I138" s="221"/>
      <c r="J138" s="42"/>
      <c r="K138" s="42"/>
      <c r="L138" s="46"/>
      <c r="M138" s="222"/>
      <c r="N138" s="223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148</v>
      </c>
      <c r="AU138" s="19" t="s">
        <v>162</v>
      </c>
    </row>
    <row r="139" spans="1:65" s="2" customFormat="1" ht="16.5" customHeight="1">
      <c r="A139" s="40"/>
      <c r="B139" s="41"/>
      <c r="C139" s="206" t="s">
        <v>285</v>
      </c>
      <c r="D139" s="206" t="s">
        <v>139</v>
      </c>
      <c r="E139" s="207" t="s">
        <v>1060</v>
      </c>
      <c r="F139" s="208" t="s">
        <v>1061</v>
      </c>
      <c r="G139" s="209" t="s">
        <v>235</v>
      </c>
      <c r="H139" s="210">
        <v>1</v>
      </c>
      <c r="I139" s="211"/>
      <c r="J139" s="212">
        <f>ROUND(I139*H139,2)</f>
        <v>0</v>
      </c>
      <c r="K139" s="208" t="s">
        <v>143</v>
      </c>
      <c r="L139" s="46"/>
      <c r="M139" s="213" t="s">
        <v>19</v>
      </c>
      <c r="N139" s="214" t="s">
        <v>47</v>
      </c>
      <c r="O139" s="86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7" t="s">
        <v>236</v>
      </c>
      <c r="AT139" s="217" t="s">
        <v>139</v>
      </c>
      <c r="AU139" s="217" t="s">
        <v>162</v>
      </c>
      <c r="AY139" s="19" t="s">
        <v>136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84</v>
      </c>
      <c r="BK139" s="218">
        <f>ROUND(I139*H139,2)</f>
        <v>0</v>
      </c>
      <c r="BL139" s="19" t="s">
        <v>236</v>
      </c>
      <c r="BM139" s="217" t="s">
        <v>1062</v>
      </c>
    </row>
    <row r="140" spans="1:47" s="2" customFormat="1" ht="12">
      <c r="A140" s="40"/>
      <c r="B140" s="41"/>
      <c r="C140" s="42"/>
      <c r="D140" s="219" t="s">
        <v>146</v>
      </c>
      <c r="E140" s="42"/>
      <c r="F140" s="220" t="s">
        <v>1063</v>
      </c>
      <c r="G140" s="42"/>
      <c r="H140" s="42"/>
      <c r="I140" s="221"/>
      <c r="J140" s="42"/>
      <c r="K140" s="42"/>
      <c r="L140" s="46"/>
      <c r="M140" s="222"/>
      <c r="N140" s="223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146</v>
      </c>
      <c r="AU140" s="19" t="s">
        <v>162</v>
      </c>
    </row>
    <row r="141" spans="1:47" s="2" customFormat="1" ht="12">
      <c r="A141" s="40"/>
      <c r="B141" s="41"/>
      <c r="C141" s="42"/>
      <c r="D141" s="224" t="s">
        <v>148</v>
      </c>
      <c r="E141" s="42"/>
      <c r="F141" s="225" t="s">
        <v>1064</v>
      </c>
      <c r="G141" s="42"/>
      <c r="H141" s="42"/>
      <c r="I141" s="221"/>
      <c r="J141" s="42"/>
      <c r="K141" s="42"/>
      <c r="L141" s="46"/>
      <c r="M141" s="222"/>
      <c r="N141" s="223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148</v>
      </c>
      <c r="AU141" s="19" t="s">
        <v>162</v>
      </c>
    </row>
    <row r="142" spans="1:65" s="2" customFormat="1" ht="16.5" customHeight="1">
      <c r="A142" s="40"/>
      <c r="B142" s="41"/>
      <c r="C142" s="206" t="s">
        <v>7</v>
      </c>
      <c r="D142" s="206" t="s">
        <v>139</v>
      </c>
      <c r="E142" s="207" t="s">
        <v>1065</v>
      </c>
      <c r="F142" s="208" t="s">
        <v>1066</v>
      </c>
      <c r="G142" s="209" t="s">
        <v>235</v>
      </c>
      <c r="H142" s="210">
        <v>17</v>
      </c>
      <c r="I142" s="211"/>
      <c r="J142" s="212">
        <f>ROUND(I142*H142,2)</f>
        <v>0</v>
      </c>
      <c r="K142" s="208" t="s">
        <v>143</v>
      </c>
      <c r="L142" s="46"/>
      <c r="M142" s="213" t="s">
        <v>19</v>
      </c>
      <c r="N142" s="214" t="s">
        <v>47</v>
      </c>
      <c r="O142" s="86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236</v>
      </c>
      <c r="AT142" s="217" t="s">
        <v>139</v>
      </c>
      <c r="AU142" s="217" t="s">
        <v>162</v>
      </c>
      <c r="AY142" s="19" t="s">
        <v>136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84</v>
      </c>
      <c r="BK142" s="218">
        <f>ROUND(I142*H142,2)</f>
        <v>0</v>
      </c>
      <c r="BL142" s="19" t="s">
        <v>236</v>
      </c>
      <c r="BM142" s="217" t="s">
        <v>1067</v>
      </c>
    </row>
    <row r="143" spans="1:47" s="2" customFormat="1" ht="12">
      <c r="A143" s="40"/>
      <c r="B143" s="41"/>
      <c r="C143" s="42"/>
      <c r="D143" s="219" t="s">
        <v>146</v>
      </c>
      <c r="E143" s="42"/>
      <c r="F143" s="220" t="s">
        <v>1068</v>
      </c>
      <c r="G143" s="42"/>
      <c r="H143" s="42"/>
      <c r="I143" s="221"/>
      <c r="J143" s="42"/>
      <c r="K143" s="42"/>
      <c r="L143" s="46"/>
      <c r="M143" s="222"/>
      <c r="N143" s="223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146</v>
      </c>
      <c r="AU143" s="19" t="s">
        <v>162</v>
      </c>
    </row>
    <row r="144" spans="1:47" s="2" customFormat="1" ht="12">
      <c r="A144" s="40"/>
      <c r="B144" s="41"/>
      <c r="C144" s="42"/>
      <c r="D144" s="224" t="s">
        <v>148</v>
      </c>
      <c r="E144" s="42"/>
      <c r="F144" s="225" t="s">
        <v>1069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148</v>
      </c>
      <c r="AU144" s="19" t="s">
        <v>162</v>
      </c>
    </row>
    <row r="145" spans="1:65" s="2" customFormat="1" ht="16.5" customHeight="1">
      <c r="A145" s="40"/>
      <c r="B145" s="41"/>
      <c r="C145" s="206" t="s">
        <v>297</v>
      </c>
      <c r="D145" s="206" t="s">
        <v>139</v>
      </c>
      <c r="E145" s="207" t="s">
        <v>1070</v>
      </c>
      <c r="F145" s="208" t="s">
        <v>1071</v>
      </c>
      <c r="G145" s="209" t="s">
        <v>235</v>
      </c>
      <c r="H145" s="210">
        <v>1</v>
      </c>
      <c r="I145" s="211"/>
      <c r="J145" s="212">
        <f>ROUND(I145*H145,2)</f>
        <v>0</v>
      </c>
      <c r="K145" s="208" t="s">
        <v>143</v>
      </c>
      <c r="L145" s="46"/>
      <c r="M145" s="213" t="s">
        <v>19</v>
      </c>
      <c r="N145" s="214" t="s">
        <v>47</v>
      </c>
      <c r="O145" s="86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236</v>
      </c>
      <c r="AT145" s="217" t="s">
        <v>139</v>
      </c>
      <c r="AU145" s="217" t="s">
        <v>162</v>
      </c>
      <c r="AY145" s="19" t="s">
        <v>136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84</v>
      </c>
      <c r="BK145" s="218">
        <f>ROUND(I145*H145,2)</f>
        <v>0</v>
      </c>
      <c r="BL145" s="19" t="s">
        <v>236</v>
      </c>
      <c r="BM145" s="217" t="s">
        <v>1072</v>
      </c>
    </row>
    <row r="146" spans="1:47" s="2" customFormat="1" ht="12">
      <c r="A146" s="40"/>
      <c r="B146" s="41"/>
      <c r="C146" s="42"/>
      <c r="D146" s="219" t="s">
        <v>146</v>
      </c>
      <c r="E146" s="42"/>
      <c r="F146" s="220" t="s">
        <v>1073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146</v>
      </c>
      <c r="AU146" s="19" t="s">
        <v>162</v>
      </c>
    </row>
    <row r="147" spans="1:47" s="2" customFormat="1" ht="12">
      <c r="A147" s="40"/>
      <c r="B147" s="41"/>
      <c r="C147" s="42"/>
      <c r="D147" s="224" t="s">
        <v>148</v>
      </c>
      <c r="E147" s="42"/>
      <c r="F147" s="225" t="s">
        <v>1074</v>
      </c>
      <c r="G147" s="42"/>
      <c r="H147" s="42"/>
      <c r="I147" s="221"/>
      <c r="J147" s="42"/>
      <c r="K147" s="42"/>
      <c r="L147" s="46"/>
      <c r="M147" s="222"/>
      <c r="N147" s="22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148</v>
      </c>
      <c r="AU147" s="19" t="s">
        <v>162</v>
      </c>
    </row>
    <row r="148" spans="1:63" s="12" customFormat="1" ht="20.85" customHeight="1">
      <c r="A148" s="12"/>
      <c r="B148" s="190"/>
      <c r="C148" s="191"/>
      <c r="D148" s="192" t="s">
        <v>75</v>
      </c>
      <c r="E148" s="204" t="s">
        <v>1075</v>
      </c>
      <c r="F148" s="204" t="s">
        <v>1076</v>
      </c>
      <c r="G148" s="191"/>
      <c r="H148" s="191"/>
      <c r="I148" s="194"/>
      <c r="J148" s="205">
        <f>BK148</f>
        <v>0</v>
      </c>
      <c r="K148" s="191"/>
      <c r="L148" s="196"/>
      <c r="M148" s="197"/>
      <c r="N148" s="198"/>
      <c r="O148" s="198"/>
      <c r="P148" s="199">
        <f>SUM(P149:P187)</f>
        <v>0</v>
      </c>
      <c r="Q148" s="198"/>
      <c r="R148" s="199">
        <f>SUM(R149:R187)</f>
        <v>0.011500000000000002</v>
      </c>
      <c r="S148" s="198"/>
      <c r="T148" s="200">
        <f>SUM(T149:T187)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1" t="s">
        <v>84</v>
      </c>
      <c r="AT148" s="202" t="s">
        <v>75</v>
      </c>
      <c r="AU148" s="202" t="s">
        <v>86</v>
      </c>
      <c r="AY148" s="201" t="s">
        <v>136</v>
      </c>
      <c r="BK148" s="203">
        <f>SUM(BK149:BK187)</f>
        <v>0</v>
      </c>
    </row>
    <row r="149" spans="1:65" s="2" customFormat="1" ht="16.5" customHeight="1">
      <c r="A149" s="40"/>
      <c r="B149" s="41"/>
      <c r="C149" s="206" t="s">
        <v>303</v>
      </c>
      <c r="D149" s="206" t="s">
        <v>139</v>
      </c>
      <c r="E149" s="207" t="s">
        <v>1077</v>
      </c>
      <c r="F149" s="208" t="s">
        <v>1078</v>
      </c>
      <c r="G149" s="209" t="s">
        <v>235</v>
      </c>
      <c r="H149" s="210">
        <v>6</v>
      </c>
      <c r="I149" s="211"/>
      <c r="J149" s="212">
        <f>ROUND(I149*H149,2)</f>
        <v>0</v>
      </c>
      <c r="K149" s="208" t="s">
        <v>143</v>
      </c>
      <c r="L149" s="46"/>
      <c r="M149" s="213" t="s">
        <v>19</v>
      </c>
      <c r="N149" s="214" t="s">
        <v>47</v>
      </c>
      <c r="O149" s="86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236</v>
      </c>
      <c r="AT149" s="217" t="s">
        <v>139</v>
      </c>
      <c r="AU149" s="217" t="s">
        <v>162</v>
      </c>
      <c r="AY149" s="19" t="s">
        <v>136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84</v>
      </c>
      <c r="BK149" s="218">
        <f>ROUND(I149*H149,2)</f>
        <v>0</v>
      </c>
      <c r="BL149" s="19" t="s">
        <v>236</v>
      </c>
      <c r="BM149" s="217" t="s">
        <v>1079</v>
      </c>
    </row>
    <row r="150" spans="1:47" s="2" customFormat="1" ht="12">
      <c r="A150" s="40"/>
      <c r="B150" s="41"/>
      <c r="C150" s="42"/>
      <c r="D150" s="219" t="s">
        <v>146</v>
      </c>
      <c r="E150" s="42"/>
      <c r="F150" s="220" t="s">
        <v>1080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146</v>
      </c>
      <c r="AU150" s="19" t="s">
        <v>162</v>
      </c>
    </row>
    <row r="151" spans="1:47" s="2" customFormat="1" ht="12">
      <c r="A151" s="40"/>
      <c r="B151" s="41"/>
      <c r="C151" s="42"/>
      <c r="D151" s="224" t="s">
        <v>148</v>
      </c>
      <c r="E151" s="42"/>
      <c r="F151" s="225" t="s">
        <v>1081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148</v>
      </c>
      <c r="AU151" s="19" t="s">
        <v>162</v>
      </c>
    </row>
    <row r="152" spans="1:65" s="2" customFormat="1" ht="16.5" customHeight="1">
      <c r="A152" s="40"/>
      <c r="B152" s="41"/>
      <c r="C152" s="270" t="s">
        <v>307</v>
      </c>
      <c r="D152" s="270" t="s">
        <v>265</v>
      </c>
      <c r="E152" s="271" t="s">
        <v>1082</v>
      </c>
      <c r="F152" s="272" t="s">
        <v>1083</v>
      </c>
      <c r="G152" s="273" t="s">
        <v>235</v>
      </c>
      <c r="H152" s="274">
        <v>6</v>
      </c>
      <c r="I152" s="275"/>
      <c r="J152" s="276">
        <f>ROUND(I152*H152,2)</f>
        <v>0</v>
      </c>
      <c r="K152" s="272" t="s">
        <v>143</v>
      </c>
      <c r="L152" s="277"/>
      <c r="M152" s="278" t="s">
        <v>19</v>
      </c>
      <c r="N152" s="279" t="s">
        <v>47</v>
      </c>
      <c r="O152" s="86"/>
      <c r="P152" s="215">
        <f>O152*H152</f>
        <v>0</v>
      </c>
      <c r="Q152" s="215">
        <v>2E-05</v>
      </c>
      <c r="R152" s="215">
        <f>Q152*H152</f>
        <v>0.00012000000000000002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268</v>
      </c>
      <c r="AT152" s="217" t="s">
        <v>265</v>
      </c>
      <c r="AU152" s="217" t="s">
        <v>162</v>
      </c>
      <c r="AY152" s="19" t="s">
        <v>136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84</v>
      </c>
      <c r="BK152" s="218">
        <f>ROUND(I152*H152,2)</f>
        <v>0</v>
      </c>
      <c r="BL152" s="19" t="s">
        <v>236</v>
      </c>
      <c r="BM152" s="217" t="s">
        <v>1084</v>
      </c>
    </row>
    <row r="153" spans="1:47" s="2" customFormat="1" ht="12">
      <c r="A153" s="40"/>
      <c r="B153" s="41"/>
      <c r="C153" s="42"/>
      <c r="D153" s="219" t="s">
        <v>146</v>
      </c>
      <c r="E153" s="42"/>
      <c r="F153" s="220" t="s">
        <v>1083</v>
      </c>
      <c r="G153" s="42"/>
      <c r="H153" s="42"/>
      <c r="I153" s="221"/>
      <c r="J153" s="42"/>
      <c r="K153" s="42"/>
      <c r="L153" s="46"/>
      <c r="M153" s="222"/>
      <c r="N153" s="22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146</v>
      </c>
      <c r="AU153" s="19" t="s">
        <v>162</v>
      </c>
    </row>
    <row r="154" spans="1:65" s="2" customFormat="1" ht="16.5" customHeight="1">
      <c r="A154" s="40"/>
      <c r="B154" s="41"/>
      <c r="C154" s="270" t="s">
        <v>313</v>
      </c>
      <c r="D154" s="270" t="s">
        <v>265</v>
      </c>
      <c r="E154" s="271" t="s">
        <v>1085</v>
      </c>
      <c r="F154" s="272" t="s">
        <v>1086</v>
      </c>
      <c r="G154" s="273" t="s">
        <v>235</v>
      </c>
      <c r="H154" s="274">
        <v>6</v>
      </c>
      <c r="I154" s="275"/>
      <c r="J154" s="276">
        <f>ROUND(I154*H154,2)</f>
        <v>0</v>
      </c>
      <c r="K154" s="272" t="s">
        <v>143</v>
      </c>
      <c r="L154" s="277"/>
      <c r="M154" s="278" t="s">
        <v>19</v>
      </c>
      <c r="N154" s="279" t="s">
        <v>47</v>
      </c>
      <c r="O154" s="86"/>
      <c r="P154" s="215">
        <f>O154*H154</f>
        <v>0</v>
      </c>
      <c r="Q154" s="215">
        <v>1E-05</v>
      </c>
      <c r="R154" s="215">
        <f>Q154*H154</f>
        <v>6.000000000000001E-05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268</v>
      </c>
      <c r="AT154" s="217" t="s">
        <v>265</v>
      </c>
      <c r="AU154" s="217" t="s">
        <v>162</v>
      </c>
      <c r="AY154" s="19" t="s">
        <v>136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84</v>
      </c>
      <c r="BK154" s="218">
        <f>ROUND(I154*H154,2)</f>
        <v>0</v>
      </c>
      <c r="BL154" s="19" t="s">
        <v>236</v>
      </c>
      <c r="BM154" s="217" t="s">
        <v>1087</v>
      </c>
    </row>
    <row r="155" spans="1:47" s="2" customFormat="1" ht="12">
      <c r="A155" s="40"/>
      <c r="B155" s="41"/>
      <c r="C155" s="42"/>
      <c r="D155" s="219" t="s">
        <v>146</v>
      </c>
      <c r="E155" s="42"/>
      <c r="F155" s="220" t="s">
        <v>1086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146</v>
      </c>
      <c r="AU155" s="19" t="s">
        <v>162</v>
      </c>
    </row>
    <row r="156" spans="1:65" s="2" customFormat="1" ht="16.5" customHeight="1">
      <c r="A156" s="40"/>
      <c r="B156" s="41"/>
      <c r="C156" s="206" t="s">
        <v>317</v>
      </c>
      <c r="D156" s="206" t="s">
        <v>139</v>
      </c>
      <c r="E156" s="207" t="s">
        <v>1088</v>
      </c>
      <c r="F156" s="208" t="s">
        <v>1089</v>
      </c>
      <c r="G156" s="209" t="s">
        <v>235</v>
      </c>
      <c r="H156" s="210">
        <v>2</v>
      </c>
      <c r="I156" s="211"/>
      <c r="J156" s="212">
        <f>ROUND(I156*H156,2)</f>
        <v>0</v>
      </c>
      <c r="K156" s="208" t="s">
        <v>143</v>
      </c>
      <c r="L156" s="46"/>
      <c r="M156" s="213" t="s">
        <v>19</v>
      </c>
      <c r="N156" s="214" t="s">
        <v>47</v>
      </c>
      <c r="O156" s="86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236</v>
      </c>
      <c r="AT156" s="217" t="s">
        <v>139</v>
      </c>
      <c r="AU156" s="217" t="s">
        <v>162</v>
      </c>
      <c r="AY156" s="19" t="s">
        <v>136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84</v>
      </c>
      <c r="BK156" s="218">
        <f>ROUND(I156*H156,2)</f>
        <v>0</v>
      </c>
      <c r="BL156" s="19" t="s">
        <v>236</v>
      </c>
      <c r="BM156" s="217" t="s">
        <v>1090</v>
      </c>
    </row>
    <row r="157" spans="1:47" s="2" customFormat="1" ht="12">
      <c r="A157" s="40"/>
      <c r="B157" s="41"/>
      <c r="C157" s="42"/>
      <c r="D157" s="219" t="s">
        <v>146</v>
      </c>
      <c r="E157" s="42"/>
      <c r="F157" s="220" t="s">
        <v>1091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146</v>
      </c>
      <c r="AU157" s="19" t="s">
        <v>162</v>
      </c>
    </row>
    <row r="158" spans="1:47" s="2" customFormat="1" ht="12">
      <c r="A158" s="40"/>
      <c r="B158" s="41"/>
      <c r="C158" s="42"/>
      <c r="D158" s="224" t="s">
        <v>148</v>
      </c>
      <c r="E158" s="42"/>
      <c r="F158" s="225" t="s">
        <v>1092</v>
      </c>
      <c r="G158" s="42"/>
      <c r="H158" s="42"/>
      <c r="I158" s="221"/>
      <c r="J158" s="42"/>
      <c r="K158" s="42"/>
      <c r="L158" s="46"/>
      <c r="M158" s="222"/>
      <c r="N158" s="223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148</v>
      </c>
      <c r="AU158" s="19" t="s">
        <v>162</v>
      </c>
    </row>
    <row r="159" spans="1:65" s="2" customFormat="1" ht="24.15" customHeight="1">
      <c r="A159" s="40"/>
      <c r="B159" s="41"/>
      <c r="C159" s="270" t="s">
        <v>327</v>
      </c>
      <c r="D159" s="270" t="s">
        <v>265</v>
      </c>
      <c r="E159" s="271" t="s">
        <v>1093</v>
      </c>
      <c r="F159" s="272" t="s">
        <v>1094</v>
      </c>
      <c r="G159" s="273" t="s">
        <v>235</v>
      </c>
      <c r="H159" s="274">
        <v>2</v>
      </c>
      <c r="I159" s="275"/>
      <c r="J159" s="276">
        <f>ROUND(I159*H159,2)</f>
        <v>0</v>
      </c>
      <c r="K159" s="272" t="s">
        <v>19</v>
      </c>
      <c r="L159" s="277"/>
      <c r="M159" s="278" t="s">
        <v>19</v>
      </c>
      <c r="N159" s="279" t="s">
        <v>47</v>
      </c>
      <c r="O159" s="86"/>
      <c r="P159" s="215">
        <f>O159*H159</f>
        <v>0</v>
      </c>
      <c r="Q159" s="215">
        <v>0.00086</v>
      </c>
      <c r="R159" s="215">
        <f>Q159*H159</f>
        <v>0.00172</v>
      </c>
      <c r="S159" s="215">
        <v>0</v>
      </c>
      <c r="T159" s="21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7" t="s">
        <v>268</v>
      </c>
      <c r="AT159" s="217" t="s">
        <v>265</v>
      </c>
      <c r="AU159" s="217" t="s">
        <v>162</v>
      </c>
      <c r="AY159" s="19" t="s">
        <v>136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9" t="s">
        <v>84</v>
      </c>
      <c r="BK159" s="218">
        <f>ROUND(I159*H159,2)</f>
        <v>0</v>
      </c>
      <c r="BL159" s="19" t="s">
        <v>236</v>
      </c>
      <c r="BM159" s="217" t="s">
        <v>1095</v>
      </c>
    </row>
    <row r="160" spans="1:47" s="2" customFormat="1" ht="12">
      <c r="A160" s="40"/>
      <c r="B160" s="41"/>
      <c r="C160" s="42"/>
      <c r="D160" s="219" t="s">
        <v>146</v>
      </c>
      <c r="E160" s="42"/>
      <c r="F160" s="220" t="s">
        <v>1094</v>
      </c>
      <c r="G160" s="42"/>
      <c r="H160" s="42"/>
      <c r="I160" s="221"/>
      <c r="J160" s="42"/>
      <c r="K160" s="42"/>
      <c r="L160" s="46"/>
      <c r="M160" s="222"/>
      <c r="N160" s="223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146</v>
      </c>
      <c r="AU160" s="19" t="s">
        <v>162</v>
      </c>
    </row>
    <row r="161" spans="1:65" s="2" customFormat="1" ht="16.5" customHeight="1">
      <c r="A161" s="40"/>
      <c r="B161" s="41"/>
      <c r="C161" s="206" t="s">
        <v>337</v>
      </c>
      <c r="D161" s="206" t="s">
        <v>139</v>
      </c>
      <c r="E161" s="207" t="s">
        <v>1096</v>
      </c>
      <c r="F161" s="208" t="s">
        <v>1097</v>
      </c>
      <c r="G161" s="209" t="s">
        <v>235</v>
      </c>
      <c r="H161" s="210">
        <v>6</v>
      </c>
      <c r="I161" s="211"/>
      <c r="J161" s="212">
        <f>ROUND(I161*H161,2)</f>
        <v>0</v>
      </c>
      <c r="K161" s="208" t="s">
        <v>143</v>
      </c>
      <c r="L161" s="46"/>
      <c r="M161" s="213" t="s">
        <v>19</v>
      </c>
      <c r="N161" s="214" t="s">
        <v>47</v>
      </c>
      <c r="O161" s="86"/>
      <c r="P161" s="215">
        <f>O161*H161</f>
        <v>0</v>
      </c>
      <c r="Q161" s="215">
        <v>0</v>
      </c>
      <c r="R161" s="215">
        <f>Q161*H161</f>
        <v>0</v>
      </c>
      <c r="S161" s="215">
        <v>0</v>
      </c>
      <c r="T161" s="21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236</v>
      </c>
      <c r="AT161" s="217" t="s">
        <v>139</v>
      </c>
      <c r="AU161" s="217" t="s">
        <v>162</v>
      </c>
      <c r="AY161" s="19" t="s">
        <v>136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84</v>
      </c>
      <c r="BK161" s="218">
        <f>ROUND(I161*H161,2)</f>
        <v>0</v>
      </c>
      <c r="BL161" s="19" t="s">
        <v>236</v>
      </c>
      <c r="BM161" s="217" t="s">
        <v>1098</v>
      </c>
    </row>
    <row r="162" spans="1:47" s="2" customFormat="1" ht="12">
      <c r="A162" s="40"/>
      <c r="B162" s="41"/>
      <c r="C162" s="42"/>
      <c r="D162" s="219" t="s">
        <v>146</v>
      </c>
      <c r="E162" s="42"/>
      <c r="F162" s="220" t="s">
        <v>1099</v>
      </c>
      <c r="G162" s="42"/>
      <c r="H162" s="42"/>
      <c r="I162" s="221"/>
      <c r="J162" s="42"/>
      <c r="K162" s="42"/>
      <c r="L162" s="46"/>
      <c r="M162" s="222"/>
      <c r="N162" s="223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146</v>
      </c>
      <c r="AU162" s="19" t="s">
        <v>162</v>
      </c>
    </row>
    <row r="163" spans="1:47" s="2" customFormat="1" ht="12">
      <c r="A163" s="40"/>
      <c r="B163" s="41"/>
      <c r="C163" s="42"/>
      <c r="D163" s="224" t="s">
        <v>148</v>
      </c>
      <c r="E163" s="42"/>
      <c r="F163" s="225" t="s">
        <v>1100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148</v>
      </c>
      <c r="AU163" s="19" t="s">
        <v>162</v>
      </c>
    </row>
    <row r="164" spans="1:65" s="2" customFormat="1" ht="24.15" customHeight="1">
      <c r="A164" s="40"/>
      <c r="B164" s="41"/>
      <c r="C164" s="270" t="s">
        <v>345</v>
      </c>
      <c r="D164" s="270" t="s">
        <v>265</v>
      </c>
      <c r="E164" s="271" t="s">
        <v>1101</v>
      </c>
      <c r="F164" s="272" t="s">
        <v>1102</v>
      </c>
      <c r="G164" s="273" t="s">
        <v>235</v>
      </c>
      <c r="H164" s="274">
        <v>6</v>
      </c>
      <c r="I164" s="275"/>
      <c r="J164" s="276">
        <f>ROUND(I164*H164,2)</f>
        <v>0</v>
      </c>
      <c r="K164" s="272" t="s">
        <v>19</v>
      </c>
      <c r="L164" s="277"/>
      <c r="M164" s="278" t="s">
        <v>19</v>
      </c>
      <c r="N164" s="279" t="s">
        <v>47</v>
      </c>
      <c r="O164" s="86"/>
      <c r="P164" s="215">
        <f>O164*H164</f>
        <v>0</v>
      </c>
      <c r="Q164" s="215">
        <v>0.0016</v>
      </c>
      <c r="R164" s="215">
        <f>Q164*H164</f>
        <v>0.009600000000000001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268</v>
      </c>
      <c r="AT164" s="217" t="s">
        <v>265</v>
      </c>
      <c r="AU164" s="217" t="s">
        <v>162</v>
      </c>
      <c r="AY164" s="19" t="s">
        <v>136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84</v>
      </c>
      <c r="BK164" s="218">
        <f>ROUND(I164*H164,2)</f>
        <v>0</v>
      </c>
      <c r="BL164" s="19" t="s">
        <v>236</v>
      </c>
      <c r="BM164" s="217" t="s">
        <v>1103</v>
      </c>
    </row>
    <row r="165" spans="1:47" s="2" customFormat="1" ht="12">
      <c r="A165" s="40"/>
      <c r="B165" s="41"/>
      <c r="C165" s="42"/>
      <c r="D165" s="219" t="s">
        <v>146</v>
      </c>
      <c r="E165" s="42"/>
      <c r="F165" s="220" t="s">
        <v>1102</v>
      </c>
      <c r="G165" s="42"/>
      <c r="H165" s="42"/>
      <c r="I165" s="221"/>
      <c r="J165" s="42"/>
      <c r="K165" s="42"/>
      <c r="L165" s="46"/>
      <c r="M165" s="222"/>
      <c r="N165" s="223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146</v>
      </c>
      <c r="AU165" s="19" t="s">
        <v>162</v>
      </c>
    </row>
    <row r="166" spans="1:65" s="2" customFormat="1" ht="16.5" customHeight="1">
      <c r="A166" s="40"/>
      <c r="B166" s="41"/>
      <c r="C166" s="206" t="s">
        <v>351</v>
      </c>
      <c r="D166" s="206" t="s">
        <v>139</v>
      </c>
      <c r="E166" s="207" t="s">
        <v>1104</v>
      </c>
      <c r="F166" s="208" t="s">
        <v>1105</v>
      </c>
      <c r="G166" s="209" t="s">
        <v>235</v>
      </c>
      <c r="H166" s="210">
        <v>10</v>
      </c>
      <c r="I166" s="211"/>
      <c r="J166" s="212">
        <f>ROUND(I166*H166,2)</f>
        <v>0</v>
      </c>
      <c r="K166" s="208" t="s">
        <v>143</v>
      </c>
      <c r="L166" s="46"/>
      <c r="M166" s="213" t="s">
        <v>19</v>
      </c>
      <c r="N166" s="214" t="s">
        <v>47</v>
      </c>
      <c r="O166" s="86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236</v>
      </c>
      <c r="AT166" s="217" t="s">
        <v>139</v>
      </c>
      <c r="AU166" s="217" t="s">
        <v>162</v>
      </c>
      <c r="AY166" s="19" t="s">
        <v>136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84</v>
      </c>
      <c r="BK166" s="218">
        <f>ROUND(I166*H166,2)</f>
        <v>0</v>
      </c>
      <c r="BL166" s="19" t="s">
        <v>236</v>
      </c>
      <c r="BM166" s="217" t="s">
        <v>1106</v>
      </c>
    </row>
    <row r="167" spans="1:47" s="2" customFormat="1" ht="12">
      <c r="A167" s="40"/>
      <c r="B167" s="41"/>
      <c r="C167" s="42"/>
      <c r="D167" s="219" t="s">
        <v>146</v>
      </c>
      <c r="E167" s="42"/>
      <c r="F167" s="220" t="s">
        <v>1107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146</v>
      </c>
      <c r="AU167" s="19" t="s">
        <v>162</v>
      </c>
    </row>
    <row r="168" spans="1:47" s="2" customFormat="1" ht="12">
      <c r="A168" s="40"/>
      <c r="B168" s="41"/>
      <c r="C168" s="42"/>
      <c r="D168" s="224" t="s">
        <v>148</v>
      </c>
      <c r="E168" s="42"/>
      <c r="F168" s="225" t="s">
        <v>1108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148</v>
      </c>
      <c r="AU168" s="19" t="s">
        <v>162</v>
      </c>
    </row>
    <row r="169" spans="1:65" s="2" customFormat="1" ht="24.15" customHeight="1">
      <c r="A169" s="40"/>
      <c r="B169" s="41"/>
      <c r="C169" s="270" t="s">
        <v>357</v>
      </c>
      <c r="D169" s="270" t="s">
        <v>265</v>
      </c>
      <c r="E169" s="271" t="s">
        <v>1109</v>
      </c>
      <c r="F169" s="272" t="s">
        <v>1110</v>
      </c>
      <c r="G169" s="273" t="s">
        <v>235</v>
      </c>
      <c r="H169" s="274">
        <v>10</v>
      </c>
      <c r="I169" s="275"/>
      <c r="J169" s="276">
        <f>ROUND(I169*H169,2)</f>
        <v>0</v>
      </c>
      <c r="K169" s="272" t="s">
        <v>19</v>
      </c>
      <c r="L169" s="277"/>
      <c r="M169" s="278" t="s">
        <v>19</v>
      </c>
      <c r="N169" s="279" t="s">
        <v>47</v>
      </c>
      <c r="O169" s="86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268</v>
      </c>
      <c r="AT169" s="217" t="s">
        <v>265</v>
      </c>
      <c r="AU169" s="217" t="s">
        <v>162</v>
      </c>
      <c r="AY169" s="19" t="s">
        <v>136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84</v>
      </c>
      <c r="BK169" s="218">
        <f>ROUND(I169*H169,2)</f>
        <v>0</v>
      </c>
      <c r="BL169" s="19" t="s">
        <v>236</v>
      </c>
      <c r="BM169" s="217" t="s">
        <v>1111</v>
      </c>
    </row>
    <row r="170" spans="1:47" s="2" customFormat="1" ht="12">
      <c r="A170" s="40"/>
      <c r="B170" s="41"/>
      <c r="C170" s="42"/>
      <c r="D170" s="219" t="s">
        <v>146</v>
      </c>
      <c r="E170" s="42"/>
      <c r="F170" s="220" t="s">
        <v>1110</v>
      </c>
      <c r="G170" s="42"/>
      <c r="H170" s="42"/>
      <c r="I170" s="221"/>
      <c r="J170" s="42"/>
      <c r="K170" s="42"/>
      <c r="L170" s="46"/>
      <c r="M170" s="222"/>
      <c r="N170" s="223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146</v>
      </c>
      <c r="AU170" s="19" t="s">
        <v>162</v>
      </c>
    </row>
    <row r="171" spans="1:65" s="2" customFormat="1" ht="16.5" customHeight="1">
      <c r="A171" s="40"/>
      <c r="B171" s="41"/>
      <c r="C171" s="206" t="s">
        <v>268</v>
      </c>
      <c r="D171" s="206" t="s">
        <v>139</v>
      </c>
      <c r="E171" s="207" t="s">
        <v>1112</v>
      </c>
      <c r="F171" s="208" t="s">
        <v>1113</v>
      </c>
      <c r="G171" s="209" t="s">
        <v>235</v>
      </c>
      <c r="H171" s="210">
        <v>1</v>
      </c>
      <c r="I171" s="211"/>
      <c r="J171" s="212">
        <f>ROUND(I171*H171,2)</f>
        <v>0</v>
      </c>
      <c r="K171" s="208" t="s">
        <v>143</v>
      </c>
      <c r="L171" s="46"/>
      <c r="M171" s="213" t="s">
        <v>19</v>
      </c>
      <c r="N171" s="214" t="s">
        <v>47</v>
      </c>
      <c r="O171" s="86"/>
      <c r="P171" s="215">
        <f>O171*H171</f>
        <v>0</v>
      </c>
      <c r="Q171" s="215">
        <v>0</v>
      </c>
      <c r="R171" s="215">
        <f>Q171*H171</f>
        <v>0</v>
      </c>
      <c r="S171" s="215">
        <v>0</v>
      </c>
      <c r="T171" s="21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236</v>
      </c>
      <c r="AT171" s="217" t="s">
        <v>139</v>
      </c>
      <c r="AU171" s="217" t="s">
        <v>162</v>
      </c>
      <c r="AY171" s="19" t="s">
        <v>136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84</v>
      </c>
      <c r="BK171" s="218">
        <f>ROUND(I171*H171,2)</f>
        <v>0</v>
      </c>
      <c r="BL171" s="19" t="s">
        <v>236</v>
      </c>
      <c r="BM171" s="217" t="s">
        <v>1114</v>
      </c>
    </row>
    <row r="172" spans="1:47" s="2" customFormat="1" ht="12">
      <c r="A172" s="40"/>
      <c r="B172" s="41"/>
      <c r="C172" s="42"/>
      <c r="D172" s="219" t="s">
        <v>146</v>
      </c>
      <c r="E172" s="42"/>
      <c r="F172" s="220" t="s">
        <v>1115</v>
      </c>
      <c r="G172" s="42"/>
      <c r="H172" s="42"/>
      <c r="I172" s="221"/>
      <c r="J172" s="42"/>
      <c r="K172" s="42"/>
      <c r="L172" s="46"/>
      <c r="M172" s="222"/>
      <c r="N172" s="223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146</v>
      </c>
      <c r="AU172" s="19" t="s">
        <v>162</v>
      </c>
    </row>
    <row r="173" spans="1:47" s="2" customFormat="1" ht="12">
      <c r="A173" s="40"/>
      <c r="B173" s="41"/>
      <c r="C173" s="42"/>
      <c r="D173" s="224" t="s">
        <v>148</v>
      </c>
      <c r="E173" s="42"/>
      <c r="F173" s="225" t="s">
        <v>1116</v>
      </c>
      <c r="G173" s="42"/>
      <c r="H173" s="42"/>
      <c r="I173" s="221"/>
      <c r="J173" s="42"/>
      <c r="K173" s="42"/>
      <c r="L173" s="46"/>
      <c r="M173" s="222"/>
      <c r="N173" s="223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148</v>
      </c>
      <c r="AU173" s="19" t="s">
        <v>162</v>
      </c>
    </row>
    <row r="174" spans="1:65" s="2" customFormat="1" ht="16.5" customHeight="1">
      <c r="A174" s="40"/>
      <c r="B174" s="41"/>
      <c r="C174" s="270" t="s">
        <v>368</v>
      </c>
      <c r="D174" s="270" t="s">
        <v>265</v>
      </c>
      <c r="E174" s="271" t="s">
        <v>1117</v>
      </c>
      <c r="F174" s="272" t="s">
        <v>1118</v>
      </c>
      <c r="G174" s="273" t="s">
        <v>235</v>
      </c>
      <c r="H174" s="274">
        <v>1</v>
      </c>
      <c r="I174" s="275"/>
      <c r="J174" s="276">
        <f>ROUND(I174*H174,2)</f>
        <v>0</v>
      </c>
      <c r="K174" s="272" t="s">
        <v>19</v>
      </c>
      <c r="L174" s="277"/>
      <c r="M174" s="278" t="s">
        <v>19</v>
      </c>
      <c r="N174" s="279" t="s">
        <v>47</v>
      </c>
      <c r="O174" s="86"/>
      <c r="P174" s="215">
        <f>O174*H174</f>
        <v>0</v>
      </c>
      <c r="Q174" s="215">
        <v>0</v>
      </c>
      <c r="R174" s="215">
        <f>Q174*H174</f>
        <v>0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268</v>
      </c>
      <c r="AT174" s="217" t="s">
        <v>265</v>
      </c>
      <c r="AU174" s="217" t="s">
        <v>162</v>
      </c>
      <c r="AY174" s="19" t="s">
        <v>136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84</v>
      </c>
      <c r="BK174" s="218">
        <f>ROUND(I174*H174,2)</f>
        <v>0</v>
      </c>
      <c r="BL174" s="19" t="s">
        <v>236</v>
      </c>
      <c r="BM174" s="217" t="s">
        <v>1119</v>
      </c>
    </row>
    <row r="175" spans="1:47" s="2" customFormat="1" ht="12">
      <c r="A175" s="40"/>
      <c r="B175" s="41"/>
      <c r="C175" s="42"/>
      <c r="D175" s="219" t="s">
        <v>146</v>
      </c>
      <c r="E175" s="42"/>
      <c r="F175" s="220" t="s">
        <v>1118</v>
      </c>
      <c r="G175" s="42"/>
      <c r="H175" s="42"/>
      <c r="I175" s="221"/>
      <c r="J175" s="42"/>
      <c r="K175" s="42"/>
      <c r="L175" s="46"/>
      <c r="M175" s="222"/>
      <c r="N175" s="223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146</v>
      </c>
      <c r="AU175" s="19" t="s">
        <v>162</v>
      </c>
    </row>
    <row r="176" spans="1:65" s="2" customFormat="1" ht="16.5" customHeight="1">
      <c r="A176" s="40"/>
      <c r="B176" s="41"/>
      <c r="C176" s="206" t="s">
        <v>375</v>
      </c>
      <c r="D176" s="206" t="s">
        <v>139</v>
      </c>
      <c r="E176" s="207" t="s">
        <v>1120</v>
      </c>
      <c r="F176" s="208" t="s">
        <v>1121</v>
      </c>
      <c r="G176" s="209" t="s">
        <v>235</v>
      </c>
      <c r="H176" s="210">
        <v>1</v>
      </c>
      <c r="I176" s="211"/>
      <c r="J176" s="212">
        <f>ROUND(I176*H176,2)</f>
        <v>0</v>
      </c>
      <c r="K176" s="208" t="s">
        <v>143</v>
      </c>
      <c r="L176" s="46"/>
      <c r="M176" s="213" t="s">
        <v>19</v>
      </c>
      <c r="N176" s="214" t="s">
        <v>47</v>
      </c>
      <c r="O176" s="86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236</v>
      </c>
      <c r="AT176" s="217" t="s">
        <v>139</v>
      </c>
      <c r="AU176" s="217" t="s">
        <v>162</v>
      </c>
      <c r="AY176" s="19" t="s">
        <v>136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84</v>
      </c>
      <c r="BK176" s="218">
        <f>ROUND(I176*H176,2)</f>
        <v>0</v>
      </c>
      <c r="BL176" s="19" t="s">
        <v>236</v>
      </c>
      <c r="BM176" s="217" t="s">
        <v>1122</v>
      </c>
    </row>
    <row r="177" spans="1:47" s="2" customFormat="1" ht="12">
      <c r="A177" s="40"/>
      <c r="B177" s="41"/>
      <c r="C177" s="42"/>
      <c r="D177" s="219" t="s">
        <v>146</v>
      </c>
      <c r="E177" s="42"/>
      <c r="F177" s="220" t="s">
        <v>1123</v>
      </c>
      <c r="G177" s="42"/>
      <c r="H177" s="42"/>
      <c r="I177" s="221"/>
      <c r="J177" s="42"/>
      <c r="K177" s="42"/>
      <c r="L177" s="46"/>
      <c r="M177" s="222"/>
      <c r="N177" s="223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146</v>
      </c>
      <c r="AU177" s="19" t="s">
        <v>162</v>
      </c>
    </row>
    <row r="178" spans="1:47" s="2" customFormat="1" ht="12">
      <c r="A178" s="40"/>
      <c r="B178" s="41"/>
      <c r="C178" s="42"/>
      <c r="D178" s="224" t="s">
        <v>148</v>
      </c>
      <c r="E178" s="42"/>
      <c r="F178" s="225" t="s">
        <v>1124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148</v>
      </c>
      <c r="AU178" s="19" t="s">
        <v>162</v>
      </c>
    </row>
    <row r="179" spans="1:65" s="2" customFormat="1" ht="16.5" customHeight="1">
      <c r="A179" s="40"/>
      <c r="B179" s="41"/>
      <c r="C179" s="206" t="s">
        <v>381</v>
      </c>
      <c r="D179" s="206" t="s">
        <v>139</v>
      </c>
      <c r="E179" s="207" t="s">
        <v>1125</v>
      </c>
      <c r="F179" s="208" t="s">
        <v>1126</v>
      </c>
      <c r="G179" s="209" t="s">
        <v>235</v>
      </c>
      <c r="H179" s="210">
        <v>1</v>
      </c>
      <c r="I179" s="211"/>
      <c r="J179" s="212">
        <f>ROUND(I179*H179,2)</f>
        <v>0</v>
      </c>
      <c r="K179" s="208" t="s">
        <v>143</v>
      </c>
      <c r="L179" s="46"/>
      <c r="M179" s="213" t="s">
        <v>19</v>
      </c>
      <c r="N179" s="214" t="s">
        <v>47</v>
      </c>
      <c r="O179" s="86"/>
      <c r="P179" s="215">
        <f>O179*H179</f>
        <v>0</v>
      </c>
      <c r="Q179" s="215">
        <v>0</v>
      </c>
      <c r="R179" s="215">
        <f>Q179*H179</f>
        <v>0</v>
      </c>
      <c r="S179" s="215">
        <v>0</v>
      </c>
      <c r="T179" s="21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7" t="s">
        <v>236</v>
      </c>
      <c r="AT179" s="217" t="s">
        <v>139</v>
      </c>
      <c r="AU179" s="217" t="s">
        <v>162</v>
      </c>
      <c r="AY179" s="19" t="s">
        <v>136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9" t="s">
        <v>84</v>
      </c>
      <c r="BK179" s="218">
        <f>ROUND(I179*H179,2)</f>
        <v>0</v>
      </c>
      <c r="BL179" s="19" t="s">
        <v>236</v>
      </c>
      <c r="BM179" s="217" t="s">
        <v>1127</v>
      </c>
    </row>
    <row r="180" spans="1:47" s="2" customFormat="1" ht="12">
      <c r="A180" s="40"/>
      <c r="B180" s="41"/>
      <c r="C180" s="42"/>
      <c r="D180" s="219" t="s">
        <v>146</v>
      </c>
      <c r="E180" s="42"/>
      <c r="F180" s="220" t="s">
        <v>1128</v>
      </c>
      <c r="G180" s="42"/>
      <c r="H180" s="42"/>
      <c r="I180" s="221"/>
      <c r="J180" s="42"/>
      <c r="K180" s="42"/>
      <c r="L180" s="46"/>
      <c r="M180" s="222"/>
      <c r="N180" s="223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146</v>
      </c>
      <c r="AU180" s="19" t="s">
        <v>162</v>
      </c>
    </row>
    <row r="181" spans="1:47" s="2" customFormat="1" ht="12">
      <c r="A181" s="40"/>
      <c r="B181" s="41"/>
      <c r="C181" s="42"/>
      <c r="D181" s="224" t="s">
        <v>148</v>
      </c>
      <c r="E181" s="42"/>
      <c r="F181" s="225" t="s">
        <v>1129</v>
      </c>
      <c r="G181" s="42"/>
      <c r="H181" s="42"/>
      <c r="I181" s="221"/>
      <c r="J181" s="42"/>
      <c r="K181" s="42"/>
      <c r="L181" s="46"/>
      <c r="M181" s="222"/>
      <c r="N181" s="22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148</v>
      </c>
      <c r="AU181" s="19" t="s">
        <v>162</v>
      </c>
    </row>
    <row r="182" spans="1:65" s="2" customFormat="1" ht="16.5" customHeight="1">
      <c r="A182" s="40"/>
      <c r="B182" s="41"/>
      <c r="C182" s="206" t="s">
        <v>387</v>
      </c>
      <c r="D182" s="206" t="s">
        <v>139</v>
      </c>
      <c r="E182" s="207" t="s">
        <v>1130</v>
      </c>
      <c r="F182" s="208" t="s">
        <v>1131</v>
      </c>
      <c r="G182" s="209" t="s">
        <v>235</v>
      </c>
      <c r="H182" s="210">
        <v>1</v>
      </c>
      <c r="I182" s="211"/>
      <c r="J182" s="212">
        <f>ROUND(I182*H182,2)</f>
        <v>0</v>
      </c>
      <c r="K182" s="208" t="s">
        <v>143</v>
      </c>
      <c r="L182" s="46"/>
      <c r="M182" s="213" t="s">
        <v>19</v>
      </c>
      <c r="N182" s="214" t="s">
        <v>47</v>
      </c>
      <c r="O182" s="86"/>
      <c r="P182" s="215">
        <f>O182*H182</f>
        <v>0</v>
      </c>
      <c r="Q182" s="215">
        <v>0</v>
      </c>
      <c r="R182" s="215">
        <f>Q182*H182</f>
        <v>0</v>
      </c>
      <c r="S182" s="215">
        <v>0</v>
      </c>
      <c r="T182" s="21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7" t="s">
        <v>236</v>
      </c>
      <c r="AT182" s="217" t="s">
        <v>139</v>
      </c>
      <c r="AU182" s="217" t="s">
        <v>162</v>
      </c>
      <c r="AY182" s="19" t="s">
        <v>136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9" t="s">
        <v>84</v>
      </c>
      <c r="BK182" s="218">
        <f>ROUND(I182*H182,2)</f>
        <v>0</v>
      </c>
      <c r="BL182" s="19" t="s">
        <v>236</v>
      </c>
      <c r="BM182" s="217" t="s">
        <v>1132</v>
      </c>
    </row>
    <row r="183" spans="1:47" s="2" customFormat="1" ht="12">
      <c r="A183" s="40"/>
      <c r="B183" s="41"/>
      <c r="C183" s="42"/>
      <c r="D183" s="219" t="s">
        <v>146</v>
      </c>
      <c r="E183" s="42"/>
      <c r="F183" s="220" t="s">
        <v>1133</v>
      </c>
      <c r="G183" s="42"/>
      <c r="H183" s="42"/>
      <c r="I183" s="221"/>
      <c r="J183" s="42"/>
      <c r="K183" s="42"/>
      <c r="L183" s="46"/>
      <c r="M183" s="222"/>
      <c r="N183" s="223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146</v>
      </c>
      <c r="AU183" s="19" t="s">
        <v>162</v>
      </c>
    </row>
    <row r="184" spans="1:47" s="2" customFormat="1" ht="12">
      <c r="A184" s="40"/>
      <c r="B184" s="41"/>
      <c r="C184" s="42"/>
      <c r="D184" s="224" t="s">
        <v>148</v>
      </c>
      <c r="E184" s="42"/>
      <c r="F184" s="225" t="s">
        <v>1134</v>
      </c>
      <c r="G184" s="42"/>
      <c r="H184" s="42"/>
      <c r="I184" s="221"/>
      <c r="J184" s="42"/>
      <c r="K184" s="42"/>
      <c r="L184" s="46"/>
      <c r="M184" s="222"/>
      <c r="N184" s="223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148</v>
      </c>
      <c r="AU184" s="19" t="s">
        <v>162</v>
      </c>
    </row>
    <row r="185" spans="1:65" s="2" customFormat="1" ht="16.5" customHeight="1">
      <c r="A185" s="40"/>
      <c r="B185" s="41"/>
      <c r="C185" s="206" t="s">
        <v>394</v>
      </c>
      <c r="D185" s="206" t="s">
        <v>139</v>
      </c>
      <c r="E185" s="207" t="s">
        <v>1135</v>
      </c>
      <c r="F185" s="208" t="s">
        <v>1136</v>
      </c>
      <c r="G185" s="209" t="s">
        <v>235</v>
      </c>
      <c r="H185" s="210">
        <v>18</v>
      </c>
      <c r="I185" s="211"/>
      <c r="J185" s="212">
        <f>ROUND(I185*H185,2)</f>
        <v>0</v>
      </c>
      <c r="K185" s="208" t="s">
        <v>143</v>
      </c>
      <c r="L185" s="46"/>
      <c r="M185" s="213" t="s">
        <v>19</v>
      </c>
      <c r="N185" s="214" t="s">
        <v>47</v>
      </c>
      <c r="O185" s="86"/>
      <c r="P185" s="215">
        <f>O185*H185</f>
        <v>0</v>
      </c>
      <c r="Q185" s="215">
        <v>0</v>
      </c>
      <c r="R185" s="215">
        <f>Q185*H185</f>
        <v>0</v>
      </c>
      <c r="S185" s="215">
        <v>0</v>
      </c>
      <c r="T185" s="21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236</v>
      </c>
      <c r="AT185" s="217" t="s">
        <v>139</v>
      </c>
      <c r="AU185" s="217" t="s">
        <v>162</v>
      </c>
      <c r="AY185" s="19" t="s">
        <v>136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84</v>
      </c>
      <c r="BK185" s="218">
        <f>ROUND(I185*H185,2)</f>
        <v>0</v>
      </c>
      <c r="BL185" s="19" t="s">
        <v>236</v>
      </c>
      <c r="BM185" s="217" t="s">
        <v>1137</v>
      </c>
    </row>
    <row r="186" spans="1:47" s="2" customFormat="1" ht="12">
      <c r="A186" s="40"/>
      <c r="B186" s="41"/>
      <c r="C186" s="42"/>
      <c r="D186" s="219" t="s">
        <v>146</v>
      </c>
      <c r="E186" s="42"/>
      <c r="F186" s="220" t="s">
        <v>1138</v>
      </c>
      <c r="G186" s="42"/>
      <c r="H186" s="42"/>
      <c r="I186" s="221"/>
      <c r="J186" s="42"/>
      <c r="K186" s="42"/>
      <c r="L186" s="46"/>
      <c r="M186" s="222"/>
      <c r="N186" s="223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146</v>
      </c>
      <c r="AU186" s="19" t="s">
        <v>162</v>
      </c>
    </row>
    <row r="187" spans="1:47" s="2" customFormat="1" ht="12">
      <c r="A187" s="40"/>
      <c r="B187" s="41"/>
      <c r="C187" s="42"/>
      <c r="D187" s="224" t="s">
        <v>148</v>
      </c>
      <c r="E187" s="42"/>
      <c r="F187" s="225" t="s">
        <v>1139</v>
      </c>
      <c r="G187" s="42"/>
      <c r="H187" s="42"/>
      <c r="I187" s="221"/>
      <c r="J187" s="42"/>
      <c r="K187" s="42"/>
      <c r="L187" s="46"/>
      <c r="M187" s="222"/>
      <c r="N187" s="223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148</v>
      </c>
      <c r="AU187" s="19" t="s">
        <v>162</v>
      </c>
    </row>
    <row r="188" spans="1:63" s="12" customFormat="1" ht="20.85" customHeight="1">
      <c r="A188" s="12"/>
      <c r="B188" s="190"/>
      <c r="C188" s="191"/>
      <c r="D188" s="192" t="s">
        <v>75</v>
      </c>
      <c r="E188" s="204" t="s">
        <v>1140</v>
      </c>
      <c r="F188" s="204" t="s">
        <v>1141</v>
      </c>
      <c r="G188" s="191"/>
      <c r="H188" s="191"/>
      <c r="I188" s="194"/>
      <c r="J188" s="205">
        <f>BK188</f>
        <v>0</v>
      </c>
      <c r="K188" s="191"/>
      <c r="L188" s="196"/>
      <c r="M188" s="197"/>
      <c r="N188" s="198"/>
      <c r="O188" s="198"/>
      <c r="P188" s="199">
        <f>SUM(P189:P246)</f>
        <v>0</v>
      </c>
      <c r="Q188" s="198"/>
      <c r="R188" s="199">
        <f>SUM(R189:R246)</f>
        <v>0.03345</v>
      </c>
      <c r="S188" s="198"/>
      <c r="T188" s="200">
        <f>SUM(T189:T246)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1" t="s">
        <v>84</v>
      </c>
      <c r="AT188" s="202" t="s">
        <v>75</v>
      </c>
      <c r="AU188" s="202" t="s">
        <v>86</v>
      </c>
      <c r="AY188" s="201" t="s">
        <v>136</v>
      </c>
      <c r="BK188" s="203">
        <f>SUM(BK189:BK246)</f>
        <v>0</v>
      </c>
    </row>
    <row r="189" spans="1:65" s="2" customFormat="1" ht="16.5" customHeight="1">
      <c r="A189" s="40"/>
      <c r="B189" s="41"/>
      <c r="C189" s="206" t="s">
        <v>398</v>
      </c>
      <c r="D189" s="206" t="s">
        <v>139</v>
      </c>
      <c r="E189" s="207" t="s">
        <v>1142</v>
      </c>
      <c r="F189" s="208" t="s">
        <v>1143</v>
      </c>
      <c r="G189" s="209" t="s">
        <v>235</v>
      </c>
      <c r="H189" s="210">
        <v>15</v>
      </c>
      <c r="I189" s="211"/>
      <c r="J189" s="212">
        <f>ROUND(I189*H189,2)</f>
        <v>0</v>
      </c>
      <c r="K189" s="208" t="s">
        <v>143</v>
      </c>
      <c r="L189" s="46"/>
      <c r="M189" s="213" t="s">
        <v>19</v>
      </c>
      <c r="N189" s="214" t="s">
        <v>47</v>
      </c>
      <c r="O189" s="86"/>
      <c r="P189" s="215">
        <f>O189*H189</f>
        <v>0</v>
      </c>
      <c r="Q189" s="215">
        <v>0</v>
      </c>
      <c r="R189" s="215">
        <f>Q189*H189</f>
        <v>0</v>
      </c>
      <c r="S189" s="215">
        <v>0</v>
      </c>
      <c r="T189" s="21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7" t="s">
        <v>236</v>
      </c>
      <c r="AT189" s="217" t="s">
        <v>139</v>
      </c>
      <c r="AU189" s="217" t="s">
        <v>162</v>
      </c>
      <c r="AY189" s="19" t="s">
        <v>136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9" t="s">
        <v>84</v>
      </c>
      <c r="BK189" s="218">
        <f>ROUND(I189*H189,2)</f>
        <v>0</v>
      </c>
      <c r="BL189" s="19" t="s">
        <v>236</v>
      </c>
      <c r="BM189" s="217" t="s">
        <v>1144</v>
      </c>
    </row>
    <row r="190" spans="1:47" s="2" customFormat="1" ht="12">
      <c r="A190" s="40"/>
      <c r="B190" s="41"/>
      <c r="C190" s="42"/>
      <c r="D190" s="219" t="s">
        <v>146</v>
      </c>
      <c r="E190" s="42"/>
      <c r="F190" s="220" t="s">
        <v>1145</v>
      </c>
      <c r="G190" s="42"/>
      <c r="H190" s="42"/>
      <c r="I190" s="221"/>
      <c r="J190" s="42"/>
      <c r="K190" s="42"/>
      <c r="L190" s="46"/>
      <c r="M190" s="222"/>
      <c r="N190" s="223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146</v>
      </c>
      <c r="AU190" s="19" t="s">
        <v>162</v>
      </c>
    </row>
    <row r="191" spans="1:47" s="2" customFormat="1" ht="12">
      <c r="A191" s="40"/>
      <c r="B191" s="41"/>
      <c r="C191" s="42"/>
      <c r="D191" s="224" t="s">
        <v>148</v>
      </c>
      <c r="E191" s="42"/>
      <c r="F191" s="225" t="s">
        <v>1146</v>
      </c>
      <c r="G191" s="42"/>
      <c r="H191" s="42"/>
      <c r="I191" s="221"/>
      <c r="J191" s="42"/>
      <c r="K191" s="42"/>
      <c r="L191" s="46"/>
      <c r="M191" s="222"/>
      <c r="N191" s="223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148</v>
      </c>
      <c r="AU191" s="19" t="s">
        <v>162</v>
      </c>
    </row>
    <row r="192" spans="1:65" s="2" customFormat="1" ht="16.5" customHeight="1">
      <c r="A192" s="40"/>
      <c r="B192" s="41"/>
      <c r="C192" s="270" t="s">
        <v>402</v>
      </c>
      <c r="D192" s="270" t="s">
        <v>265</v>
      </c>
      <c r="E192" s="271" t="s">
        <v>1147</v>
      </c>
      <c r="F192" s="272" t="s">
        <v>1148</v>
      </c>
      <c r="G192" s="273" t="s">
        <v>235</v>
      </c>
      <c r="H192" s="274">
        <v>15</v>
      </c>
      <c r="I192" s="275"/>
      <c r="J192" s="276">
        <f>ROUND(I192*H192,2)</f>
        <v>0</v>
      </c>
      <c r="K192" s="272" t="s">
        <v>143</v>
      </c>
      <c r="L192" s="277"/>
      <c r="M192" s="278" t="s">
        <v>19</v>
      </c>
      <c r="N192" s="279" t="s">
        <v>47</v>
      </c>
      <c r="O192" s="86"/>
      <c r="P192" s="215">
        <f>O192*H192</f>
        <v>0</v>
      </c>
      <c r="Q192" s="215">
        <v>5E-05</v>
      </c>
      <c r="R192" s="215">
        <f>Q192*H192</f>
        <v>0.00075</v>
      </c>
      <c r="S192" s="215">
        <v>0</v>
      </c>
      <c r="T192" s="21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7" t="s">
        <v>268</v>
      </c>
      <c r="AT192" s="217" t="s">
        <v>265</v>
      </c>
      <c r="AU192" s="217" t="s">
        <v>162</v>
      </c>
      <c r="AY192" s="19" t="s">
        <v>136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9" t="s">
        <v>84</v>
      </c>
      <c r="BK192" s="218">
        <f>ROUND(I192*H192,2)</f>
        <v>0</v>
      </c>
      <c r="BL192" s="19" t="s">
        <v>236</v>
      </c>
      <c r="BM192" s="217" t="s">
        <v>1149</v>
      </c>
    </row>
    <row r="193" spans="1:47" s="2" customFormat="1" ht="12">
      <c r="A193" s="40"/>
      <c r="B193" s="41"/>
      <c r="C193" s="42"/>
      <c r="D193" s="219" t="s">
        <v>146</v>
      </c>
      <c r="E193" s="42"/>
      <c r="F193" s="220" t="s">
        <v>1148</v>
      </c>
      <c r="G193" s="42"/>
      <c r="H193" s="42"/>
      <c r="I193" s="221"/>
      <c r="J193" s="42"/>
      <c r="K193" s="42"/>
      <c r="L193" s="46"/>
      <c r="M193" s="222"/>
      <c r="N193" s="223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146</v>
      </c>
      <c r="AU193" s="19" t="s">
        <v>162</v>
      </c>
    </row>
    <row r="194" spans="1:65" s="2" customFormat="1" ht="16.5" customHeight="1">
      <c r="A194" s="40"/>
      <c r="B194" s="41"/>
      <c r="C194" s="206" t="s">
        <v>406</v>
      </c>
      <c r="D194" s="206" t="s">
        <v>139</v>
      </c>
      <c r="E194" s="207" t="s">
        <v>1150</v>
      </c>
      <c r="F194" s="208" t="s">
        <v>1151</v>
      </c>
      <c r="G194" s="209" t="s">
        <v>235</v>
      </c>
      <c r="H194" s="210">
        <v>1</v>
      </c>
      <c r="I194" s="211"/>
      <c r="J194" s="212">
        <f>ROUND(I194*H194,2)</f>
        <v>0</v>
      </c>
      <c r="K194" s="208" t="s">
        <v>143</v>
      </c>
      <c r="L194" s="46"/>
      <c r="M194" s="213" t="s">
        <v>19</v>
      </c>
      <c r="N194" s="214" t="s">
        <v>47</v>
      </c>
      <c r="O194" s="86"/>
      <c r="P194" s="215">
        <f>O194*H194</f>
        <v>0</v>
      </c>
      <c r="Q194" s="215">
        <v>0</v>
      </c>
      <c r="R194" s="215">
        <f>Q194*H194</f>
        <v>0</v>
      </c>
      <c r="S194" s="215">
        <v>0</v>
      </c>
      <c r="T194" s="21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7" t="s">
        <v>236</v>
      </c>
      <c r="AT194" s="217" t="s">
        <v>139</v>
      </c>
      <c r="AU194" s="217" t="s">
        <v>162</v>
      </c>
      <c r="AY194" s="19" t="s">
        <v>136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84</v>
      </c>
      <c r="BK194" s="218">
        <f>ROUND(I194*H194,2)</f>
        <v>0</v>
      </c>
      <c r="BL194" s="19" t="s">
        <v>236</v>
      </c>
      <c r="BM194" s="217" t="s">
        <v>1152</v>
      </c>
    </row>
    <row r="195" spans="1:47" s="2" customFormat="1" ht="12">
      <c r="A195" s="40"/>
      <c r="B195" s="41"/>
      <c r="C195" s="42"/>
      <c r="D195" s="219" t="s">
        <v>146</v>
      </c>
      <c r="E195" s="42"/>
      <c r="F195" s="220" t="s">
        <v>1153</v>
      </c>
      <c r="G195" s="42"/>
      <c r="H195" s="42"/>
      <c r="I195" s="221"/>
      <c r="J195" s="42"/>
      <c r="K195" s="42"/>
      <c r="L195" s="46"/>
      <c r="M195" s="222"/>
      <c r="N195" s="223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146</v>
      </c>
      <c r="AU195" s="19" t="s">
        <v>162</v>
      </c>
    </row>
    <row r="196" spans="1:47" s="2" customFormat="1" ht="12">
      <c r="A196" s="40"/>
      <c r="B196" s="41"/>
      <c r="C196" s="42"/>
      <c r="D196" s="224" t="s">
        <v>148</v>
      </c>
      <c r="E196" s="42"/>
      <c r="F196" s="225" t="s">
        <v>1154</v>
      </c>
      <c r="G196" s="42"/>
      <c r="H196" s="42"/>
      <c r="I196" s="221"/>
      <c r="J196" s="42"/>
      <c r="K196" s="42"/>
      <c r="L196" s="46"/>
      <c r="M196" s="222"/>
      <c r="N196" s="223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148</v>
      </c>
      <c r="AU196" s="19" t="s">
        <v>162</v>
      </c>
    </row>
    <row r="197" spans="1:65" s="2" customFormat="1" ht="24.15" customHeight="1">
      <c r="A197" s="40"/>
      <c r="B197" s="41"/>
      <c r="C197" s="270" t="s">
        <v>410</v>
      </c>
      <c r="D197" s="270" t="s">
        <v>265</v>
      </c>
      <c r="E197" s="271" t="s">
        <v>1155</v>
      </c>
      <c r="F197" s="272" t="s">
        <v>1156</v>
      </c>
      <c r="G197" s="273" t="s">
        <v>235</v>
      </c>
      <c r="H197" s="274">
        <v>1</v>
      </c>
      <c r="I197" s="275"/>
      <c r="J197" s="276">
        <f>ROUND(I197*H197,2)</f>
        <v>0</v>
      </c>
      <c r="K197" s="272" t="s">
        <v>19</v>
      </c>
      <c r="L197" s="277"/>
      <c r="M197" s="278" t="s">
        <v>19</v>
      </c>
      <c r="N197" s="279" t="s">
        <v>47</v>
      </c>
      <c r="O197" s="86"/>
      <c r="P197" s="215">
        <f>O197*H197</f>
        <v>0</v>
      </c>
      <c r="Q197" s="215">
        <v>0.0277</v>
      </c>
      <c r="R197" s="215">
        <f>Q197*H197</f>
        <v>0.0277</v>
      </c>
      <c r="S197" s="215">
        <v>0</v>
      </c>
      <c r="T197" s="21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7" t="s">
        <v>268</v>
      </c>
      <c r="AT197" s="217" t="s">
        <v>265</v>
      </c>
      <c r="AU197" s="217" t="s">
        <v>162</v>
      </c>
      <c r="AY197" s="19" t="s">
        <v>136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9" t="s">
        <v>84</v>
      </c>
      <c r="BK197" s="218">
        <f>ROUND(I197*H197,2)</f>
        <v>0</v>
      </c>
      <c r="BL197" s="19" t="s">
        <v>236</v>
      </c>
      <c r="BM197" s="217" t="s">
        <v>1157</v>
      </c>
    </row>
    <row r="198" spans="1:47" s="2" customFormat="1" ht="12">
      <c r="A198" s="40"/>
      <c r="B198" s="41"/>
      <c r="C198" s="42"/>
      <c r="D198" s="219" t="s">
        <v>146</v>
      </c>
      <c r="E198" s="42"/>
      <c r="F198" s="220" t="s">
        <v>1156</v>
      </c>
      <c r="G198" s="42"/>
      <c r="H198" s="42"/>
      <c r="I198" s="221"/>
      <c r="J198" s="42"/>
      <c r="K198" s="42"/>
      <c r="L198" s="46"/>
      <c r="M198" s="222"/>
      <c r="N198" s="223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146</v>
      </c>
      <c r="AU198" s="19" t="s">
        <v>162</v>
      </c>
    </row>
    <row r="199" spans="1:65" s="2" customFormat="1" ht="24.15" customHeight="1">
      <c r="A199" s="40"/>
      <c r="B199" s="41"/>
      <c r="C199" s="270" t="s">
        <v>418</v>
      </c>
      <c r="D199" s="270" t="s">
        <v>265</v>
      </c>
      <c r="E199" s="271" t="s">
        <v>1158</v>
      </c>
      <c r="F199" s="272" t="s">
        <v>1159</v>
      </c>
      <c r="G199" s="273" t="s">
        <v>235</v>
      </c>
      <c r="H199" s="274">
        <v>1</v>
      </c>
      <c r="I199" s="275"/>
      <c r="J199" s="276">
        <f>ROUND(I199*H199,2)</f>
        <v>0</v>
      </c>
      <c r="K199" s="272" t="s">
        <v>19</v>
      </c>
      <c r="L199" s="277"/>
      <c r="M199" s="278" t="s">
        <v>19</v>
      </c>
      <c r="N199" s="279" t="s">
        <v>47</v>
      </c>
      <c r="O199" s="86"/>
      <c r="P199" s="215">
        <f>O199*H199</f>
        <v>0</v>
      </c>
      <c r="Q199" s="215">
        <v>0.001</v>
      </c>
      <c r="R199" s="215">
        <f>Q199*H199</f>
        <v>0.001</v>
      </c>
      <c r="S199" s="215">
        <v>0</v>
      </c>
      <c r="T199" s="21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7" t="s">
        <v>268</v>
      </c>
      <c r="AT199" s="217" t="s">
        <v>265</v>
      </c>
      <c r="AU199" s="217" t="s">
        <v>162</v>
      </c>
      <c r="AY199" s="19" t="s">
        <v>136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9" t="s">
        <v>84</v>
      </c>
      <c r="BK199" s="218">
        <f>ROUND(I199*H199,2)</f>
        <v>0</v>
      </c>
      <c r="BL199" s="19" t="s">
        <v>236</v>
      </c>
      <c r="BM199" s="217" t="s">
        <v>1160</v>
      </c>
    </row>
    <row r="200" spans="1:47" s="2" customFormat="1" ht="12">
      <c r="A200" s="40"/>
      <c r="B200" s="41"/>
      <c r="C200" s="42"/>
      <c r="D200" s="219" t="s">
        <v>146</v>
      </c>
      <c r="E200" s="42"/>
      <c r="F200" s="220" t="s">
        <v>1159</v>
      </c>
      <c r="G200" s="42"/>
      <c r="H200" s="42"/>
      <c r="I200" s="221"/>
      <c r="J200" s="42"/>
      <c r="K200" s="42"/>
      <c r="L200" s="46"/>
      <c r="M200" s="222"/>
      <c r="N200" s="223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146</v>
      </c>
      <c r="AU200" s="19" t="s">
        <v>162</v>
      </c>
    </row>
    <row r="201" spans="1:65" s="2" customFormat="1" ht="24.15" customHeight="1">
      <c r="A201" s="40"/>
      <c r="B201" s="41"/>
      <c r="C201" s="270" t="s">
        <v>431</v>
      </c>
      <c r="D201" s="270" t="s">
        <v>265</v>
      </c>
      <c r="E201" s="271" t="s">
        <v>1161</v>
      </c>
      <c r="F201" s="272" t="s">
        <v>1162</v>
      </c>
      <c r="G201" s="273" t="s">
        <v>235</v>
      </c>
      <c r="H201" s="274">
        <v>18</v>
      </c>
      <c r="I201" s="275"/>
      <c r="J201" s="276">
        <f>ROUND(I201*H201,2)</f>
        <v>0</v>
      </c>
      <c r="K201" s="272" t="s">
        <v>19</v>
      </c>
      <c r="L201" s="277"/>
      <c r="M201" s="278" t="s">
        <v>19</v>
      </c>
      <c r="N201" s="279" t="s">
        <v>47</v>
      </c>
      <c r="O201" s="86"/>
      <c r="P201" s="215">
        <f>O201*H201</f>
        <v>0</v>
      </c>
      <c r="Q201" s="215">
        <v>0</v>
      </c>
      <c r="R201" s="215">
        <f>Q201*H201</f>
        <v>0</v>
      </c>
      <c r="S201" s="215">
        <v>0</v>
      </c>
      <c r="T201" s="216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7" t="s">
        <v>268</v>
      </c>
      <c r="AT201" s="217" t="s">
        <v>265</v>
      </c>
      <c r="AU201" s="217" t="s">
        <v>162</v>
      </c>
      <c r="AY201" s="19" t="s">
        <v>136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9" t="s">
        <v>84</v>
      </c>
      <c r="BK201" s="218">
        <f>ROUND(I201*H201,2)</f>
        <v>0</v>
      </c>
      <c r="BL201" s="19" t="s">
        <v>236</v>
      </c>
      <c r="BM201" s="217" t="s">
        <v>1163</v>
      </c>
    </row>
    <row r="202" spans="1:47" s="2" customFormat="1" ht="12">
      <c r="A202" s="40"/>
      <c r="B202" s="41"/>
      <c r="C202" s="42"/>
      <c r="D202" s="219" t="s">
        <v>146</v>
      </c>
      <c r="E202" s="42"/>
      <c r="F202" s="220" t="s">
        <v>1162</v>
      </c>
      <c r="G202" s="42"/>
      <c r="H202" s="42"/>
      <c r="I202" s="221"/>
      <c r="J202" s="42"/>
      <c r="K202" s="42"/>
      <c r="L202" s="46"/>
      <c r="M202" s="222"/>
      <c r="N202" s="223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146</v>
      </c>
      <c r="AU202" s="19" t="s">
        <v>162</v>
      </c>
    </row>
    <row r="203" spans="1:65" s="2" customFormat="1" ht="24.15" customHeight="1">
      <c r="A203" s="40"/>
      <c r="B203" s="41"/>
      <c r="C203" s="270" t="s">
        <v>440</v>
      </c>
      <c r="D203" s="270" t="s">
        <v>265</v>
      </c>
      <c r="E203" s="271" t="s">
        <v>1164</v>
      </c>
      <c r="F203" s="272" t="s">
        <v>1165</v>
      </c>
      <c r="G203" s="273" t="s">
        <v>235</v>
      </c>
      <c r="H203" s="274">
        <v>1</v>
      </c>
      <c r="I203" s="275"/>
      <c r="J203" s="276">
        <f>ROUND(I203*H203,2)</f>
        <v>0</v>
      </c>
      <c r="K203" s="272" t="s">
        <v>19</v>
      </c>
      <c r="L203" s="277"/>
      <c r="M203" s="278" t="s">
        <v>19</v>
      </c>
      <c r="N203" s="279" t="s">
        <v>47</v>
      </c>
      <c r="O203" s="86"/>
      <c r="P203" s="215">
        <f>O203*H203</f>
        <v>0</v>
      </c>
      <c r="Q203" s="215">
        <v>0</v>
      </c>
      <c r="R203" s="215">
        <f>Q203*H203</f>
        <v>0</v>
      </c>
      <c r="S203" s="215">
        <v>0</v>
      </c>
      <c r="T203" s="216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7" t="s">
        <v>268</v>
      </c>
      <c r="AT203" s="217" t="s">
        <v>265</v>
      </c>
      <c r="AU203" s="217" t="s">
        <v>162</v>
      </c>
      <c r="AY203" s="19" t="s">
        <v>136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9" t="s">
        <v>84</v>
      </c>
      <c r="BK203" s="218">
        <f>ROUND(I203*H203,2)</f>
        <v>0</v>
      </c>
      <c r="BL203" s="19" t="s">
        <v>236</v>
      </c>
      <c r="BM203" s="217" t="s">
        <v>1166</v>
      </c>
    </row>
    <row r="204" spans="1:47" s="2" customFormat="1" ht="12">
      <c r="A204" s="40"/>
      <c r="B204" s="41"/>
      <c r="C204" s="42"/>
      <c r="D204" s="219" t="s">
        <v>146</v>
      </c>
      <c r="E204" s="42"/>
      <c r="F204" s="220" t="s">
        <v>1165</v>
      </c>
      <c r="G204" s="42"/>
      <c r="H204" s="42"/>
      <c r="I204" s="221"/>
      <c r="J204" s="42"/>
      <c r="K204" s="42"/>
      <c r="L204" s="46"/>
      <c r="M204" s="222"/>
      <c r="N204" s="223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146</v>
      </c>
      <c r="AU204" s="19" t="s">
        <v>162</v>
      </c>
    </row>
    <row r="205" spans="1:65" s="2" customFormat="1" ht="16.5" customHeight="1">
      <c r="A205" s="40"/>
      <c r="B205" s="41"/>
      <c r="C205" s="206" t="s">
        <v>446</v>
      </c>
      <c r="D205" s="206" t="s">
        <v>139</v>
      </c>
      <c r="E205" s="207" t="s">
        <v>1167</v>
      </c>
      <c r="F205" s="208" t="s">
        <v>1168</v>
      </c>
      <c r="G205" s="209" t="s">
        <v>235</v>
      </c>
      <c r="H205" s="210">
        <v>2</v>
      </c>
      <c r="I205" s="211"/>
      <c r="J205" s="212">
        <f>ROUND(I205*H205,2)</f>
        <v>0</v>
      </c>
      <c r="K205" s="208" t="s">
        <v>19</v>
      </c>
      <c r="L205" s="46"/>
      <c r="M205" s="213" t="s">
        <v>19</v>
      </c>
      <c r="N205" s="214" t="s">
        <v>47</v>
      </c>
      <c r="O205" s="86"/>
      <c r="P205" s="215">
        <f>O205*H205</f>
        <v>0</v>
      </c>
      <c r="Q205" s="215">
        <v>0</v>
      </c>
      <c r="R205" s="215">
        <f>Q205*H205</f>
        <v>0</v>
      </c>
      <c r="S205" s="215">
        <v>0</v>
      </c>
      <c r="T205" s="216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7" t="s">
        <v>236</v>
      </c>
      <c r="AT205" s="217" t="s">
        <v>139</v>
      </c>
      <c r="AU205" s="217" t="s">
        <v>162</v>
      </c>
      <c r="AY205" s="19" t="s">
        <v>136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9" t="s">
        <v>84</v>
      </c>
      <c r="BK205" s="218">
        <f>ROUND(I205*H205,2)</f>
        <v>0</v>
      </c>
      <c r="BL205" s="19" t="s">
        <v>236</v>
      </c>
      <c r="BM205" s="217" t="s">
        <v>1169</v>
      </c>
    </row>
    <row r="206" spans="1:47" s="2" customFormat="1" ht="12">
      <c r="A206" s="40"/>
      <c r="B206" s="41"/>
      <c r="C206" s="42"/>
      <c r="D206" s="219" t="s">
        <v>146</v>
      </c>
      <c r="E206" s="42"/>
      <c r="F206" s="220" t="s">
        <v>1168</v>
      </c>
      <c r="G206" s="42"/>
      <c r="H206" s="42"/>
      <c r="I206" s="221"/>
      <c r="J206" s="42"/>
      <c r="K206" s="42"/>
      <c r="L206" s="46"/>
      <c r="M206" s="222"/>
      <c r="N206" s="223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146</v>
      </c>
      <c r="AU206" s="19" t="s">
        <v>162</v>
      </c>
    </row>
    <row r="207" spans="1:65" s="2" customFormat="1" ht="16.5" customHeight="1">
      <c r="A207" s="40"/>
      <c r="B207" s="41"/>
      <c r="C207" s="206" t="s">
        <v>458</v>
      </c>
      <c r="D207" s="206" t="s">
        <v>139</v>
      </c>
      <c r="E207" s="207" t="s">
        <v>1170</v>
      </c>
      <c r="F207" s="208" t="s">
        <v>1171</v>
      </c>
      <c r="G207" s="209" t="s">
        <v>235</v>
      </c>
      <c r="H207" s="210">
        <v>2</v>
      </c>
      <c r="I207" s="211"/>
      <c r="J207" s="212">
        <f>ROUND(I207*H207,2)</f>
        <v>0</v>
      </c>
      <c r="K207" s="208" t="s">
        <v>143</v>
      </c>
      <c r="L207" s="46"/>
      <c r="M207" s="213" t="s">
        <v>19</v>
      </c>
      <c r="N207" s="214" t="s">
        <v>47</v>
      </c>
      <c r="O207" s="86"/>
      <c r="P207" s="215">
        <f>O207*H207</f>
        <v>0</v>
      </c>
      <c r="Q207" s="215">
        <v>0</v>
      </c>
      <c r="R207" s="215">
        <f>Q207*H207</f>
        <v>0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236</v>
      </c>
      <c r="AT207" s="217" t="s">
        <v>139</v>
      </c>
      <c r="AU207" s="217" t="s">
        <v>162</v>
      </c>
      <c r="AY207" s="19" t="s">
        <v>136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84</v>
      </c>
      <c r="BK207" s="218">
        <f>ROUND(I207*H207,2)</f>
        <v>0</v>
      </c>
      <c r="BL207" s="19" t="s">
        <v>236</v>
      </c>
      <c r="BM207" s="217" t="s">
        <v>1172</v>
      </c>
    </row>
    <row r="208" spans="1:47" s="2" customFormat="1" ht="12">
      <c r="A208" s="40"/>
      <c r="B208" s="41"/>
      <c r="C208" s="42"/>
      <c r="D208" s="219" t="s">
        <v>146</v>
      </c>
      <c r="E208" s="42"/>
      <c r="F208" s="220" t="s">
        <v>1173</v>
      </c>
      <c r="G208" s="42"/>
      <c r="H208" s="42"/>
      <c r="I208" s="221"/>
      <c r="J208" s="42"/>
      <c r="K208" s="42"/>
      <c r="L208" s="46"/>
      <c r="M208" s="222"/>
      <c r="N208" s="223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146</v>
      </c>
      <c r="AU208" s="19" t="s">
        <v>162</v>
      </c>
    </row>
    <row r="209" spans="1:47" s="2" customFormat="1" ht="12">
      <c r="A209" s="40"/>
      <c r="B209" s="41"/>
      <c r="C209" s="42"/>
      <c r="D209" s="224" t="s">
        <v>148</v>
      </c>
      <c r="E209" s="42"/>
      <c r="F209" s="225" t="s">
        <v>1174</v>
      </c>
      <c r="G209" s="42"/>
      <c r="H209" s="42"/>
      <c r="I209" s="221"/>
      <c r="J209" s="42"/>
      <c r="K209" s="42"/>
      <c r="L209" s="46"/>
      <c r="M209" s="222"/>
      <c r="N209" s="223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148</v>
      </c>
      <c r="AU209" s="19" t="s">
        <v>162</v>
      </c>
    </row>
    <row r="210" spans="1:65" s="2" customFormat="1" ht="24.15" customHeight="1">
      <c r="A210" s="40"/>
      <c r="B210" s="41"/>
      <c r="C210" s="270" t="s">
        <v>462</v>
      </c>
      <c r="D210" s="270" t="s">
        <v>265</v>
      </c>
      <c r="E210" s="271" t="s">
        <v>1175</v>
      </c>
      <c r="F210" s="272" t="s">
        <v>1176</v>
      </c>
      <c r="G210" s="273" t="s">
        <v>235</v>
      </c>
      <c r="H210" s="274">
        <v>2</v>
      </c>
      <c r="I210" s="275"/>
      <c r="J210" s="276">
        <f>ROUND(I210*H210,2)</f>
        <v>0</v>
      </c>
      <c r="K210" s="272" t="s">
        <v>19</v>
      </c>
      <c r="L210" s="277"/>
      <c r="M210" s="278" t="s">
        <v>19</v>
      </c>
      <c r="N210" s="279" t="s">
        <v>47</v>
      </c>
      <c r="O210" s="86"/>
      <c r="P210" s="215">
        <f>O210*H210</f>
        <v>0</v>
      </c>
      <c r="Q210" s="215">
        <v>0.002</v>
      </c>
      <c r="R210" s="215">
        <f>Q210*H210</f>
        <v>0.004</v>
      </c>
      <c r="S210" s="215">
        <v>0</v>
      </c>
      <c r="T210" s="216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7" t="s">
        <v>268</v>
      </c>
      <c r="AT210" s="217" t="s">
        <v>265</v>
      </c>
      <c r="AU210" s="217" t="s">
        <v>162</v>
      </c>
      <c r="AY210" s="19" t="s">
        <v>136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9" t="s">
        <v>84</v>
      </c>
      <c r="BK210" s="218">
        <f>ROUND(I210*H210,2)</f>
        <v>0</v>
      </c>
      <c r="BL210" s="19" t="s">
        <v>236</v>
      </c>
      <c r="BM210" s="217" t="s">
        <v>1177</v>
      </c>
    </row>
    <row r="211" spans="1:47" s="2" customFormat="1" ht="12">
      <c r="A211" s="40"/>
      <c r="B211" s="41"/>
      <c r="C211" s="42"/>
      <c r="D211" s="219" t="s">
        <v>146</v>
      </c>
      <c r="E211" s="42"/>
      <c r="F211" s="220" t="s">
        <v>1176</v>
      </c>
      <c r="G211" s="42"/>
      <c r="H211" s="42"/>
      <c r="I211" s="221"/>
      <c r="J211" s="42"/>
      <c r="K211" s="42"/>
      <c r="L211" s="46"/>
      <c r="M211" s="222"/>
      <c r="N211" s="223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146</v>
      </c>
      <c r="AU211" s="19" t="s">
        <v>162</v>
      </c>
    </row>
    <row r="212" spans="1:65" s="2" customFormat="1" ht="16.5" customHeight="1">
      <c r="A212" s="40"/>
      <c r="B212" s="41"/>
      <c r="C212" s="206" t="s">
        <v>466</v>
      </c>
      <c r="D212" s="206" t="s">
        <v>139</v>
      </c>
      <c r="E212" s="207" t="s">
        <v>1178</v>
      </c>
      <c r="F212" s="208" t="s">
        <v>1179</v>
      </c>
      <c r="G212" s="209" t="s">
        <v>235</v>
      </c>
      <c r="H212" s="210">
        <v>1</v>
      </c>
      <c r="I212" s="211"/>
      <c r="J212" s="212">
        <f>ROUND(I212*H212,2)</f>
        <v>0</v>
      </c>
      <c r="K212" s="208" t="s">
        <v>143</v>
      </c>
      <c r="L212" s="46"/>
      <c r="M212" s="213" t="s">
        <v>19</v>
      </c>
      <c r="N212" s="214" t="s">
        <v>47</v>
      </c>
      <c r="O212" s="86"/>
      <c r="P212" s="215">
        <f>O212*H212</f>
        <v>0</v>
      </c>
      <c r="Q212" s="215">
        <v>0</v>
      </c>
      <c r="R212" s="215">
        <f>Q212*H212</f>
        <v>0</v>
      </c>
      <c r="S212" s="215">
        <v>0</v>
      </c>
      <c r="T212" s="21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7" t="s">
        <v>236</v>
      </c>
      <c r="AT212" s="217" t="s">
        <v>139</v>
      </c>
      <c r="AU212" s="217" t="s">
        <v>162</v>
      </c>
      <c r="AY212" s="19" t="s">
        <v>136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9" t="s">
        <v>84</v>
      </c>
      <c r="BK212" s="218">
        <f>ROUND(I212*H212,2)</f>
        <v>0</v>
      </c>
      <c r="BL212" s="19" t="s">
        <v>236</v>
      </c>
      <c r="BM212" s="217" t="s">
        <v>1180</v>
      </c>
    </row>
    <row r="213" spans="1:47" s="2" customFormat="1" ht="12">
      <c r="A213" s="40"/>
      <c r="B213" s="41"/>
      <c r="C213" s="42"/>
      <c r="D213" s="219" t="s">
        <v>146</v>
      </c>
      <c r="E213" s="42"/>
      <c r="F213" s="220" t="s">
        <v>1181</v>
      </c>
      <c r="G213" s="42"/>
      <c r="H213" s="42"/>
      <c r="I213" s="221"/>
      <c r="J213" s="42"/>
      <c r="K213" s="42"/>
      <c r="L213" s="46"/>
      <c r="M213" s="222"/>
      <c r="N213" s="223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146</v>
      </c>
      <c r="AU213" s="19" t="s">
        <v>162</v>
      </c>
    </row>
    <row r="214" spans="1:47" s="2" customFormat="1" ht="12">
      <c r="A214" s="40"/>
      <c r="B214" s="41"/>
      <c r="C214" s="42"/>
      <c r="D214" s="224" t="s">
        <v>148</v>
      </c>
      <c r="E214" s="42"/>
      <c r="F214" s="225" t="s">
        <v>1182</v>
      </c>
      <c r="G214" s="42"/>
      <c r="H214" s="42"/>
      <c r="I214" s="221"/>
      <c r="J214" s="42"/>
      <c r="K214" s="42"/>
      <c r="L214" s="46"/>
      <c r="M214" s="222"/>
      <c r="N214" s="223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148</v>
      </c>
      <c r="AU214" s="19" t="s">
        <v>162</v>
      </c>
    </row>
    <row r="215" spans="1:65" s="2" customFormat="1" ht="24.15" customHeight="1">
      <c r="A215" s="40"/>
      <c r="B215" s="41"/>
      <c r="C215" s="270" t="s">
        <v>470</v>
      </c>
      <c r="D215" s="270" t="s">
        <v>265</v>
      </c>
      <c r="E215" s="271" t="s">
        <v>1183</v>
      </c>
      <c r="F215" s="272" t="s">
        <v>1184</v>
      </c>
      <c r="G215" s="273" t="s">
        <v>235</v>
      </c>
      <c r="H215" s="274">
        <v>1</v>
      </c>
      <c r="I215" s="275"/>
      <c r="J215" s="276">
        <f>ROUND(I215*H215,2)</f>
        <v>0</v>
      </c>
      <c r="K215" s="272" t="s">
        <v>19</v>
      </c>
      <c r="L215" s="277"/>
      <c r="M215" s="278" t="s">
        <v>19</v>
      </c>
      <c r="N215" s="279" t="s">
        <v>47</v>
      </c>
      <c r="O215" s="86"/>
      <c r="P215" s="215">
        <f>O215*H215</f>
        <v>0</v>
      </c>
      <c r="Q215" s="215">
        <v>0</v>
      </c>
      <c r="R215" s="215">
        <f>Q215*H215</f>
        <v>0</v>
      </c>
      <c r="S215" s="215">
        <v>0</v>
      </c>
      <c r="T215" s="216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7" t="s">
        <v>268</v>
      </c>
      <c r="AT215" s="217" t="s">
        <v>265</v>
      </c>
      <c r="AU215" s="217" t="s">
        <v>162</v>
      </c>
      <c r="AY215" s="19" t="s">
        <v>136</v>
      </c>
      <c r="BE215" s="218">
        <f>IF(N215="základní",J215,0)</f>
        <v>0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9" t="s">
        <v>84</v>
      </c>
      <c r="BK215" s="218">
        <f>ROUND(I215*H215,2)</f>
        <v>0</v>
      </c>
      <c r="BL215" s="19" t="s">
        <v>236</v>
      </c>
      <c r="BM215" s="217" t="s">
        <v>1185</v>
      </c>
    </row>
    <row r="216" spans="1:47" s="2" customFormat="1" ht="12">
      <c r="A216" s="40"/>
      <c r="B216" s="41"/>
      <c r="C216" s="42"/>
      <c r="D216" s="219" t="s">
        <v>146</v>
      </c>
      <c r="E216" s="42"/>
      <c r="F216" s="220" t="s">
        <v>1184</v>
      </c>
      <c r="G216" s="42"/>
      <c r="H216" s="42"/>
      <c r="I216" s="221"/>
      <c r="J216" s="42"/>
      <c r="K216" s="42"/>
      <c r="L216" s="46"/>
      <c r="M216" s="222"/>
      <c r="N216" s="223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146</v>
      </c>
      <c r="AU216" s="19" t="s">
        <v>162</v>
      </c>
    </row>
    <row r="217" spans="1:65" s="2" customFormat="1" ht="16.5" customHeight="1">
      <c r="A217" s="40"/>
      <c r="B217" s="41"/>
      <c r="C217" s="206" t="s">
        <v>474</v>
      </c>
      <c r="D217" s="206" t="s">
        <v>139</v>
      </c>
      <c r="E217" s="207" t="s">
        <v>1186</v>
      </c>
      <c r="F217" s="208" t="s">
        <v>1187</v>
      </c>
      <c r="G217" s="209" t="s">
        <v>235</v>
      </c>
      <c r="H217" s="210">
        <v>2</v>
      </c>
      <c r="I217" s="211"/>
      <c r="J217" s="212">
        <f>ROUND(I217*H217,2)</f>
        <v>0</v>
      </c>
      <c r="K217" s="208" t="s">
        <v>143</v>
      </c>
      <c r="L217" s="46"/>
      <c r="M217" s="213" t="s">
        <v>19</v>
      </c>
      <c r="N217" s="214" t="s">
        <v>47</v>
      </c>
      <c r="O217" s="86"/>
      <c r="P217" s="215">
        <f>O217*H217</f>
        <v>0</v>
      </c>
      <c r="Q217" s="215">
        <v>0</v>
      </c>
      <c r="R217" s="215">
        <f>Q217*H217</f>
        <v>0</v>
      </c>
      <c r="S217" s="215">
        <v>0</v>
      </c>
      <c r="T217" s="21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7" t="s">
        <v>236</v>
      </c>
      <c r="AT217" s="217" t="s">
        <v>139</v>
      </c>
      <c r="AU217" s="217" t="s">
        <v>162</v>
      </c>
      <c r="AY217" s="19" t="s">
        <v>136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9" t="s">
        <v>84</v>
      </c>
      <c r="BK217" s="218">
        <f>ROUND(I217*H217,2)</f>
        <v>0</v>
      </c>
      <c r="BL217" s="19" t="s">
        <v>236</v>
      </c>
      <c r="BM217" s="217" t="s">
        <v>1188</v>
      </c>
    </row>
    <row r="218" spans="1:47" s="2" customFormat="1" ht="12">
      <c r="A218" s="40"/>
      <c r="B218" s="41"/>
      <c r="C218" s="42"/>
      <c r="D218" s="219" t="s">
        <v>146</v>
      </c>
      <c r="E218" s="42"/>
      <c r="F218" s="220" t="s">
        <v>1189</v>
      </c>
      <c r="G218" s="42"/>
      <c r="H218" s="42"/>
      <c r="I218" s="221"/>
      <c r="J218" s="42"/>
      <c r="K218" s="42"/>
      <c r="L218" s="46"/>
      <c r="M218" s="222"/>
      <c r="N218" s="223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146</v>
      </c>
      <c r="AU218" s="19" t="s">
        <v>162</v>
      </c>
    </row>
    <row r="219" spans="1:47" s="2" customFormat="1" ht="12">
      <c r="A219" s="40"/>
      <c r="B219" s="41"/>
      <c r="C219" s="42"/>
      <c r="D219" s="224" t="s">
        <v>148</v>
      </c>
      <c r="E219" s="42"/>
      <c r="F219" s="225" t="s">
        <v>1190</v>
      </c>
      <c r="G219" s="42"/>
      <c r="H219" s="42"/>
      <c r="I219" s="221"/>
      <c r="J219" s="42"/>
      <c r="K219" s="42"/>
      <c r="L219" s="46"/>
      <c r="M219" s="222"/>
      <c r="N219" s="223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148</v>
      </c>
      <c r="AU219" s="19" t="s">
        <v>162</v>
      </c>
    </row>
    <row r="220" spans="1:65" s="2" customFormat="1" ht="24.15" customHeight="1">
      <c r="A220" s="40"/>
      <c r="B220" s="41"/>
      <c r="C220" s="270" t="s">
        <v>478</v>
      </c>
      <c r="D220" s="270" t="s">
        <v>265</v>
      </c>
      <c r="E220" s="271" t="s">
        <v>1191</v>
      </c>
      <c r="F220" s="272" t="s">
        <v>1192</v>
      </c>
      <c r="G220" s="273" t="s">
        <v>235</v>
      </c>
      <c r="H220" s="274">
        <v>2</v>
      </c>
      <c r="I220" s="275"/>
      <c r="J220" s="276">
        <f>ROUND(I220*H220,2)</f>
        <v>0</v>
      </c>
      <c r="K220" s="272" t="s">
        <v>19</v>
      </c>
      <c r="L220" s="277"/>
      <c r="M220" s="278" t="s">
        <v>19</v>
      </c>
      <c r="N220" s="279" t="s">
        <v>47</v>
      </c>
      <c r="O220" s="86"/>
      <c r="P220" s="215">
        <f>O220*H220</f>
        <v>0</v>
      </c>
      <c r="Q220" s="215">
        <v>0</v>
      </c>
      <c r="R220" s="215">
        <f>Q220*H220</f>
        <v>0</v>
      </c>
      <c r="S220" s="215">
        <v>0</v>
      </c>
      <c r="T220" s="21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7" t="s">
        <v>268</v>
      </c>
      <c r="AT220" s="217" t="s">
        <v>265</v>
      </c>
      <c r="AU220" s="217" t="s">
        <v>162</v>
      </c>
      <c r="AY220" s="19" t="s">
        <v>136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9" t="s">
        <v>84</v>
      </c>
      <c r="BK220" s="218">
        <f>ROUND(I220*H220,2)</f>
        <v>0</v>
      </c>
      <c r="BL220" s="19" t="s">
        <v>236</v>
      </c>
      <c r="BM220" s="217" t="s">
        <v>1193</v>
      </c>
    </row>
    <row r="221" spans="1:47" s="2" customFormat="1" ht="12">
      <c r="A221" s="40"/>
      <c r="B221" s="41"/>
      <c r="C221" s="42"/>
      <c r="D221" s="219" t="s">
        <v>146</v>
      </c>
      <c r="E221" s="42"/>
      <c r="F221" s="220" t="s">
        <v>1192</v>
      </c>
      <c r="G221" s="42"/>
      <c r="H221" s="42"/>
      <c r="I221" s="221"/>
      <c r="J221" s="42"/>
      <c r="K221" s="42"/>
      <c r="L221" s="46"/>
      <c r="M221" s="222"/>
      <c r="N221" s="223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146</v>
      </c>
      <c r="AU221" s="19" t="s">
        <v>162</v>
      </c>
    </row>
    <row r="222" spans="1:65" s="2" customFormat="1" ht="16.5" customHeight="1">
      <c r="A222" s="40"/>
      <c r="B222" s="41"/>
      <c r="C222" s="206" t="s">
        <v>482</v>
      </c>
      <c r="D222" s="206" t="s">
        <v>139</v>
      </c>
      <c r="E222" s="207" t="s">
        <v>1194</v>
      </c>
      <c r="F222" s="208" t="s">
        <v>1195</v>
      </c>
      <c r="G222" s="209" t="s">
        <v>235</v>
      </c>
      <c r="H222" s="210">
        <v>2</v>
      </c>
      <c r="I222" s="211"/>
      <c r="J222" s="212">
        <f>ROUND(I222*H222,2)</f>
        <v>0</v>
      </c>
      <c r="K222" s="208" t="s">
        <v>143</v>
      </c>
      <c r="L222" s="46"/>
      <c r="M222" s="213" t="s">
        <v>19</v>
      </c>
      <c r="N222" s="214" t="s">
        <v>47</v>
      </c>
      <c r="O222" s="86"/>
      <c r="P222" s="215">
        <f>O222*H222</f>
        <v>0</v>
      </c>
      <c r="Q222" s="215">
        <v>0</v>
      </c>
      <c r="R222" s="215">
        <f>Q222*H222</f>
        <v>0</v>
      </c>
      <c r="S222" s="215">
        <v>0</v>
      </c>
      <c r="T222" s="21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7" t="s">
        <v>236</v>
      </c>
      <c r="AT222" s="217" t="s">
        <v>139</v>
      </c>
      <c r="AU222" s="217" t="s">
        <v>162</v>
      </c>
      <c r="AY222" s="19" t="s">
        <v>136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9" t="s">
        <v>84</v>
      </c>
      <c r="BK222" s="218">
        <f>ROUND(I222*H222,2)</f>
        <v>0</v>
      </c>
      <c r="BL222" s="19" t="s">
        <v>236</v>
      </c>
      <c r="BM222" s="217" t="s">
        <v>1196</v>
      </c>
    </row>
    <row r="223" spans="1:47" s="2" customFormat="1" ht="12">
      <c r="A223" s="40"/>
      <c r="B223" s="41"/>
      <c r="C223" s="42"/>
      <c r="D223" s="219" t="s">
        <v>146</v>
      </c>
      <c r="E223" s="42"/>
      <c r="F223" s="220" t="s">
        <v>1197</v>
      </c>
      <c r="G223" s="42"/>
      <c r="H223" s="42"/>
      <c r="I223" s="221"/>
      <c r="J223" s="42"/>
      <c r="K223" s="42"/>
      <c r="L223" s="46"/>
      <c r="M223" s="222"/>
      <c r="N223" s="223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146</v>
      </c>
      <c r="AU223" s="19" t="s">
        <v>162</v>
      </c>
    </row>
    <row r="224" spans="1:47" s="2" customFormat="1" ht="12">
      <c r="A224" s="40"/>
      <c r="B224" s="41"/>
      <c r="C224" s="42"/>
      <c r="D224" s="224" t="s">
        <v>148</v>
      </c>
      <c r="E224" s="42"/>
      <c r="F224" s="225" t="s">
        <v>1198</v>
      </c>
      <c r="G224" s="42"/>
      <c r="H224" s="42"/>
      <c r="I224" s="221"/>
      <c r="J224" s="42"/>
      <c r="K224" s="42"/>
      <c r="L224" s="46"/>
      <c r="M224" s="222"/>
      <c r="N224" s="223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148</v>
      </c>
      <c r="AU224" s="19" t="s">
        <v>162</v>
      </c>
    </row>
    <row r="225" spans="1:65" s="2" customFormat="1" ht="24.15" customHeight="1">
      <c r="A225" s="40"/>
      <c r="B225" s="41"/>
      <c r="C225" s="270" t="s">
        <v>486</v>
      </c>
      <c r="D225" s="270" t="s">
        <v>265</v>
      </c>
      <c r="E225" s="271" t="s">
        <v>1199</v>
      </c>
      <c r="F225" s="272" t="s">
        <v>1200</v>
      </c>
      <c r="G225" s="273" t="s">
        <v>235</v>
      </c>
      <c r="H225" s="274">
        <v>2</v>
      </c>
      <c r="I225" s="275"/>
      <c r="J225" s="276">
        <f>ROUND(I225*H225,2)</f>
        <v>0</v>
      </c>
      <c r="K225" s="272" t="s">
        <v>19</v>
      </c>
      <c r="L225" s="277"/>
      <c r="M225" s="278" t="s">
        <v>19</v>
      </c>
      <c r="N225" s="279" t="s">
        <v>47</v>
      </c>
      <c r="O225" s="86"/>
      <c r="P225" s="215">
        <f>O225*H225</f>
        <v>0</v>
      </c>
      <c r="Q225" s="215">
        <v>0</v>
      </c>
      <c r="R225" s="215">
        <f>Q225*H225</f>
        <v>0</v>
      </c>
      <c r="S225" s="215">
        <v>0</v>
      </c>
      <c r="T225" s="216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7" t="s">
        <v>268</v>
      </c>
      <c r="AT225" s="217" t="s">
        <v>265</v>
      </c>
      <c r="AU225" s="217" t="s">
        <v>162</v>
      </c>
      <c r="AY225" s="19" t="s">
        <v>136</v>
      </c>
      <c r="BE225" s="218">
        <f>IF(N225="základní",J225,0)</f>
        <v>0</v>
      </c>
      <c r="BF225" s="218">
        <f>IF(N225="snížená",J225,0)</f>
        <v>0</v>
      </c>
      <c r="BG225" s="218">
        <f>IF(N225="zákl. přenesená",J225,0)</f>
        <v>0</v>
      </c>
      <c r="BH225" s="218">
        <f>IF(N225="sníž. přenesená",J225,0)</f>
        <v>0</v>
      </c>
      <c r="BI225" s="218">
        <f>IF(N225="nulová",J225,0)</f>
        <v>0</v>
      </c>
      <c r="BJ225" s="19" t="s">
        <v>84</v>
      </c>
      <c r="BK225" s="218">
        <f>ROUND(I225*H225,2)</f>
        <v>0</v>
      </c>
      <c r="BL225" s="19" t="s">
        <v>236</v>
      </c>
      <c r="BM225" s="217" t="s">
        <v>1201</v>
      </c>
    </row>
    <row r="226" spans="1:47" s="2" customFormat="1" ht="12">
      <c r="A226" s="40"/>
      <c r="B226" s="41"/>
      <c r="C226" s="42"/>
      <c r="D226" s="219" t="s">
        <v>146</v>
      </c>
      <c r="E226" s="42"/>
      <c r="F226" s="220" t="s">
        <v>1200</v>
      </c>
      <c r="G226" s="42"/>
      <c r="H226" s="42"/>
      <c r="I226" s="221"/>
      <c r="J226" s="42"/>
      <c r="K226" s="42"/>
      <c r="L226" s="46"/>
      <c r="M226" s="222"/>
      <c r="N226" s="223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146</v>
      </c>
      <c r="AU226" s="19" t="s">
        <v>162</v>
      </c>
    </row>
    <row r="227" spans="1:65" s="2" customFormat="1" ht="16.5" customHeight="1">
      <c r="A227" s="40"/>
      <c r="B227" s="41"/>
      <c r="C227" s="206" t="s">
        <v>490</v>
      </c>
      <c r="D227" s="206" t="s">
        <v>139</v>
      </c>
      <c r="E227" s="207" t="s">
        <v>1202</v>
      </c>
      <c r="F227" s="208" t="s">
        <v>1203</v>
      </c>
      <c r="G227" s="209" t="s">
        <v>235</v>
      </c>
      <c r="H227" s="210">
        <v>15</v>
      </c>
      <c r="I227" s="211"/>
      <c r="J227" s="212">
        <f>ROUND(I227*H227,2)</f>
        <v>0</v>
      </c>
      <c r="K227" s="208" t="s">
        <v>143</v>
      </c>
      <c r="L227" s="46"/>
      <c r="M227" s="213" t="s">
        <v>19</v>
      </c>
      <c r="N227" s="214" t="s">
        <v>47</v>
      </c>
      <c r="O227" s="86"/>
      <c r="P227" s="215">
        <f>O227*H227</f>
        <v>0</v>
      </c>
      <c r="Q227" s="215">
        <v>0</v>
      </c>
      <c r="R227" s="215">
        <f>Q227*H227</f>
        <v>0</v>
      </c>
      <c r="S227" s="215">
        <v>0</v>
      </c>
      <c r="T227" s="216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7" t="s">
        <v>236</v>
      </c>
      <c r="AT227" s="217" t="s">
        <v>139</v>
      </c>
      <c r="AU227" s="217" t="s">
        <v>162</v>
      </c>
      <c r="AY227" s="19" t="s">
        <v>136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9" t="s">
        <v>84</v>
      </c>
      <c r="BK227" s="218">
        <f>ROUND(I227*H227,2)</f>
        <v>0</v>
      </c>
      <c r="BL227" s="19" t="s">
        <v>236</v>
      </c>
      <c r="BM227" s="217" t="s">
        <v>1204</v>
      </c>
    </row>
    <row r="228" spans="1:47" s="2" customFormat="1" ht="12">
      <c r="A228" s="40"/>
      <c r="B228" s="41"/>
      <c r="C228" s="42"/>
      <c r="D228" s="219" t="s">
        <v>146</v>
      </c>
      <c r="E228" s="42"/>
      <c r="F228" s="220" t="s">
        <v>1205</v>
      </c>
      <c r="G228" s="42"/>
      <c r="H228" s="42"/>
      <c r="I228" s="221"/>
      <c r="J228" s="42"/>
      <c r="K228" s="42"/>
      <c r="L228" s="46"/>
      <c r="M228" s="222"/>
      <c r="N228" s="223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146</v>
      </c>
      <c r="AU228" s="19" t="s">
        <v>162</v>
      </c>
    </row>
    <row r="229" spans="1:47" s="2" customFormat="1" ht="12">
      <c r="A229" s="40"/>
      <c r="B229" s="41"/>
      <c r="C229" s="42"/>
      <c r="D229" s="224" t="s">
        <v>148</v>
      </c>
      <c r="E229" s="42"/>
      <c r="F229" s="225" t="s">
        <v>1206</v>
      </c>
      <c r="G229" s="42"/>
      <c r="H229" s="42"/>
      <c r="I229" s="221"/>
      <c r="J229" s="42"/>
      <c r="K229" s="42"/>
      <c r="L229" s="46"/>
      <c r="M229" s="222"/>
      <c r="N229" s="223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148</v>
      </c>
      <c r="AU229" s="19" t="s">
        <v>162</v>
      </c>
    </row>
    <row r="230" spans="1:65" s="2" customFormat="1" ht="24.15" customHeight="1">
      <c r="A230" s="40"/>
      <c r="B230" s="41"/>
      <c r="C230" s="270" t="s">
        <v>494</v>
      </c>
      <c r="D230" s="270" t="s">
        <v>265</v>
      </c>
      <c r="E230" s="271" t="s">
        <v>1207</v>
      </c>
      <c r="F230" s="272" t="s">
        <v>1208</v>
      </c>
      <c r="G230" s="273" t="s">
        <v>235</v>
      </c>
      <c r="H230" s="274">
        <v>15</v>
      </c>
      <c r="I230" s="275"/>
      <c r="J230" s="276">
        <f>ROUND(I230*H230,2)</f>
        <v>0</v>
      </c>
      <c r="K230" s="272" t="s">
        <v>19</v>
      </c>
      <c r="L230" s="277"/>
      <c r="M230" s="278" t="s">
        <v>19</v>
      </c>
      <c r="N230" s="279" t="s">
        <v>47</v>
      </c>
      <c r="O230" s="86"/>
      <c r="P230" s="215">
        <f>O230*H230</f>
        <v>0</v>
      </c>
      <c r="Q230" s="215">
        <v>0</v>
      </c>
      <c r="R230" s="215">
        <f>Q230*H230</f>
        <v>0</v>
      </c>
      <c r="S230" s="215">
        <v>0</v>
      </c>
      <c r="T230" s="21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7" t="s">
        <v>268</v>
      </c>
      <c r="AT230" s="217" t="s">
        <v>265</v>
      </c>
      <c r="AU230" s="217" t="s">
        <v>162</v>
      </c>
      <c r="AY230" s="19" t="s">
        <v>136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9" t="s">
        <v>84</v>
      </c>
      <c r="BK230" s="218">
        <f>ROUND(I230*H230,2)</f>
        <v>0</v>
      </c>
      <c r="BL230" s="19" t="s">
        <v>236</v>
      </c>
      <c r="BM230" s="217" t="s">
        <v>1209</v>
      </c>
    </row>
    <row r="231" spans="1:47" s="2" customFormat="1" ht="12">
      <c r="A231" s="40"/>
      <c r="B231" s="41"/>
      <c r="C231" s="42"/>
      <c r="D231" s="219" t="s">
        <v>146</v>
      </c>
      <c r="E231" s="42"/>
      <c r="F231" s="220" t="s">
        <v>1208</v>
      </c>
      <c r="G231" s="42"/>
      <c r="H231" s="42"/>
      <c r="I231" s="221"/>
      <c r="J231" s="42"/>
      <c r="K231" s="42"/>
      <c r="L231" s="46"/>
      <c r="M231" s="222"/>
      <c r="N231" s="223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146</v>
      </c>
      <c r="AU231" s="19" t="s">
        <v>162</v>
      </c>
    </row>
    <row r="232" spans="1:65" s="2" customFormat="1" ht="24.15" customHeight="1">
      <c r="A232" s="40"/>
      <c r="B232" s="41"/>
      <c r="C232" s="270" t="s">
        <v>501</v>
      </c>
      <c r="D232" s="270" t="s">
        <v>265</v>
      </c>
      <c r="E232" s="271" t="s">
        <v>1210</v>
      </c>
      <c r="F232" s="272" t="s">
        <v>1211</v>
      </c>
      <c r="G232" s="273" t="s">
        <v>235</v>
      </c>
      <c r="H232" s="274">
        <v>15</v>
      </c>
      <c r="I232" s="275"/>
      <c r="J232" s="276">
        <f>ROUND(I232*H232,2)</f>
        <v>0</v>
      </c>
      <c r="K232" s="272" t="s">
        <v>19</v>
      </c>
      <c r="L232" s="277"/>
      <c r="M232" s="278" t="s">
        <v>19</v>
      </c>
      <c r="N232" s="279" t="s">
        <v>47</v>
      </c>
      <c r="O232" s="86"/>
      <c r="P232" s="215">
        <f>O232*H232</f>
        <v>0</v>
      </c>
      <c r="Q232" s="215">
        <v>0</v>
      </c>
      <c r="R232" s="215">
        <f>Q232*H232</f>
        <v>0</v>
      </c>
      <c r="S232" s="215">
        <v>0</v>
      </c>
      <c r="T232" s="216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7" t="s">
        <v>268</v>
      </c>
      <c r="AT232" s="217" t="s">
        <v>265</v>
      </c>
      <c r="AU232" s="217" t="s">
        <v>162</v>
      </c>
      <c r="AY232" s="19" t="s">
        <v>136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9" t="s">
        <v>84</v>
      </c>
      <c r="BK232" s="218">
        <f>ROUND(I232*H232,2)</f>
        <v>0</v>
      </c>
      <c r="BL232" s="19" t="s">
        <v>236</v>
      </c>
      <c r="BM232" s="217" t="s">
        <v>1212</v>
      </c>
    </row>
    <row r="233" spans="1:47" s="2" customFormat="1" ht="12">
      <c r="A233" s="40"/>
      <c r="B233" s="41"/>
      <c r="C233" s="42"/>
      <c r="D233" s="219" t="s">
        <v>146</v>
      </c>
      <c r="E233" s="42"/>
      <c r="F233" s="220" t="s">
        <v>1211</v>
      </c>
      <c r="G233" s="42"/>
      <c r="H233" s="42"/>
      <c r="I233" s="221"/>
      <c r="J233" s="42"/>
      <c r="K233" s="42"/>
      <c r="L233" s="46"/>
      <c r="M233" s="222"/>
      <c r="N233" s="223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146</v>
      </c>
      <c r="AU233" s="19" t="s">
        <v>162</v>
      </c>
    </row>
    <row r="234" spans="1:65" s="2" customFormat="1" ht="24.15" customHeight="1">
      <c r="A234" s="40"/>
      <c r="B234" s="41"/>
      <c r="C234" s="270" t="s">
        <v>509</v>
      </c>
      <c r="D234" s="270" t="s">
        <v>265</v>
      </c>
      <c r="E234" s="271" t="s">
        <v>1213</v>
      </c>
      <c r="F234" s="272" t="s">
        <v>1214</v>
      </c>
      <c r="G234" s="273" t="s">
        <v>235</v>
      </c>
      <c r="H234" s="274">
        <v>15</v>
      </c>
      <c r="I234" s="275"/>
      <c r="J234" s="276">
        <f>ROUND(I234*H234,2)</f>
        <v>0</v>
      </c>
      <c r="K234" s="272" t="s">
        <v>19</v>
      </c>
      <c r="L234" s="277"/>
      <c r="M234" s="278" t="s">
        <v>19</v>
      </c>
      <c r="N234" s="279" t="s">
        <v>47</v>
      </c>
      <c r="O234" s="86"/>
      <c r="P234" s="215">
        <f>O234*H234</f>
        <v>0</v>
      </c>
      <c r="Q234" s="215">
        <v>0</v>
      </c>
      <c r="R234" s="215">
        <f>Q234*H234</f>
        <v>0</v>
      </c>
      <c r="S234" s="215">
        <v>0</v>
      </c>
      <c r="T234" s="216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7" t="s">
        <v>268</v>
      </c>
      <c r="AT234" s="217" t="s">
        <v>265</v>
      </c>
      <c r="AU234" s="217" t="s">
        <v>162</v>
      </c>
      <c r="AY234" s="19" t="s">
        <v>136</v>
      </c>
      <c r="BE234" s="218">
        <f>IF(N234="základní",J234,0)</f>
        <v>0</v>
      </c>
      <c r="BF234" s="218">
        <f>IF(N234="snížená",J234,0)</f>
        <v>0</v>
      </c>
      <c r="BG234" s="218">
        <f>IF(N234="zákl. přenesená",J234,0)</f>
        <v>0</v>
      </c>
      <c r="BH234" s="218">
        <f>IF(N234="sníž. přenesená",J234,0)</f>
        <v>0</v>
      </c>
      <c r="BI234" s="218">
        <f>IF(N234="nulová",J234,0)</f>
        <v>0</v>
      </c>
      <c r="BJ234" s="19" t="s">
        <v>84</v>
      </c>
      <c r="BK234" s="218">
        <f>ROUND(I234*H234,2)</f>
        <v>0</v>
      </c>
      <c r="BL234" s="19" t="s">
        <v>236</v>
      </c>
      <c r="BM234" s="217" t="s">
        <v>1215</v>
      </c>
    </row>
    <row r="235" spans="1:47" s="2" customFormat="1" ht="12">
      <c r="A235" s="40"/>
      <c r="B235" s="41"/>
      <c r="C235" s="42"/>
      <c r="D235" s="219" t="s">
        <v>146</v>
      </c>
      <c r="E235" s="42"/>
      <c r="F235" s="220" t="s">
        <v>1214</v>
      </c>
      <c r="G235" s="42"/>
      <c r="H235" s="42"/>
      <c r="I235" s="221"/>
      <c r="J235" s="42"/>
      <c r="K235" s="42"/>
      <c r="L235" s="46"/>
      <c r="M235" s="222"/>
      <c r="N235" s="223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146</v>
      </c>
      <c r="AU235" s="19" t="s">
        <v>162</v>
      </c>
    </row>
    <row r="236" spans="1:65" s="2" customFormat="1" ht="24.15" customHeight="1">
      <c r="A236" s="40"/>
      <c r="B236" s="41"/>
      <c r="C236" s="270" t="s">
        <v>513</v>
      </c>
      <c r="D236" s="270" t="s">
        <v>265</v>
      </c>
      <c r="E236" s="271" t="s">
        <v>1216</v>
      </c>
      <c r="F236" s="272" t="s">
        <v>1217</v>
      </c>
      <c r="G236" s="273" t="s">
        <v>235</v>
      </c>
      <c r="H236" s="274">
        <v>30</v>
      </c>
      <c r="I236" s="275"/>
      <c r="J236" s="276">
        <f>ROUND(I236*H236,2)</f>
        <v>0</v>
      </c>
      <c r="K236" s="272" t="s">
        <v>19</v>
      </c>
      <c r="L236" s="277"/>
      <c r="M236" s="278" t="s">
        <v>19</v>
      </c>
      <c r="N236" s="279" t="s">
        <v>47</v>
      </c>
      <c r="O236" s="86"/>
      <c r="P236" s="215">
        <f>O236*H236</f>
        <v>0</v>
      </c>
      <c r="Q236" s="215">
        <v>0</v>
      </c>
      <c r="R236" s="215">
        <f>Q236*H236</f>
        <v>0</v>
      </c>
      <c r="S236" s="215">
        <v>0</v>
      </c>
      <c r="T236" s="216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7" t="s">
        <v>268</v>
      </c>
      <c r="AT236" s="217" t="s">
        <v>265</v>
      </c>
      <c r="AU236" s="217" t="s">
        <v>162</v>
      </c>
      <c r="AY236" s="19" t="s">
        <v>136</v>
      </c>
      <c r="BE236" s="218">
        <f>IF(N236="základní",J236,0)</f>
        <v>0</v>
      </c>
      <c r="BF236" s="218">
        <f>IF(N236="snížená",J236,0)</f>
        <v>0</v>
      </c>
      <c r="BG236" s="218">
        <f>IF(N236="zákl. přenesená",J236,0)</f>
        <v>0</v>
      </c>
      <c r="BH236" s="218">
        <f>IF(N236="sníž. přenesená",J236,0)</f>
        <v>0</v>
      </c>
      <c r="BI236" s="218">
        <f>IF(N236="nulová",J236,0)</f>
        <v>0</v>
      </c>
      <c r="BJ236" s="19" t="s">
        <v>84</v>
      </c>
      <c r="BK236" s="218">
        <f>ROUND(I236*H236,2)</f>
        <v>0</v>
      </c>
      <c r="BL236" s="19" t="s">
        <v>236</v>
      </c>
      <c r="BM236" s="217" t="s">
        <v>1218</v>
      </c>
    </row>
    <row r="237" spans="1:47" s="2" customFormat="1" ht="12">
      <c r="A237" s="40"/>
      <c r="B237" s="41"/>
      <c r="C237" s="42"/>
      <c r="D237" s="219" t="s">
        <v>146</v>
      </c>
      <c r="E237" s="42"/>
      <c r="F237" s="220" t="s">
        <v>1217</v>
      </c>
      <c r="G237" s="42"/>
      <c r="H237" s="42"/>
      <c r="I237" s="221"/>
      <c r="J237" s="42"/>
      <c r="K237" s="42"/>
      <c r="L237" s="46"/>
      <c r="M237" s="222"/>
      <c r="N237" s="223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146</v>
      </c>
      <c r="AU237" s="19" t="s">
        <v>162</v>
      </c>
    </row>
    <row r="238" spans="1:65" s="2" customFormat="1" ht="16.5" customHeight="1">
      <c r="A238" s="40"/>
      <c r="B238" s="41"/>
      <c r="C238" s="206" t="s">
        <v>517</v>
      </c>
      <c r="D238" s="206" t="s">
        <v>139</v>
      </c>
      <c r="E238" s="207" t="s">
        <v>1219</v>
      </c>
      <c r="F238" s="208" t="s">
        <v>1220</v>
      </c>
      <c r="G238" s="209" t="s">
        <v>235</v>
      </c>
      <c r="H238" s="210">
        <v>30</v>
      </c>
      <c r="I238" s="211"/>
      <c r="J238" s="212">
        <f>ROUND(I238*H238,2)</f>
        <v>0</v>
      </c>
      <c r="K238" s="208" t="s">
        <v>143</v>
      </c>
      <c r="L238" s="46"/>
      <c r="M238" s="213" t="s">
        <v>19</v>
      </c>
      <c r="N238" s="214" t="s">
        <v>47</v>
      </c>
      <c r="O238" s="86"/>
      <c r="P238" s="215">
        <f>O238*H238</f>
        <v>0</v>
      </c>
      <c r="Q238" s="215">
        <v>0</v>
      </c>
      <c r="R238" s="215">
        <f>Q238*H238</f>
        <v>0</v>
      </c>
      <c r="S238" s="215">
        <v>0</v>
      </c>
      <c r="T238" s="216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7" t="s">
        <v>236</v>
      </c>
      <c r="AT238" s="217" t="s">
        <v>139</v>
      </c>
      <c r="AU238" s="217" t="s">
        <v>162</v>
      </c>
      <c r="AY238" s="19" t="s">
        <v>136</v>
      </c>
      <c r="BE238" s="218">
        <f>IF(N238="základní",J238,0)</f>
        <v>0</v>
      </c>
      <c r="BF238" s="218">
        <f>IF(N238="snížená",J238,0)</f>
        <v>0</v>
      </c>
      <c r="BG238" s="218">
        <f>IF(N238="zákl. přenesená",J238,0)</f>
        <v>0</v>
      </c>
      <c r="BH238" s="218">
        <f>IF(N238="sníž. přenesená",J238,0)</f>
        <v>0</v>
      </c>
      <c r="BI238" s="218">
        <f>IF(N238="nulová",J238,0)</f>
        <v>0</v>
      </c>
      <c r="BJ238" s="19" t="s">
        <v>84</v>
      </c>
      <c r="BK238" s="218">
        <f>ROUND(I238*H238,2)</f>
        <v>0</v>
      </c>
      <c r="BL238" s="19" t="s">
        <v>236</v>
      </c>
      <c r="BM238" s="217" t="s">
        <v>1221</v>
      </c>
    </row>
    <row r="239" spans="1:47" s="2" customFormat="1" ht="12">
      <c r="A239" s="40"/>
      <c r="B239" s="41"/>
      <c r="C239" s="42"/>
      <c r="D239" s="219" t="s">
        <v>146</v>
      </c>
      <c r="E239" s="42"/>
      <c r="F239" s="220" t="s">
        <v>1222</v>
      </c>
      <c r="G239" s="42"/>
      <c r="H239" s="42"/>
      <c r="I239" s="221"/>
      <c r="J239" s="42"/>
      <c r="K239" s="42"/>
      <c r="L239" s="46"/>
      <c r="M239" s="222"/>
      <c r="N239" s="223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146</v>
      </c>
      <c r="AU239" s="19" t="s">
        <v>162</v>
      </c>
    </row>
    <row r="240" spans="1:47" s="2" customFormat="1" ht="12">
      <c r="A240" s="40"/>
      <c r="B240" s="41"/>
      <c r="C240" s="42"/>
      <c r="D240" s="224" t="s">
        <v>148</v>
      </c>
      <c r="E240" s="42"/>
      <c r="F240" s="225" t="s">
        <v>1223</v>
      </c>
      <c r="G240" s="42"/>
      <c r="H240" s="42"/>
      <c r="I240" s="221"/>
      <c r="J240" s="42"/>
      <c r="K240" s="42"/>
      <c r="L240" s="46"/>
      <c r="M240" s="222"/>
      <c r="N240" s="223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148</v>
      </c>
      <c r="AU240" s="19" t="s">
        <v>162</v>
      </c>
    </row>
    <row r="241" spans="1:65" s="2" customFormat="1" ht="16.5" customHeight="1">
      <c r="A241" s="40"/>
      <c r="B241" s="41"/>
      <c r="C241" s="206" t="s">
        <v>525</v>
      </c>
      <c r="D241" s="206" t="s">
        <v>139</v>
      </c>
      <c r="E241" s="207" t="s">
        <v>1224</v>
      </c>
      <c r="F241" s="208" t="s">
        <v>1225</v>
      </c>
      <c r="G241" s="209" t="s">
        <v>235</v>
      </c>
      <c r="H241" s="210">
        <v>2</v>
      </c>
      <c r="I241" s="211"/>
      <c r="J241" s="212">
        <f>ROUND(I241*H241,2)</f>
        <v>0</v>
      </c>
      <c r="K241" s="208" t="s">
        <v>143</v>
      </c>
      <c r="L241" s="46"/>
      <c r="M241" s="213" t="s">
        <v>19</v>
      </c>
      <c r="N241" s="214" t="s">
        <v>47</v>
      </c>
      <c r="O241" s="86"/>
      <c r="P241" s="215">
        <f>O241*H241</f>
        <v>0</v>
      </c>
      <c r="Q241" s="215">
        <v>0</v>
      </c>
      <c r="R241" s="215">
        <f>Q241*H241</f>
        <v>0</v>
      </c>
      <c r="S241" s="215">
        <v>0</v>
      </c>
      <c r="T241" s="216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7" t="s">
        <v>236</v>
      </c>
      <c r="AT241" s="217" t="s">
        <v>139</v>
      </c>
      <c r="AU241" s="217" t="s">
        <v>162</v>
      </c>
      <c r="AY241" s="19" t="s">
        <v>136</v>
      </c>
      <c r="BE241" s="218">
        <f>IF(N241="základní",J241,0)</f>
        <v>0</v>
      </c>
      <c r="BF241" s="218">
        <f>IF(N241="snížená",J241,0)</f>
        <v>0</v>
      </c>
      <c r="BG241" s="218">
        <f>IF(N241="zákl. přenesená",J241,0)</f>
        <v>0</v>
      </c>
      <c r="BH241" s="218">
        <f>IF(N241="sníž. přenesená",J241,0)</f>
        <v>0</v>
      </c>
      <c r="BI241" s="218">
        <f>IF(N241="nulová",J241,0)</f>
        <v>0</v>
      </c>
      <c r="BJ241" s="19" t="s">
        <v>84</v>
      </c>
      <c r="BK241" s="218">
        <f>ROUND(I241*H241,2)</f>
        <v>0</v>
      </c>
      <c r="BL241" s="19" t="s">
        <v>236</v>
      </c>
      <c r="BM241" s="217" t="s">
        <v>1226</v>
      </c>
    </row>
    <row r="242" spans="1:47" s="2" customFormat="1" ht="12">
      <c r="A242" s="40"/>
      <c r="B242" s="41"/>
      <c r="C242" s="42"/>
      <c r="D242" s="219" t="s">
        <v>146</v>
      </c>
      <c r="E242" s="42"/>
      <c r="F242" s="220" t="s">
        <v>1227</v>
      </c>
      <c r="G242" s="42"/>
      <c r="H242" s="42"/>
      <c r="I242" s="221"/>
      <c r="J242" s="42"/>
      <c r="K242" s="42"/>
      <c r="L242" s="46"/>
      <c r="M242" s="222"/>
      <c r="N242" s="223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146</v>
      </c>
      <c r="AU242" s="19" t="s">
        <v>162</v>
      </c>
    </row>
    <row r="243" spans="1:47" s="2" customFormat="1" ht="12">
      <c r="A243" s="40"/>
      <c r="B243" s="41"/>
      <c r="C243" s="42"/>
      <c r="D243" s="224" t="s">
        <v>148</v>
      </c>
      <c r="E243" s="42"/>
      <c r="F243" s="225" t="s">
        <v>1228</v>
      </c>
      <c r="G243" s="42"/>
      <c r="H243" s="42"/>
      <c r="I243" s="221"/>
      <c r="J243" s="42"/>
      <c r="K243" s="42"/>
      <c r="L243" s="46"/>
      <c r="M243" s="222"/>
      <c r="N243" s="223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148</v>
      </c>
      <c r="AU243" s="19" t="s">
        <v>162</v>
      </c>
    </row>
    <row r="244" spans="1:65" s="2" customFormat="1" ht="16.5" customHeight="1">
      <c r="A244" s="40"/>
      <c r="B244" s="41"/>
      <c r="C244" s="206" t="s">
        <v>532</v>
      </c>
      <c r="D244" s="206" t="s">
        <v>139</v>
      </c>
      <c r="E244" s="207" t="s">
        <v>1229</v>
      </c>
      <c r="F244" s="208" t="s">
        <v>1230</v>
      </c>
      <c r="G244" s="209" t="s">
        <v>235</v>
      </c>
      <c r="H244" s="210">
        <v>30</v>
      </c>
      <c r="I244" s="211"/>
      <c r="J244" s="212">
        <f>ROUND(I244*H244,2)</f>
        <v>0</v>
      </c>
      <c r="K244" s="208" t="s">
        <v>143</v>
      </c>
      <c r="L244" s="46"/>
      <c r="M244" s="213" t="s">
        <v>19</v>
      </c>
      <c r="N244" s="214" t="s">
        <v>47</v>
      </c>
      <c r="O244" s="86"/>
      <c r="P244" s="215">
        <f>O244*H244</f>
        <v>0</v>
      </c>
      <c r="Q244" s="215">
        <v>0</v>
      </c>
      <c r="R244" s="215">
        <f>Q244*H244</f>
        <v>0</v>
      </c>
      <c r="S244" s="215">
        <v>0</v>
      </c>
      <c r="T244" s="216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7" t="s">
        <v>236</v>
      </c>
      <c r="AT244" s="217" t="s">
        <v>139</v>
      </c>
      <c r="AU244" s="217" t="s">
        <v>162</v>
      </c>
      <c r="AY244" s="19" t="s">
        <v>136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9" t="s">
        <v>84</v>
      </c>
      <c r="BK244" s="218">
        <f>ROUND(I244*H244,2)</f>
        <v>0</v>
      </c>
      <c r="BL244" s="19" t="s">
        <v>236</v>
      </c>
      <c r="BM244" s="217" t="s">
        <v>1231</v>
      </c>
    </row>
    <row r="245" spans="1:47" s="2" customFormat="1" ht="12">
      <c r="A245" s="40"/>
      <c r="B245" s="41"/>
      <c r="C245" s="42"/>
      <c r="D245" s="219" t="s">
        <v>146</v>
      </c>
      <c r="E245" s="42"/>
      <c r="F245" s="220" t="s">
        <v>1232</v>
      </c>
      <c r="G245" s="42"/>
      <c r="H245" s="42"/>
      <c r="I245" s="221"/>
      <c r="J245" s="42"/>
      <c r="K245" s="42"/>
      <c r="L245" s="46"/>
      <c r="M245" s="222"/>
      <c r="N245" s="223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146</v>
      </c>
      <c r="AU245" s="19" t="s">
        <v>162</v>
      </c>
    </row>
    <row r="246" spans="1:47" s="2" customFormat="1" ht="12">
      <c r="A246" s="40"/>
      <c r="B246" s="41"/>
      <c r="C246" s="42"/>
      <c r="D246" s="224" t="s">
        <v>148</v>
      </c>
      <c r="E246" s="42"/>
      <c r="F246" s="225" t="s">
        <v>1233</v>
      </c>
      <c r="G246" s="42"/>
      <c r="H246" s="42"/>
      <c r="I246" s="221"/>
      <c r="J246" s="42"/>
      <c r="K246" s="42"/>
      <c r="L246" s="46"/>
      <c r="M246" s="222"/>
      <c r="N246" s="223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148</v>
      </c>
      <c r="AU246" s="19" t="s">
        <v>162</v>
      </c>
    </row>
    <row r="247" spans="1:63" s="12" customFormat="1" ht="20.85" customHeight="1">
      <c r="A247" s="12"/>
      <c r="B247" s="190"/>
      <c r="C247" s="191"/>
      <c r="D247" s="192" t="s">
        <v>75</v>
      </c>
      <c r="E247" s="204" t="s">
        <v>83</v>
      </c>
      <c r="F247" s="204" t="s">
        <v>1234</v>
      </c>
      <c r="G247" s="191"/>
      <c r="H247" s="191"/>
      <c r="I247" s="194"/>
      <c r="J247" s="205">
        <f>BK247</f>
        <v>0</v>
      </c>
      <c r="K247" s="191"/>
      <c r="L247" s="196"/>
      <c r="M247" s="197"/>
      <c r="N247" s="198"/>
      <c r="O247" s="198"/>
      <c r="P247" s="199">
        <f>SUM(P248:P284)</f>
        <v>0</v>
      </c>
      <c r="Q247" s="198"/>
      <c r="R247" s="199">
        <f>SUM(R248:R284)</f>
        <v>0.0002</v>
      </c>
      <c r="S247" s="198"/>
      <c r="T247" s="200">
        <f>SUM(T248:T284)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01" t="s">
        <v>84</v>
      </c>
      <c r="AT247" s="202" t="s">
        <v>75</v>
      </c>
      <c r="AU247" s="202" t="s">
        <v>86</v>
      </c>
      <c r="AY247" s="201" t="s">
        <v>136</v>
      </c>
      <c r="BK247" s="203">
        <f>SUM(BK248:BK284)</f>
        <v>0</v>
      </c>
    </row>
    <row r="248" spans="1:65" s="2" customFormat="1" ht="16.5" customHeight="1">
      <c r="A248" s="40"/>
      <c r="B248" s="41"/>
      <c r="C248" s="206" t="s">
        <v>538</v>
      </c>
      <c r="D248" s="206" t="s">
        <v>139</v>
      </c>
      <c r="E248" s="207" t="s">
        <v>1142</v>
      </c>
      <c r="F248" s="208" t="s">
        <v>1143</v>
      </c>
      <c r="G248" s="209" t="s">
        <v>235</v>
      </c>
      <c r="H248" s="210">
        <v>4</v>
      </c>
      <c r="I248" s="211"/>
      <c r="J248" s="212">
        <f>ROUND(I248*H248,2)</f>
        <v>0</v>
      </c>
      <c r="K248" s="208" t="s">
        <v>143</v>
      </c>
      <c r="L248" s="46"/>
      <c r="M248" s="213" t="s">
        <v>19</v>
      </c>
      <c r="N248" s="214" t="s">
        <v>47</v>
      </c>
      <c r="O248" s="86"/>
      <c r="P248" s="215">
        <f>O248*H248</f>
        <v>0</v>
      </c>
      <c r="Q248" s="215">
        <v>0</v>
      </c>
      <c r="R248" s="215">
        <f>Q248*H248</f>
        <v>0</v>
      </c>
      <c r="S248" s="215">
        <v>0</v>
      </c>
      <c r="T248" s="216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7" t="s">
        <v>236</v>
      </c>
      <c r="AT248" s="217" t="s">
        <v>139</v>
      </c>
      <c r="AU248" s="217" t="s">
        <v>162</v>
      </c>
      <c r="AY248" s="19" t="s">
        <v>136</v>
      </c>
      <c r="BE248" s="218">
        <f>IF(N248="základní",J248,0)</f>
        <v>0</v>
      </c>
      <c r="BF248" s="218">
        <f>IF(N248="snížená",J248,0)</f>
        <v>0</v>
      </c>
      <c r="BG248" s="218">
        <f>IF(N248="zákl. přenesená",J248,0)</f>
        <v>0</v>
      </c>
      <c r="BH248" s="218">
        <f>IF(N248="sníž. přenesená",J248,0)</f>
        <v>0</v>
      </c>
      <c r="BI248" s="218">
        <f>IF(N248="nulová",J248,0)</f>
        <v>0</v>
      </c>
      <c r="BJ248" s="19" t="s">
        <v>84</v>
      </c>
      <c r="BK248" s="218">
        <f>ROUND(I248*H248,2)</f>
        <v>0</v>
      </c>
      <c r="BL248" s="19" t="s">
        <v>236</v>
      </c>
      <c r="BM248" s="217" t="s">
        <v>1235</v>
      </c>
    </row>
    <row r="249" spans="1:47" s="2" customFormat="1" ht="12">
      <c r="A249" s="40"/>
      <c r="B249" s="41"/>
      <c r="C249" s="42"/>
      <c r="D249" s="219" t="s">
        <v>146</v>
      </c>
      <c r="E249" s="42"/>
      <c r="F249" s="220" t="s">
        <v>1145</v>
      </c>
      <c r="G249" s="42"/>
      <c r="H249" s="42"/>
      <c r="I249" s="221"/>
      <c r="J249" s="42"/>
      <c r="K249" s="42"/>
      <c r="L249" s="46"/>
      <c r="M249" s="222"/>
      <c r="N249" s="223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146</v>
      </c>
      <c r="AU249" s="19" t="s">
        <v>162</v>
      </c>
    </row>
    <row r="250" spans="1:47" s="2" customFormat="1" ht="12">
      <c r="A250" s="40"/>
      <c r="B250" s="41"/>
      <c r="C250" s="42"/>
      <c r="D250" s="224" t="s">
        <v>148</v>
      </c>
      <c r="E250" s="42"/>
      <c r="F250" s="225" t="s">
        <v>1146</v>
      </c>
      <c r="G250" s="42"/>
      <c r="H250" s="42"/>
      <c r="I250" s="221"/>
      <c r="J250" s="42"/>
      <c r="K250" s="42"/>
      <c r="L250" s="46"/>
      <c r="M250" s="222"/>
      <c r="N250" s="223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148</v>
      </c>
      <c r="AU250" s="19" t="s">
        <v>162</v>
      </c>
    </row>
    <row r="251" spans="1:65" s="2" customFormat="1" ht="16.5" customHeight="1">
      <c r="A251" s="40"/>
      <c r="B251" s="41"/>
      <c r="C251" s="270" t="s">
        <v>544</v>
      </c>
      <c r="D251" s="270" t="s">
        <v>265</v>
      </c>
      <c r="E251" s="271" t="s">
        <v>1147</v>
      </c>
      <c r="F251" s="272" t="s">
        <v>1148</v>
      </c>
      <c r="G251" s="273" t="s">
        <v>235</v>
      </c>
      <c r="H251" s="274">
        <v>4</v>
      </c>
      <c r="I251" s="275"/>
      <c r="J251" s="276">
        <f>ROUND(I251*H251,2)</f>
        <v>0</v>
      </c>
      <c r="K251" s="272" t="s">
        <v>143</v>
      </c>
      <c r="L251" s="277"/>
      <c r="M251" s="278" t="s">
        <v>19</v>
      </c>
      <c r="N251" s="279" t="s">
        <v>47</v>
      </c>
      <c r="O251" s="86"/>
      <c r="P251" s="215">
        <f>O251*H251</f>
        <v>0</v>
      </c>
      <c r="Q251" s="215">
        <v>5E-05</v>
      </c>
      <c r="R251" s="215">
        <f>Q251*H251</f>
        <v>0.0002</v>
      </c>
      <c r="S251" s="215">
        <v>0</v>
      </c>
      <c r="T251" s="216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7" t="s">
        <v>268</v>
      </c>
      <c r="AT251" s="217" t="s">
        <v>265</v>
      </c>
      <c r="AU251" s="217" t="s">
        <v>162</v>
      </c>
      <c r="AY251" s="19" t="s">
        <v>136</v>
      </c>
      <c r="BE251" s="218">
        <f>IF(N251="základní",J251,0)</f>
        <v>0</v>
      </c>
      <c r="BF251" s="218">
        <f>IF(N251="snížená",J251,0)</f>
        <v>0</v>
      </c>
      <c r="BG251" s="218">
        <f>IF(N251="zákl. přenesená",J251,0)</f>
        <v>0</v>
      </c>
      <c r="BH251" s="218">
        <f>IF(N251="sníž. přenesená",J251,0)</f>
        <v>0</v>
      </c>
      <c r="BI251" s="218">
        <f>IF(N251="nulová",J251,0)</f>
        <v>0</v>
      </c>
      <c r="BJ251" s="19" t="s">
        <v>84</v>
      </c>
      <c r="BK251" s="218">
        <f>ROUND(I251*H251,2)</f>
        <v>0</v>
      </c>
      <c r="BL251" s="19" t="s">
        <v>236</v>
      </c>
      <c r="BM251" s="217" t="s">
        <v>1236</v>
      </c>
    </row>
    <row r="252" spans="1:47" s="2" customFormat="1" ht="12">
      <c r="A252" s="40"/>
      <c r="B252" s="41"/>
      <c r="C252" s="42"/>
      <c r="D252" s="219" t="s">
        <v>146</v>
      </c>
      <c r="E252" s="42"/>
      <c r="F252" s="220" t="s">
        <v>1148</v>
      </c>
      <c r="G252" s="42"/>
      <c r="H252" s="42"/>
      <c r="I252" s="221"/>
      <c r="J252" s="42"/>
      <c r="K252" s="42"/>
      <c r="L252" s="46"/>
      <c r="M252" s="222"/>
      <c r="N252" s="223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146</v>
      </c>
      <c r="AU252" s="19" t="s">
        <v>162</v>
      </c>
    </row>
    <row r="253" spans="1:65" s="2" customFormat="1" ht="16.5" customHeight="1">
      <c r="A253" s="40"/>
      <c r="B253" s="41"/>
      <c r="C253" s="206" t="s">
        <v>550</v>
      </c>
      <c r="D253" s="206" t="s">
        <v>139</v>
      </c>
      <c r="E253" s="207" t="s">
        <v>1237</v>
      </c>
      <c r="F253" s="208" t="s">
        <v>1238</v>
      </c>
      <c r="G253" s="209" t="s">
        <v>235</v>
      </c>
      <c r="H253" s="210">
        <v>1</v>
      </c>
      <c r="I253" s="211"/>
      <c r="J253" s="212">
        <f>ROUND(I253*H253,2)</f>
        <v>0</v>
      </c>
      <c r="K253" s="208" t="s">
        <v>143</v>
      </c>
      <c r="L253" s="46"/>
      <c r="M253" s="213" t="s">
        <v>19</v>
      </c>
      <c r="N253" s="214" t="s">
        <v>47</v>
      </c>
      <c r="O253" s="86"/>
      <c r="P253" s="215">
        <f>O253*H253</f>
        <v>0</v>
      </c>
      <c r="Q253" s="215">
        <v>0</v>
      </c>
      <c r="R253" s="215">
        <f>Q253*H253</f>
        <v>0</v>
      </c>
      <c r="S253" s="215">
        <v>0</v>
      </c>
      <c r="T253" s="216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17" t="s">
        <v>236</v>
      </c>
      <c r="AT253" s="217" t="s">
        <v>139</v>
      </c>
      <c r="AU253" s="217" t="s">
        <v>162</v>
      </c>
      <c r="AY253" s="19" t="s">
        <v>136</v>
      </c>
      <c r="BE253" s="218">
        <f>IF(N253="základní",J253,0)</f>
        <v>0</v>
      </c>
      <c r="BF253" s="218">
        <f>IF(N253="snížená",J253,0)</f>
        <v>0</v>
      </c>
      <c r="BG253" s="218">
        <f>IF(N253="zákl. přenesená",J253,0)</f>
        <v>0</v>
      </c>
      <c r="BH253" s="218">
        <f>IF(N253="sníž. přenesená",J253,0)</f>
        <v>0</v>
      </c>
      <c r="BI253" s="218">
        <f>IF(N253="nulová",J253,0)</f>
        <v>0</v>
      </c>
      <c r="BJ253" s="19" t="s">
        <v>84</v>
      </c>
      <c r="BK253" s="218">
        <f>ROUND(I253*H253,2)</f>
        <v>0</v>
      </c>
      <c r="BL253" s="19" t="s">
        <v>236</v>
      </c>
      <c r="BM253" s="217" t="s">
        <v>1239</v>
      </c>
    </row>
    <row r="254" spans="1:47" s="2" customFormat="1" ht="12">
      <c r="A254" s="40"/>
      <c r="B254" s="41"/>
      <c r="C254" s="42"/>
      <c r="D254" s="219" t="s">
        <v>146</v>
      </c>
      <c r="E254" s="42"/>
      <c r="F254" s="220" t="s">
        <v>1240</v>
      </c>
      <c r="G254" s="42"/>
      <c r="H254" s="42"/>
      <c r="I254" s="221"/>
      <c r="J254" s="42"/>
      <c r="K254" s="42"/>
      <c r="L254" s="46"/>
      <c r="M254" s="222"/>
      <c r="N254" s="223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146</v>
      </c>
      <c r="AU254" s="19" t="s">
        <v>162</v>
      </c>
    </row>
    <row r="255" spans="1:47" s="2" customFormat="1" ht="12">
      <c r="A255" s="40"/>
      <c r="B255" s="41"/>
      <c r="C255" s="42"/>
      <c r="D255" s="224" t="s">
        <v>148</v>
      </c>
      <c r="E255" s="42"/>
      <c r="F255" s="225" t="s">
        <v>1241</v>
      </c>
      <c r="G255" s="42"/>
      <c r="H255" s="42"/>
      <c r="I255" s="221"/>
      <c r="J255" s="42"/>
      <c r="K255" s="42"/>
      <c r="L255" s="46"/>
      <c r="M255" s="222"/>
      <c r="N255" s="223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148</v>
      </c>
      <c r="AU255" s="19" t="s">
        <v>162</v>
      </c>
    </row>
    <row r="256" spans="1:65" s="2" customFormat="1" ht="16.5" customHeight="1">
      <c r="A256" s="40"/>
      <c r="B256" s="41"/>
      <c r="C256" s="270" t="s">
        <v>557</v>
      </c>
      <c r="D256" s="270" t="s">
        <v>265</v>
      </c>
      <c r="E256" s="271" t="s">
        <v>1242</v>
      </c>
      <c r="F256" s="272" t="s">
        <v>1243</v>
      </c>
      <c r="G256" s="273" t="s">
        <v>235</v>
      </c>
      <c r="H256" s="274">
        <v>1</v>
      </c>
      <c r="I256" s="275"/>
      <c r="J256" s="276">
        <f>ROUND(I256*H256,2)</f>
        <v>0</v>
      </c>
      <c r="K256" s="272" t="s">
        <v>19</v>
      </c>
      <c r="L256" s="277"/>
      <c r="M256" s="278" t="s">
        <v>19</v>
      </c>
      <c r="N256" s="279" t="s">
        <v>47</v>
      </c>
      <c r="O256" s="86"/>
      <c r="P256" s="215">
        <f>O256*H256</f>
        <v>0</v>
      </c>
      <c r="Q256" s="215">
        <v>0</v>
      </c>
      <c r="R256" s="215">
        <f>Q256*H256</f>
        <v>0</v>
      </c>
      <c r="S256" s="215">
        <v>0</v>
      </c>
      <c r="T256" s="216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7" t="s">
        <v>268</v>
      </c>
      <c r="AT256" s="217" t="s">
        <v>265</v>
      </c>
      <c r="AU256" s="217" t="s">
        <v>162</v>
      </c>
      <c r="AY256" s="19" t="s">
        <v>136</v>
      </c>
      <c r="BE256" s="218">
        <f>IF(N256="základní",J256,0)</f>
        <v>0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9" t="s">
        <v>84</v>
      </c>
      <c r="BK256" s="218">
        <f>ROUND(I256*H256,2)</f>
        <v>0</v>
      </c>
      <c r="BL256" s="19" t="s">
        <v>236</v>
      </c>
      <c r="BM256" s="217" t="s">
        <v>1244</v>
      </c>
    </row>
    <row r="257" spans="1:47" s="2" customFormat="1" ht="12">
      <c r="A257" s="40"/>
      <c r="B257" s="41"/>
      <c r="C257" s="42"/>
      <c r="D257" s="219" t="s">
        <v>146</v>
      </c>
      <c r="E257" s="42"/>
      <c r="F257" s="220" t="s">
        <v>1243</v>
      </c>
      <c r="G257" s="42"/>
      <c r="H257" s="42"/>
      <c r="I257" s="221"/>
      <c r="J257" s="42"/>
      <c r="K257" s="42"/>
      <c r="L257" s="46"/>
      <c r="M257" s="222"/>
      <c r="N257" s="223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146</v>
      </c>
      <c r="AU257" s="19" t="s">
        <v>162</v>
      </c>
    </row>
    <row r="258" spans="1:65" s="2" customFormat="1" ht="16.5" customHeight="1">
      <c r="A258" s="40"/>
      <c r="B258" s="41"/>
      <c r="C258" s="206" t="s">
        <v>563</v>
      </c>
      <c r="D258" s="206" t="s">
        <v>139</v>
      </c>
      <c r="E258" s="207" t="s">
        <v>1245</v>
      </c>
      <c r="F258" s="208" t="s">
        <v>1246</v>
      </c>
      <c r="G258" s="209" t="s">
        <v>235</v>
      </c>
      <c r="H258" s="210">
        <v>2</v>
      </c>
      <c r="I258" s="211"/>
      <c r="J258" s="212">
        <f>ROUND(I258*H258,2)</f>
        <v>0</v>
      </c>
      <c r="K258" s="208" t="s">
        <v>143</v>
      </c>
      <c r="L258" s="46"/>
      <c r="M258" s="213" t="s">
        <v>19</v>
      </c>
      <c r="N258" s="214" t="s">
        <v>47</v>
      </c>
      <c r="O258" s="86"/>
      <c r="P258" s="215">
        <f>O258*H258</f>
        <v>0</v>
      </c>
      <c r="Q258" s="215">
        <v>0</v>
      </c>
      <c r="R258" s="215">
        <f>Q258*H258</f>
        <v>0</v>
      </c>
      <c r="S258" s="215">
        <v>0</v>
      </c>
      <c r="T258" s="216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17" t="s">
        <v>236</v>
      </c>
      <c r="AT258" s="217" t="s">
        <v>139</v>
      </c>
      <c r="AU258" s="217" t="s">
        <v>162</v>
      </c>
      <c r="AY258" s="19" t="s">
        <v>136</v>
      </c>
      <c r="BE258" s="218">
        <f>IF(N258="základní",J258,0)</f>
        <v>0</v>
      </c>
      <c r="BF258" s="218">
        <f>IF(N258="snížená",J258,0)</f>
        <v>0</v>
      </c>
      <c r="BG258" s="218">
        <f>IF(N258="zákl. přenesená",J258,0)</f>
        <v>0</v>
      </c>
      <c r="BH258" s="218">
        <f>IF(N258="sníž. přenesená",J258,0)</f>
        <v>0</v>
      </c>
      <c r="BI258" s="218">
        <f>IF(N258="nulová",J258,0)</f>
        <v>0</v>
      </c>
      <c r="BJ258" s="19" t="s">
        <v>84</v>
      </c>
      <c r="BK258" s="218">
        <f>ROUND(I258*H258,2)</f>
        <v>0</v>
      </c>
      <c r="BL258" s="19" t="s">
        <v>236</v>
      </c>
      <c r="BM258" s="217" t="s">
        <v>1247</v>
      </c>
    </row>
    <row r="259" spans="1:47" s="2" customFormat="1" ht="12">
      <c r="A259" s="40"/>
      <c r="B259" s="41"/>
      <c r="C259" s="42"/>
      <c r="D259" s="219" t="s">
        <v>146</v>
      </c>
      <c r="E259" s="42"/>
      <c r="F259" s="220" t="s">
        <v>1248</v>
      </c>
      <c r="G259" s="42"/>
      <c r="H259" s="42"/>
      <c r="I259" s="221"/>
      <c r="J259" s="42"/>
      <c r="K259" s="42"/>
      <c r="L259" s="46"/>
      <c r="M259" s="222"/>
      <c r="N259" s="223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146</v>
      </c>
      <c r="AU259" s="19" t="s">
        <v>162</v>
      </c>
    </row>
    <row r="260" spans="1:47" s="2" customFormat="1" ht="12">
      <c r="A260" s="40"/>
      <c r="B260" s="41"/>
      <c r="C260" s="42"/>
      <c r="D260" s="224" t="s">
        <v>148</v>
      </c>
      <c r="E260" s="42"/>
      <c r="F260" s="225" t="s">
        <v>1249</v>
      </c>
      <c r="G260" s="42"/>
      <c r="H260" s="42"/>
      <c r="I260" s="221"/>
      <c r="J260" s="42"/>
      <c r="K260" s="42"/>
      <c r="L260" s="46"/>
      <c r="M260" s="222"/>
      <c r="N260" s="223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148</v>
      </c>
      <c r="AU260" s="19" t="s">
        <v>162</v>
      </c>
    </row>
    <row r="261" spans="1:65" s="2" customFormat="1" ht="16.5" customHeight="1">
      <c r="A261" s="40"/>
      <c r="B261" s="41"/>
      <c r="C261" s="270" t="s">
        <v>568</v>
      </c>
      <c r="D261" s="270" t="s">
        <v>265</v>
      </c>
      <c r="E261" s="271" t="s">
        <v>1250</v>
      </c>
      <c r="F261" s="272" t="s">
        <v>1251</v>
      </c>
      <c r="G261" s="273" t="s">
        <v>235</v>
      </c>
      <c r="H261" s="274">
        <v>1</v>
      </c>
      <c r="I261" s="275"/>
      <c r="J261" s="276">
        <f>ROUND(I261*H261,2)</f>
        <v>0</v>
      </c>
      <c r="K261" s="272" t="s">
        <v>19</v>
      </c>
      <c r="L261" s="277"/>
      <c r="M261" s="278" t="s">
        <v>19</v>
      </c>
      <c r="N261" s="279" t="s">
        <v>47</v>
      </c>
      <c r="O261" s="86"/>
      <c r="P261" s="215">
        <f>O261*H261</f>
        <v>0</v>
      </c>
      <c r="Q261" s="215">
        <v>0</v>
      </c>
      <c r="R261" s="215">
        <f>Q261*H261</f>
        <v>0</v>
      </c>
      <c r="S261" s="215">
        <v>0</v>
      </c>
      <c r="T261" s="216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7" t="s">
        <v>268</v>
      </c>
      <c r="AT261" s="217" t="s">
        <v>265</v>
      </c>
      <c r="AU261" s="217" t="s">
        <v>162</v>
      </c>
      <c r="AY261" s="19" t="s">
        <v>136</v>
      </c>
      <c r="BE261" s="218">
        <f>IF(N261="základní",J261,0)</f>
        <v>0</v>
      </c>
      <c r="BF261" s="218">
        <f>IF(N261="snížená",J261,0)</f>
        <v>0</v>
      </c>
      <c r="BG261" s="218">
        <f>IF(N261="zákl. přenesená",J261,0)</f>
        <v>0</v>
      </c>
      <c r="BH261" s="218">
        <f>IF(N261="sníž. přenesená",J261,0)</f>
        <v>0</v>
      </c>
      <c r="BI261" s="218">
        <f>IF(N261="nulová",J261,0)</f>
        <v>0</v>
      </c>
      <c r="BJ261" s="19" t="s">
        <v>84</v>
      </c>
      <c r="BK261" s="218">
        <f>ROUND(I261*H261,2)</f>
        <v>0</v>
      </c>
      <c r="BL261" s="19" t="s">
        <v>236</v>
      </c>
      <c r="BM261" s="217" t="s">
        <v>1252</v>
      </c>
    </row>
    <row r="262" spans="1:47" s="2" customFormat="1" ht="12">
      <c r="A262" s="40"/>
      <c r="B262" s="41"/>
      <c r="C262" s="42"/>
      <c r="D262" s="219" t="s">
        <v>146</v>
      </c>
      <c r="E262" s="42"/>
      <c r="F262" s="220" t="s">
        <v>1251</v>
      </c>
      <c r="G262" s="42"/>
      <c r="H262" s="42"/>
      <c r="I262" s="221"/>
      <c r="J262" s="42"/>
      <c r="K262" s="42"/>
      <c r="L262" s="46"/>
      <c r="M262" s="222"/>
      <c r="N262" s="223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146</v>
      </c>
      <c r="AU262" s="19" t="s">
        <v>162</v>
      </c>
    </row>
    <row r="263" spans="1:65" s="2" customFormat="1" ht="16.5" customHeight="1">
      <c r="A263" s="40"/>
      <c r="B263" s="41"/>
      <c r="C263" s="270" t="s">
        <v>575</v>
      </c>
      <c r="D263" s="270" t="s">
        <v>265</v>
      </c>
      <c r="E263" s="271" t="s">
        <v>1253</v>
      </c>
      <c r="F263" s="272" t="s">
        <v>1254</v>
      </c>
      <c r="G263" s="273" t="s">
        <v>235</v>
      </c>
      <c r="H263" s="274">
        <v>1</v>
      </c>
      <c r="I263" s="275"/>
      <c r="J263" s="276">
        <f>ROUND(I263*H263,2)</f>
        <v>0</v>
      </c>
      <c r="K263" s="272" t="s">
        <v>19</v>
      </c>
      <c r="L263" s="277"/>
      <c r="M263" s="278" t="s">
        <v>19</v>
      </c>
      <c r="N263" s="279" t="s">
        <v>47</v>
      </c>
      <c r="O263" s="86"/>
      <c r="P263" s="215">
        <f>O263*H263</f>
        <v>0</v>
      </c>
      <c r="Q263" s="215">
        <v>0</v>
      </c>
      <c r="R263" s="215">
        <f>Q263*H263</f>
        <v>0</v>
      </c>
      <c r="S263" s="215">
        <v>0</v>
      </c>
      <c r="T263" s="216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17" t="s">
        <v>268</v>
      </c>
      <c r="AT263" s="217" t="s">
        <v>265</v>
      </c>
      <c r="AU263" s="217" t="s">
        <v>162</v>
      </c>
      <c r="AY263" s="19" t="s">
        <v>136</v>
      </c>
      <c r="BE263" s="218">
        <f>IF(N263="základní",J263,0)</f>
        <v>0</v>
      </c>
      <c r="BF263" s="218">
        <f>IF(N263="snížená",J263,0)</f>
        <v>0</v>
      </c>
      <c r="BG263" s="218">
        <f>IF(N263="zákl. přenesená",J263,0)</f>
        <v>0</v>
      </c>
      <c r="BH263" s="218">
        <f>IF(N263="sníž. přenesená",J263,0)</f>
        <v>0</v>
      </c>
      <c r="BI263" s="218">
        <f>IF(N263="nulová",J263,0)</f>
        <v>0</v>
      </c>
      <c r="BJ263" s="19" t="s">
        <v>84</v>
      </c>
      <c r="BK263" s="218">
        <f>ROUND(I263*H263,2)</f>
        <v>0</v>
      </c>
      <c r="BL263" s="19" t="s">
        <v>236</v>
      </c>
      <c r="BM263" s="217" t="s">
        <v>1255</v>
      </c>
    </row>
    <row r="264" spans="1:47" s="2" customFormat="1" ht="12">
      <c r="A264" s="40"/>
      <c r="B264" s="41"/>
      <c r="C264" s="42"/>
      <c r="D264" s="219" t="s">
        <v>146</v>
      </c>
      <c r="E264" s="42"/>
      <c r="F264" s="220" t="s">
        <v>1254</v>
      </c>
      <c r="G264" s="42"/>
      <c r="H264" s="42"/>
      <c r="I264" s="221"/>
      <c r="J264" s="42"/>
      <c r="K264" s="42"/>
      <c r="L264" s="46"/>
      <c r="M264" s="222"/>
      <c r="N264" s="223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146</v>
      </c>
      <c r="AU264" s="19" t="s">
        <v>162</v>
      </c>
    </row>
    <row r="265" spans="1:65" s="2" customFormat="1" ht="16.5" customHeight="1">
      <c r="A265" s="40"/>
      <c r="B265" s="41"/>
      <c r="C265" s="206" t="s">
        <v>586</v>
      </c>
      <c r="D265" s="206" t="s">
        <v>139</v>
      </c>
      <c r="E265" s="207" t="s">
        <v>1256</v>
      </c>
      <c r="F265" s="208" t="s">
        <v>1257</v>
      </c>
      <c r="G265" s="209" t="s">
        <v>235</v>
      </c>
      <c r="H265" s="210">
        <v>1</v>
      </c>
      <c r="I265" s="211"/>
      <c r="J265" s="212">
        <f>ROUND(I265*H265,2)</f>
        <v>0</v>
      </c>
      <c r="K265" s="208" t="s">
        <v>143</v>
      </c>
      <c r="L265" s="46"/>
      <c r="M265" s="213" t="s">
        <v>19</v>
      </c>
      <c r="N265" s="214" t="s">
        <v>47</v>
      </c>
      <c r="O265" s="86"/>
      <c r="P265" s="215">
        <f>O265*H265</f>
        <v>0</v>
      </c>
      <c r="Q265" s="215">
        <v>0</v>
      </c>
      <c r="R265" s="215">
        <f>Q265*H265</f>
        <v>0</v>
      </c>
      <c r="S265" s="215">
        <v>0</v>
      </c>
      <c r="T265" s="216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17" t="s">
        <v>236</v>
      </c>
      <c r="AT265" s="217" t="s">
        <v>139</v>
      </c>
      <c r="AU265" s="217" t="s">
        <v>162</v>
      </c>
      <c r="AY265" s="19" t="s">
        <v>136</v>
      </c>
      <c r="BE265" s="218">
        <f>IF(N265="základní",J265,0)</f>
        <v>0</v>
      </c>
      <c r="BF265" s="218">
        <f>IF(N265="snížená",J265,0)</f>
        <v>0</v>
      </c>
      <c r="BG265" s="218">
        <f>IF(N265="zákl. přenesená",J265,0)</f>
        <v>0</v>
      </c>
      <c r="BH265" s="218">
        <f>IF(N265="sníž. přenesená",J265,0)</f>
        <v>0</v>
      </c>
      <c r="BI265" s="218">
        <f>IF(N265="nulová",J265,0)</f>
        <v>0</v>
      </c>
      <c r="BJ265" s="19" t="s">
        <v>84</v>
      </c>
      <c r="BK265" s="218">
        <f>ROUND(I265*H265,2)</f>
        <v>0</v>
      </c>
      <c r="BL265" s="19" t="s">
        <v>236</v>
      </c>
      <c r="BM265" s="217" t="s">
        <v>1258</v>
      </c>
    </row>
    <row r="266" spans="1:47" s="2" customFormat="1" ht="12">
      <c r="A266" s="40"/>
      <c r="B266" s="41"/>
      <c r="C266" s="42"/>
      <c r="D266" s="219" t="s">
        <v>146</v>
      </c>
      <c r="E266" s="42"/>
      <c r="F266" s="220" t="s">
        <v>1259</v>
      </c>
      <c r="G266" s="42"/>
      <c r="H266" s="42"/>
      <c r="I266" s="221"/>
      <c r="J266" s="42"/>
      <c r="K266" s="42"/>
      <c r="L266" s="46"/>
      <c r="M266" s="222"/>
      <c r="N266" s="223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146</v>
      </c>
      <c r="AU266" s="19" t="s">
        <v>162</v>
      </c>
    </row>
    <row r="267" spans="1:47" s="2" customFormat="1" ht="12">
      <c r="A267" s="40"/>
      <c r="B267" s="41"/>
      <c r="C267" s="42"/>
      <c r="D267" s="224" t="s">
        <v>148</v>
      </c>
      <c r="E267" s="42"/>
      <c r="F267" s="225" t="s">
        <v>1260</v>
      </c>
      <c r="G267" s="42"/>
      <c r="H267" s="42"/>
      <c r="I267" s="221"/>
      <c r="J267" s="42"/>
      <c r="K267" s="42"/>
      <c r="L267" s="46"/>
      <c r="M267" s="222"/>
      <c r="N267" s="223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148</v>
      </c>
      <c r="AU267" s="19" t="s">
        <v>162</v>
      </c>
    </row>
    <row r="268" spans="1:65" s="2" customFormat="1" ht="16.5" customHeight="1">
      <c r="A268" s="40"/>
      <c r="B268" s="41"/>
      <c r="C268" s="270" t="s">
        <v>596</v>
      </c>
      <c r="D268" s="270" t="s">
        <v>265</v>
      </c>
      <c r="E268" s="271" t="s">
        <v>1261</v>
      </c>
      <c r="F268" s="272" t="s">
        <v>1262</v>
      </c>
      <c r="G268" s="273" t="s">
        <v>235</v>
      </c>
      <c r="H268" s="274">
        <v>1</v>
      </c>
      <c r="I268" s="275"/>
      <c r="J268" s="276">
        <f>ROUND(I268*H268,2)</f>
        <v>0</v>
      </c>
      <c r="K268" s="272" t="s">
        <v>19</v>
      </c>
      <c r="L268" s="277"/>
      <c r="M268" s="278" t="s">
        <v>19</v>
      </c>
      <c r="N268" s="279" t="s">
        <v>47</v>
      </c>
      <c r="O268" s="86"/>
      <c r="P268" s="215">
        <f>O268*H268</f>
        <v>0</v>
      </c>
      <c r="Q268" s="215">
        <v>0</v>
      </c>
      <c r="R268" s="215">
        <f>Q268*H268</f>
        <v>0</v>
      </c>
      <c r="S268" s="215">
        <v>0</v>
      </c>
      <c r="T268" s="216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7" t="s">
        <v>268</v>
      </c>
      <c r="AT268" s="217" t="s">
        <v>265</v>
      </c>
      <c r="AU268" s="217" t="s">
        <v>162</v>
      </c>
      <c r="AY268" s="19" t="s">
        <v>136</v>
      </c>
      <c r="BE268" s="218">
        <f>IF(N268="základní",J268,0)</f>
        <v>0</v>
      </c>
      <c r="BF268" s="218">
        <f>IF(N268="snížená",J268,0)</f>
        <v>0</v>
      </c>
      <c r="BG268" s="218">
        <f>IF(N268="zákl. přenesená",J268,0)</f>
        <v>0</v>
      </c>
      <c r="BH268" s="218">
        <f>IF(N268="sníž. přenesená",J268,0)</f>
        <v>0</v>
      </c>
      <c r="BI268" s="218">
        <f>IF(N268="nulová",J268,0)</f>
        <v>0</v>
      </c>
      <c r="BJ268" s="19" t="s">
        <v>84</v>
      </c>
      <c r="BK268" s="218">
        <f>ROUND(I268*H268,2)</f>
        <v>0</v>
      </c>
      <c r="BL268" s="19" t="s">
        <v>236</v>
      </c>
      <c r="BM268" s="217" t="s">
        <v>1263</v>
      </c>
    </row>
    <row r="269" spans="1:47" s="2" customFormat="1" ht="12">
      <c r="A269" s="40"/>
      <c r="B269" s="41"/>
      <c r="C269" s="42"/>
      <c r="D269" s="219" t="s">
        <v>146</v>
      </c>
      <c r="E269" s="42"/>
      <c r="F269" s="220" t="s">
        <v>1262</v>
      </c>
      <c r="G269" s="42"/>
      <c r="H269" s="42"/>
      <c r="I269" s="221"/>
      <c r="J269" s="42"/>
      <c r="K269" s="42"/>
      <c r="L269" s="46"/>
      <c r="M269" s="222"/>
      <c r="N269" s="223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146</v>
      </c>
      <c r="AU269" s="19" t="s">
        <v>162</v>
      </c>
    </row>
    <row r="270" spans="1:65" s="2" customFormat="1" ht="16.5" customHeight="1">
      <c r="A270" s="40"/>
      <c r="B270" s="41"/>
      <c r="C270" s="206" t="s">
        <v>601</v>
      </c>
      <c r="D270" s="206" t="s">
        <v>139</v>
      </c>
      <c r="E270" s="207" t="s">
        <v>1264</v>
      </c>
      <c r="F270" s="208" t="s">
        <v>1265</v>
      </c>
      <c r="G270" s="209" t="s">
        <v>235</v>
      </c>
      <c r="H270" s="210">
        <v>12</v>
      </c>
      <c r="I270" s="211"/>
      <c r="J270" s="212">
        <f>ROUND(I270*H270,2)</f>
        <v>0</v>
      </c>
      <c r="K270" s="208" t="s">
        <v>143</v>
      </c>
      <c r="L270" s="46"/>
      <c r="M270" s="213" t="s">
        <v>19</v>
      </c>
      <c r="N270" s="214" t="s">
        <v>47</v>
      </c>
      <c r="O270" s="86"/>
      <c r="P270" s="215">
        <f>O270*H270</f>
        <v>0</v>
      </c>
      <c r="Q270" s="215">
        <v>0</v>
      </c>
      <c r="R270" s="215">
        <f>Q270*H270</f>
        <v>0</v>
      </c>
      <c r="S270" s="215">
        <v>0</v>
      </c>
      <c r="T270" s="21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7" t="s">
        <v>236</v>
      </c>
      <c r="AT270" s="217" t="s">
        <v>139</v>
      </c>
      <c r="AU270" s="217" t="s">
        <v>162</v>
      </c>
      <c r="AY270" s="19" t="s">
        <v>136</v>
      </c>
      <c r="BE270" s="218">
        <f>IF(N270="základní",J270,0)</f>
        <v>0</v>
      </c>
      <c r="BF270" s="218">
        <f>IF(N270="snížená",J270,0)</f>
        <v>0</v>
      </c>
      <c r="BG270" s="218">
        <f>IF(N270="zákl. přenesená",J270,0)</f>
        <v>0</v>
      </c>
      <c r="BH270" s="218">
        <f>IF(N270="sníž. přenesená",J270,0)</f>
        <v>0</v>
      </c>
      <c r="BI270" s="218">
        <f>IF(N270="nulová",J270,0)</f>
        <v>0</v>
      </c>
      <c r="BJ270" s="19" t="s">
        <v>84</v>
      </c>
      <c r="BK270" s="218">
        <f>ROUND(I270*H270,2)</f>
        <v>0</v>
      </c>
      <c r="BL270" s="19" t="s">
        <v>236</v>
      </c>
      <c r="BM270" s="217" t="s">
        <v>1266</v>
      </c>
    </row>
    <row r="271" spans="1:47" s="2" customFormat="1" ht="12">
      <c r="A271" s="40"/>
      <c r="B271" s="41"/>
      <c r="C271" s="42"/>
      <c r="D271" s="219" t="s">
        <v>146</v>
      </c>
      <c r="E271" s="42"/>
      <c r="F271" s="220" t="s">
        <v>1267</v>
      </c>
      <c r="G271" s="42"/>
      <c r="H271" s="42"/>
      <c r="I271" s="221"/>
      <c r="J271" s="42"/>
      <c r="K271" s="42"/>
      <c r="L271" s="46"/>
      <c r="M271" s="222"/>
      <c r="N271" s="223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146</v>
      </c>
      <c r="AU271" s="19" t="s">
        <v>162</v>
      </c>
    </row>
    <row r="272" spans="1:47" s="2" customFormat="1" ht="12">
      <c r="A272" s="40"/>
      <c r="B272" s="41"/>
      <c r="C272" s="42"/>
      <c r="D272" s="224" t="s">
        <v>148</v>
      </c>
      <c r="E272" s="42"/>
      <c r="F272" s="225" t="s">
        <v>1268</v>
      </c>
      <c r="G272" s="42"/>
      <c r="H272" s="42"/>
      <c r="I272" s="221"/>
      <c r="J272" s="42"/>
      <c r="K272" s="42"/>
      <c r="L272" s="46"/>
      <c r="M272" s="222"/>
      <c r="N272" s="223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148</v>
      </c>
      <c r="AU272" s="19" t="s">
        <v>162</v>
      </c>
    </row>
    <row r="273" spans="1:65" s="2" customFormat="1" ht="16.5" customHeight="1">
      <c r="A273" s="40"/>
      <c r="B273" s="41"/>
      <c r="C273" s="270" t="s">
        <v>606</v>
      </c>
      <c r="D273" s="270" t="s">
        <v>265</v>
      </c>
      <c r="E273" s="271" t="s">
        <v>1269</v>
      </c>
      <c r="F273" s="272" t="s">
        <v>1270</v>
      </c>
      <c r="G273" s="273" t="s">
        <v>235</v>
      </c>
      <c r="H273" s="274">
        <v>12</v>
      </c>
      <c r="I273" s="275"/>
      <c r="J273" s="276">
        <f>ROUND(I273*H273,2)</f>
        <v>0</v>
      </c>
      <c r="K273" s="272" t="s">
        <v>19</v>
      </c>
      <c r="L273" s="277"/>
      <c r="M273" s="278" t="s">
        <v>19</v>
      </c>
      <c r="N273" s="279" t="s">
        <v>47</v>
      </c>
      <c r="O273" s="86"/>
      <c r="P273" s="215">
        <f>O273*H273</f>
        <v>0</v>
      </c>
      <c r="Q273" s="215">
        <v>0</v>
      </c>
      <c r="R273" s="215">
        <f>Q273*H273</f>
        <v>0</v>
      </c>
      <c r="S273" s="215">
        <v>0</v>
      </c>
      <c r="T273" s="216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17" t="s">
        <v>268</v>
      </c>
      <c r="AT273" s="217" t="s">
        <v>265</v>
      </c>
      <c r="AU273" s="217" t="s">
        <v>162</v>
      </c>
      <c r="AY273" s="19" t="s">
        <v>136</v>
      </c>
      <c r="BE273" s="218">
        <f>IF(N273="základní",J273,0)</f>
        <v>0</v>
      </c>
      <c r="BF273" s="218">
        <f>IF(N273="snížená",J273,0)</f>
        <v>0</v>
      </c>
      <c r="BG273" s="218">
        <f>IF(N273="zákl. přenesená",J273,0)</f>
        <v>0</v>
      </c>
      <c r="BH273" s="218">
        <f>IF(N273="sníž. přenesená",J273,0)</f>
        <v>0</v>
      </c>
      <c r="BI273" s="218">
        <f>IF(N273="nulová",J273,0)</f>
        <v>0</v>
      </c>
      <c r="BJ273" s="19" t="s">
        <v>84</v>
      </c>
      <c r="BK273" s="218">
        <f>ROUND(I273*H273,2)</f>
        <v>0</v>
      </c>
      <c r="BL273" s="19" t="s">
        <v>236</v>
      </c>
      <c r="BM273" s="217" t="s">
        <v>1271</v>
      </c>
    </row>
    <row r="274" spans="1:47" s="2" customFormat="1" ht="12">
      <c r="A274" s="40"/>
      <c r="B274" s="41"/>
      <c r="C274" s="42"/>
      <c r="D274" s="219" t="s">
        <v>146</v>
      </c>
      <c r="E274" s="42"/>
      <c r="F274" s="220" t="s">
        <v>1270</v>
      </c>
      <c r="G274" s="42"/>
      <c r="H274" s="42"/>
      <c r="I274" s="221"/>
      <c r="J274" s="42"/>
      <c r="K274" s="42"/>
      <c r="L274" s="46"/>
      <c r="M274" s="222"/>
      <c r="N274" s="223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146</v>
      </c>
      <c r="AU274" s="19" t="s">
        <v>162</v>
      </c>
    </row>
    <row r="275" spans="1:65" s="2" customFormat="1" ht="16.5" customHeight="1">
      <c r="A275" s="40"/>
      <c r="B275" s="41"/>
      <c r="C275" s="206" t="s">
        <v>612</v>
      </c>
      <c r="D275" s="206" t="s">
        <v>139</v>
      </c>
      <c r="E275" s="207" t="s">
        <v>1272</v>
      </c>
      <c r="F275" s="208" t="s">
        <v>1273</v>
      </c>
      <c r="G275" s="209" t="s">
        <v>235</v>
      </c>
      <c r="H275" s="210">
        <v>4</v>
      </c>
      <c r="I275" s="211"/>
      <c r="J275" s="212">
        <f>ROUND(I275*H275,2)</f>
        <v>0</v>
      </c>
      <c r="K275" s="208" t="s">
        <v>143</v>
      </c>
      <c r="L275" s="46"/>
      <c r="M275" s="213" t="s">
        <v>19</v>
      </c>
      <c r="N275" s="214" t="s">
        <v>47</v>
      </c>
      <c r="O275" s="86"/>
      <c r="P275" s="215">
        <f>O275*H275</f>
        <v>0</v>
      </c>
      <c r="Q275" s="215">
        <v>0</v>
      </c>
      <c r="R275" s="215">
        <f>Q275*H275</f>
        <v>0</v>
      </c>
      <c r="S275" s="215">
        <v>0</v>
      </c>
      <c r="T275" s="216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17" t="s">
        <v>236</v>
      </c>
      <c r="AT275" s="217" t="s">
        <v>139</v>
      </c>
      <c r="AU275" s="217" t="s">
        <v>162</v>
      </c>
      <c r="AY275" s="19" t="s">
        <v>136</v>
      </c>
      <c r="BE275" s="218">
        <f>IF(N275="základní",J275,0)</f>
        <v>0</v>
      </c>
      <c r="BF275" s="218">
        <f>IF(N275="snížená",J275,0)</f>
        <v>0</v>
      </c>
      <c r="BG275" s="218">
        <f>IF(N275="zákl. přenesená",J275,0)</f>
        <v>0</v>
      </c>
      <c r="BH275" s="218">
        <f>IF(N275="sníž. přenesená",J275,0)</f>
        <v>0</v>
      </c>
      <c r="BI275" s="218">
        <f>IF(N275="nulová",J275,0)</f>
        <v>0</v>
      </c>
      <c r="BJ275" s="19" t="s">
        <v>84</v>
      </c>
      <c r="BK275" s="218">
        <f>ROUND(I275*H275,2)</f>
        <v>0</v>
      </c>
      <c r="BL275" s="19" t="s">
        <v>236</v>
      </c>
      <c r="BM275" s="217" t="s">
        <v>1274</v>
      </c>
    </row>
    <row r="276" spans="1:47" s="2" customFormat="1" ht="12">
      <c r="A276" s="40"/>
      <c r="B276" s="41"/>
      <c r="C276" s="42"/>
      <c r="D276" s="219" t="s">
        <v>146</v>
      </c>
      <c r="E276" s="42"/>
      <c r="F276" s="220" t="s">
        <v>1275</v>
      </c>
      <c r="G276" s="42"/>
      <c r="H276" s="42"/>
      <c r="I276" s="221"/>
      <c r="J276" s="42"/>
      <c r="K276" s="42"/>
      <c r="L276" s="46"/>
      <c r="M276" s="222"/>
      <c r="N276" s="223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146</v>
      </c>
      <c r="AU276" s="19" t="s">
        <v>162</v>
      </c>
    </row>
    <row r="277" spans="1:47" s="2" customFormat="1" ht="12">
      <c r="A277" s="40"/>
      <c r="B277" s="41"/>
      <c r="C277" s="42"/>
      <c r="D277" s="224" t="s">
        <v>148</v>
      </c>
      <c r="E277" s="42"/>
      <c r="F277" s="225" t="s">
        <v>1276</v>
      </c>
      <c r="G277" s="42"/>
      <c r="H277" s="42"/>
      <c r="I277" s="221"/>
      <c r="J277" s="42"/>
      <c r="K277" s="42"/>
      <c r="L277" s="46"/>
      <c r="M277" s="222"/>
      <c r="N277" s="223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148</v>
      </c>
      <c r="AU277" s="19" t="s">
        <v>162</v>
      </c>
    </row>
    <row r="278" spans="1:65" s="2" customFormat="1" ht="16.5" customHeight="1">
      <c r="A278" s="40"/>
      <c r="B278" s="41"/>
      <c r="C278" s="270" t="s">
        <v>618</v>
      </c>
      <c r="D278" s="270" t="s">
        <v>265</v>
      </c>
      <c r="E278" s="271" t="s">
        <v>1277</v>
      </c>
      <c r="F278" s="272" t="s">
        <v>1278</v>
      </c>
      <c r="G278" s="273" t="s">
        <v>235</v>
      </c>
      <c r="H278" s="274">
        <v>4</v>
      </c>
      <c r="I278" s="275"/>
      <c r="J278" s="276">
        <f>ROUND(I278*H278,2)</f>
        <v>0</v>
      </c>
      <c r="K278" s="272" t="s">
        <v>19</v>
      </c>
      <c r="L278" s="277"/>
      <c r="M278" s="278" t="s">
        <v>19</v>
      </c>
      <c r="N278" s="279" t="s">
        <v>47</v>
      </c>
      <c r="O278" s="86"/>
      <c r="P278" s="215">
        <f>O278*H278</f>
        <v>0</v>
      </c>
      <c r="Q278" s="215">
        <v>0</v>
      </c>
      <c r="R278" s="215">
        <f>Q278*H278</f>
        <v>0</v>
      </c>
      <c r="S278" s="215">
        <v>0</v>
      </c>
      <c r="T278" s="216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17" t="s">
        <v>268</v>
      </c>
      <c r="AT278" s="217" t="s">
        <v>265</v>
      </c>
      <c r="AU278" s="217" t="s">
        <v>162</v>
      </c>
      <c r="AY278" s="19" t="s">
        <v>136</v>
      </c>
      <c r="BE278" s="218">
        <f>IF(N278="základní",J278,0)</f>
        <v>0</v>
      </c>
      <c r="BF278" s="218">
        <f>IF(N278="snížená",J278,0)</f>
        <v>0</v>
      </c>
      <c r="BG278" s="218">
        <f>IF(N278="zákl. přenesená",J278,0)</f>
        <v>0</v>
      </c>
      <c r="BH278" s="218">
        <f>IF(N278="sníž. přenesená",J278,0)</f>
        <v>0</v>
      </c>
      <c r="BI278" s="218">
        <f>IF(N278="nulová",J278,0)</f>
        <v>0</v>
      </c>
      <c r="BJ278" s="19" t="s">
        <v>84</v>
      </c>
      <c r="BK278" s="218">
        <f>ROUND(I278*H278,2)</f>
        <v>0</v>
      </c>
      <c r="BL278" s="19" t="s">
        <v>236</v>
      </c>
      <c r="BM278" s="217" t="s">
        <v>1279</v>
      </c>
    </row>
    <row r="279" spans="1:47" s="2" customFormat="1" ht="12">
      <c r="A279" s="40"/>
      <c r="B279" s="41"/>
      <c r="C279" s="42"/>
      <c r="D279" s="219" t="s">
        <v>146</v>
      </c>
      <c r="E279" s="42"/>
      <c r="F279" s="220" t="s">
        <v>1278</v>
      </c>
      <c r="G279" s="42"/>
      <c r="H279" s="42"/>
      <c r="I279" s="221"/>
      <c r="J279" s="42"/>
      <c r="K279" s="42"/>
      <c r="L279" s="46"/>
      <c r="M279" s="222"/>
      <c r="N279" s="223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146</v>
      </c>
      <c r="AU279" s="19" t="s">
        <v>162</v>
      </c>
    </row>
    <row r="280" spans="1:65" s="2" customFormat="1" ht="16.5" customHeight="1">
      <c r="A280" s="40"/>
      <c r="B280" s="41"/>
      <c r="C280" s="270" t="s">
        <v>626</v>
      </c>
      <c r="D280" s="270" t="s">
        <v>265</v>
      </c>
      <c r="E280" s="271" t="s">
        <v>1280</v>
      </c>
      <c r="F280" s="272" t="s">
        <v>1281</v>
      </c>
      <c r="G280" s="273" t="s">
        <v>235</v>
      </c>
      <c r="H280" s="274">
        <v>4</v>
      </c>
      <c r="I280" s="275"/>
      <c r="J280" s="276">
        <f>ROUND(I280*H280,2)</f>
        <v>0</v>
      </c>
      <c r="K280" s="272" t="s">
        <v>19</v>
      </c>
      <c r="L280" s="277"/>
      <c r="M280" s="278" t="s">
        <v>19</v>
      </c>
      <c r="N280" s="279" t="s">
        <v>47</v>
      </c>
      <c r="O280" s="86"/>
      <c r="P280" s="215">
        <f>O280*H280</f>
        <v>0</v>
      </c>
      <c r="Q280" s="215">
        <v>0</v>
      </c>
      <c r="R280" s="215">
        <f>Q280*H280</f>
        <v>0</v>
      </c>
      <c r="S280" s="215">
        <v>0</v>
      </c>
      <c r="T280" s="216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17" t="s">
        <v>268</v>
      </c>
      <c r="AT280" s="217" t="s">
        <v>265</v>
      </c>
      <c r="AU280" s="217" t="s">
        <v>162</v>
      </c>
      <c r="AY280" s="19" t="s">
        <v>136</v>
      </c>
      <c r="BE280" s="218">
        <f>IF(N280="základní",J280,0)</f>
        <v>0</v>
      </c>
      <c r="BF280" s="218">
        <f>IF(N280="snížená",J280,0)</f>
        <v>0</v>
      </c>
      <c r="BG280" s="218">
        <f>IF(N280="zákl. přenesená",J280,0)</f>
        <v>0</v>
      </c>
      <c r="BH280" s="218">
        <f>IF(N280="sníž. přenesená",J280,0)</f>
        <v>0</v>
      </c>
      <c r="BI280" s="218">
        <f>IF(N280="nulová",J280,0)</f>
        <v>0</v>
      </c>
      <c r="BJ280" s="19" t="s">
        <v>84</v>
      </c>
      <c r="BK280" s="218">
        <f>ROUND(I280*H280,2)</f>
        <v>0</v>
      </c>
      <c r="BL280" s="19" t="s">
        <v>236</v>
      </c>
      <c r="BM280" s="217" t="s">
        <v>1282</v>
      </c>
    </row>
    <row r="281" spans="1:47" s="2" customFormat="1" ht="12">
      <c r="A281" s="40"/>
      <c r="B281" s="41"/>
      <c r="C281" s="42"/>
      <c r="D281" s="219" t="s">
        <v>146</v>
      </c>
      <c r="E281" s="42"/>
      <c r="F281" s="220" t="s">
        <v>1281</v>
      </c>
      <c r="G281" s="42"/>
      <c r="H281" s="42"/>
      <c r="I281" s="221"/>
      <c r="J281" s="42"/>
      <c r="K281" s="42"/>
      <c r="L281" s="46"/>
      <c r="M281" s="222"/>
      <c r="N281" s="223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146</v>
      </c>
      <c r="AU281" s="19" t="s">
        <v>162</v>
      </c>
    </row>
    <row r="282" spans="1:65" s="2" customFormat="1" ht="16.5" customHeight="1">
      <c r="A282" s="40"/>
      <c r="B282" s="41"/>
      <c r="C282" s="206" t="s">
        <v>635</v>
      </c>
      <c r="D282" s="206" t="s">
        <v>139</v>
      </c>
      <c r="E282" s="207" t="s">
        <v>1283</v>
      </c>
      <c r="F282" s="208" t="s">
        <v>1284</v>
      </c>
      <c r="G282" s="209" t="s">
        <v>235</v>
      </c>
      <c r="H282" s="210">
        <v>4</v>
      </c>
      <c r="I282" s="211"/>
      <c r="J282" s="212">
        <f>ROUND(I282*H282,2)</f>
        <v>0</v>
      </c>
      <c r="K282" s="208" t="s">
        <v>143</v>
      </c>
      <c r="L282" s="46"/>
      <c r="M282" s="213" t="s">
        <v>19</v>
      </c>
      <c r="N282" s="214" t="s">
        <v>47</v>
      </c>
      <c r="O282" s="86"/>
      <c r="P282" s="215">
        <f>O282*H282</f>
        <v>0</v>
      </c>
      <c r="Q282" s="215">
        <v>0</v>
      </c>
      <c r="R282" s="215">
        <f>Q282*H282</f>
        <v>0</v>
      </c>
      <c r="S282" s="215">
        <v>0</v>
      </c>
      <c r="T282" s="216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17" t="s">
        <v>236</v>
      </c>
      <c r="AT282" s="217" t="s">
        <v>139</v>
      </c>
      <c r="AU282" s="217" t="s">
        <v>162</v>
      </c>
      <c r="AY282" s="19" t="s">
        <v>136</v>
      </c>
      <c r="BE282" s="218">
        <f>IF(N282="základní",J282,0)</f>
        <v>0</v>
      </c>
      <c r="BF282" s="218">
        <f>IF(N282="snížená",J282,0)</f>
        <v>0</v>
      </c>
      <c r="BG282" s="218">
        <f>IF(N282="zákl. přenesená",J282,0)</f>
        <v>0</v>
      </c>
      <c r="BH282" s="218">
        <f>IF(N282="sníž. přenesená",J282,0)</f>
        <v>0</v>
      </c>
      <c r="BI282" s="218">
        <f>IF(N282="nulová",J282,0)</f>
        <v>0</v>
      </c>
      <c r="BJ282" s="19" t="s">
        <v>84</v>
      </c>
      <c r="BK282" s="218">
        <f>ROUND(I282*H282,2)</f>
        <v>0</v>
      </c>
      <c r="BL282" s="19" t="s">
        <v>236</v>
      </c>
      <c r="BM282" s="217" t="s">
        <v>1285</v>
      </c>
    </row>
    <row r="283" spans="1:47" s="2" customFormat="1" ht="12">
      <c r="A283" s="40"/>
      <c r="B283" s="41"/>
      <c r="C283" s="42"/>
      <c r="D283" s="219" t="s">
        <v>146</v>
      </c>
      <c r="E283" s="42"/>
      <c r="F283" s="220" t="s">
        <v>1286</v>
      </c>
      <c r="G283" s="42"/>
      <c r="H283" s="42"/>
      <c r="I283" s="221"/>
      <c r="J283" s="42"/>
      <c r="K283" s="42"/>
      <c r="L283" s="46"/>
      <c r="M283" s="222"/>
      <c r="N283" s="223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146</v>
      </c>
      <c r="AU283" s="19" t="s">
        <v>162</v>
      </c>
    </row>
    <row r="284" spans="1:47" s="2" customFormat="1" ht="12">
      <c r="A284" s="40"/>
      <c r="B284" s="41"/>
      <c r="C284" s="42"/>
      <c r="D284" s="224" t="s">
        <v>148</v>
      </c>
      <c r="E284" s="42"/>
      <c r="F284" s="225" t="s">
        <v>1287</v>
      </c>
      <c r="G284" s="42"/>
      <c r="H284" s="42"/>
      <c r="I284" s="221"/>
      <c r="J284" s="42"/>
      <c r="K284" s="42"/>
      <c r="L284" s="46"/>
      <c r="M284" s="222"/>
      <c r="N284" s="223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148</v>
      </c>
      <c r="AU284" s="19" t="s">
        <v>162</v>
      </c>
    </row>
    <row r="285" spans="1:63" s="12" customFormat="1" ht="20.85" customHeight="1">
      <c r="A285" s="12"/>
      <c r="B285" s="190"/>
      <c r="C285" s="191"/>
      <c r="D285" s="192" t="s">
        <v>75</v>
      </c>
      <c r="E285" s="204" t="s">
        <v>1288</v>
      </c>
      <c r="F285" s="204" t="s">
        <v>1289</v>
      </c>
      <c r="G285" s="191"/>
      <c r="H285" s="191"/>
      <c r="I285" s="194"/>
      <c r="J285" s="205">
        <f>BK285</f>
        <v>0</v>
      </c>
      <c r="K285" s="191"/>
      <c r="L285" s="196"/>
      <c r="M285" s="197"/>
      <c r="N285" s="198"/>
      <c r="O285" s="198"/>
      <c r="P285" s="199">
        <f>SUM(P286:P305)</f>
        <v>0</v>
      </c>
      <c r="Q285" s="198"/>
      <c r="R285" s="199">
        <f>SUM(R286:R305)</f>
        <v>0</v>
      </c>
      <c r="S285" s="198"/>
      <c r="T285" s="200">
        <f>SUM(T286:T305)</f>
        <v>0.0167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01" t="s">
        <v>84</v>
      </c>
      <c r="AT285" s="202" t="s">
        <v>75</v>
      </c>
      <c r="AU285" s="202" t="s">
        <v>86</v>
      </c>
      <c r="AY285" s="201" t="s">
        <v>136</v>
      </c>
      <c r="BK285" s="203">
        <f>SUM(BK286:BK305)</f>
        <v>0</v>
      </c>
    </row>
    <row r="286" spans="1:65" s="2" customFormat="1" ht="16.5" customHeight="1">
      <c r="A286" s="40"/>
      <c r="B286" s="41"/>
      <c r="C286" s="206" t="s">
        <v>642</v>
      </c>
      <c r="D286" s="206" t="s">
        <v>139</v>
      </c>
      <c r="E286" s="207" t="s">
        <v>1290</v>
      </c>
      <c r="F286" s="208" t="s">
        <v>1291</v>
      </c>
      <c r="G286" s="209" t="s">
        <v>235</v>
      </c>
      <c r="H286" s="210">
        <v>4</v>
      </c>
      <c r="I286" s="211"/>
      <c r="J286" s="212">
        <f>ROUND(I286*H286,2)</f>
        <v>0</v>
      </c>
      <c r="K286" s="208" t="s">
        <v>143</v>
      </c>
      <c r="L286" s="46"/>
      <c r="M286" s="213" t="s">
        <v>19</v>
      </c>
      <c r="N286" s="214" t="s">
        <v>47</v>
      </c>
      <c r="O286" s="86"/>
      <c r="P286" s="215">
        <f>O286*H286</f>
        <v>0</v>
      </c>
      <c r="Q286" s="215">
        <v>0</v>
      </c>
      <c r="R286" s="215">
        <f>Q286*H286</f>
        <v>0</v>
      </c>
      <c r="S286" s="215">
        <v>0.0002</v>
      </c>
      <c r="T286" s="216">
        <f>S286*H286</f>
        <v>0.0008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17" t="s">
        <v>236</v>
      </c>
      <c r="AT286" s="217" t="s">
        <v>139</v>
      </c>
      <c r="AU286" s="217" t="s">
        <v>162</v>
      </c>
      <c r="AY286" s="19" t="s">
        <v>136</v>
      </c>
      <c r="BE286" s="218">
        <f>IF(N286="základní",J286,0)</f>
        <v>0</v>
      </c>
      <c r="BF286" s="218">
        <f>IF(N286="snížená",J286,0)</f>
        <v>0</v>
      </c>
      <c r="BG286" s="218">
        <f>IF(N286="zákl. přenesená",J286,0)</f>
        <v>0</v>
      </c>
      <c r="BH286" s="218">
        <f>IF(N286="sníž. přenesená",J286,0)</f>
        <v>0</v>
      </c>
      <c r="BI286" s="218">
        <f>IF(N286="nulová",J286,0)</f>
        <v>0</v>
      </c>
      <c r="BJ286" s="19" t="s">
        <v>84</v>
      </c>
      <c r="BK286" s="218">
        <f>ROUND(I286*H286,2)</f>
        <v>0</v>
      </c>
      <c r="BL286" s="19" t="s">
        <v>236</v>
      </c>
      <c r="BM286" s="217" t="s">
        <v>1292</v>
      </c>
    </row>
    <row r="287" spans="1:47" s="2" customFormat="1" ht="12">
      <c r="A287" s="40"/>
      <c r="B287" s="41"/>
      <c r="C287" s="42"/>
      <c r="D287" s="219" t="s">
        <v>146</v>
      </c>
      <c r="E287" s="42"/>
      <c r="F287" s="220" t="s">
        <v>1293</v>
      </c>
      <c r="G287" s="42"/>
      <c r="H287" s="42"/>
      <c r="I287" s="221"/>
      <c r="J287" s="42"/>
      <c r="K287" s="42"/>
      <c r="L287" s="46"/>
      <c r="M287" s="222"/>
      <c r="N287" s="223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146</v>
      </c>
      <c r="AU287" s="19" t="s">
        <v>162</v>
      </c>
    </row>
    <row r="288" spans="1:47" s="2" customFormat="1" ht="12">
      <c r="A288" s="40"/>
      <c r="B288" s="41"/>
      <c r="C288" s="42"/>
      <c r="D288" s="224" t="s">
        <v>148</v>
      </c>
      <c r="E288" s="42"/>
      <c r="F288" s="225" t="s">
        <v>1294</v>
      </c>
      <c r="G288" s="42"/>
      <c r="H288" s="42"/>
      <c r="I288" s="221"/>
      <c r="J288" s="42"/>
      <c r="K288" s="42"/>
      <c r="L288" s="46"/>
      <c r="M288" s="222"/>
      <c r="N288" s="223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148</v>
      </c>
      <c r="AU288" s="19" t="s">
        <v>162</v>
      </c>
    </row>
    <row r="289" spans="1:65" s="2" customFormat="1" ht="16.5" customHeight="1">
      <c r="A289" s="40"/>
      <c r="B289" s="41"/>
      <c r="C289" s="206" t="s">
        <v>648</v>
      </c>
      <c r="D289" s="206" t="s">
        <v>139</v>
      </c>
      <c r="E289" s="207" t="s">
        <v>1295</v>
      </c>
      <c r="F289" s="208" t="s">
        <v>1296</v>
      </c>
      <c r="G289" s="209" t="s">
        <v>235</v>
      </c>
      <c r="H289" s="210">
        <v>1</v>
      </c>
      <c r="I289" s="211"/>
      <c r="J289" s="212">
        <f>ROUND(I289*H289,2)</f>
        <v>0</v>
      </c>
      <c r="K289" s="208" t="s">
        <v>143</v>
      </c>
      <c r="L289" s="46"/>
      <c r="M289" s="213" t="s">
        <v>19</v>
      </c>
      <c r="N289" s="214" t="s">
        <v>47</v>
      </c>
      <c r="O289" s="86"/>
      <c r="P289" s="215">
        <f>O289*H289</f>
        <v>0</v>
      </c>
      <c r="Q289" s="215">
        <v>0</v>
      </c>
      <c r="R289" s="215">
        <f>Q289*H289</f>
        <v>0</v>
      </c>
      <c r="S289" s="215">
        <v>0.0002</v>
      </c>
      <c r="T289" s="216">
        <f>S289*H289</f>
        <v>0.0002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17" t="s">
        <v>236</v>
      </c>
      <c r="AT289" s="217" t="s">
        <v>139</v>
      </c>
      <c r="AU289" s="217" t="s">
        <v>162</v>
      </c>
      <c r="AY289" s="19" t="s">
        <v>136</v>
      </c>
      <c r="BE289" s="218">
        <f>IF(N289="základní",J289,0)</f>
        <v>0</v>
      </c>
      <c r="BF289" s="218">
        <f>IF(N289="snížená",J289,0)</f>
        <v>0</v>
      </c>
      <c r="BG289" s="218">
        <f>IF(N289="zákl. přenesená",J289,0)</f>
        <v>0</v>
      </c>
      <c r="BH289" s="218">
        <f>IF(N289="sníž. přenesená",J289,0)</f>
        <v>0</v>
      </c>
      <c r="BI289" s="218">
        <f>IF(N289="nulová",J289,0)</f>
        <v>0</v>
      </c>
      <c r="BJ289" s="19" t="s">
        <v>84</v>
      </c>
      <c r="BK289" s="218">
        <f>ROUND(I289*H289,2)</f>
        <v>0</v>
      </c>
      <c r="BL289" s="19" t="s">
        <v>236</v>
      </c>
      <c r="BM289" s="217" t="s">
        <v>1297</v>
      </c>
    </row>
    <row r="290" spans="1:47" s="2" customFormat="1" ht="12">
      <c r="A290" s="40"/>
      <c r="B290" s="41"/>
      <c r="C290" s="42"/>
      <c r="D290" s="219" t="s">
        <v>146</v>
      </c>
      <c r="E290" s="42"/>
      <c r="F290" s="220" t="s">
        <v>1298</v>
      </c>
      <c r="G290" s="42"/>
      <c r="H290" s="42"/>
      <c r="I290" s="221"/>
      <c r="J290" s="42"/>
      <c r="K290" s="42"/>
      <c r="L290" s="46"/>
      <c r="M290" s="222"/>
      <c r="N290" s="223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146</v>
      </c>
      <c r="AU290" s="19" t="s">
        <v>162</v>
      </c>
    </row>
    <row r="291" spans="1:47" s="2" customFormat="1" ht="12">
      <c r="A291" s="40"/>
      <c r="B291" s="41"/>
      <c r="C291" s="42"/>
      <c r="D291" s="224" t="s">
        <v>148</v>
      </c>
      <c r="E291" s="42"/>
      <c r="F291" s="225" t="s">
        <v>1299</v>
      </c>
      <c r="G291" s="42"/>
      <c r="H291" s="42"/>
      <c r="I291" s="221"/>
      <c r="J291" s="42"/>
      <c r="K291" s="42"/>
      <c r="L291" s="46"/>
      <c r="M291" s="222"/>
      <c r="N291" s="223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148</v>
      </c>
      <c r="AU291" s="19" t="s">
        <v>162</v>
      </c>
    </row>
    <row r="292" spans="1:65" s="2" customFormat="1" ht="16.5" customHeight="1">
      <c r="A292" s="40"/>
      <c r="B292" s="41"/>
      <c r="C292" s="206" t="s">
        <v>656</v>
      </c>
      <c r="D292" s="206" t="s">
        <v>139</v>
      </c>
      <c r="E292" s="207" t="s">
        <v>1300</v>
      </c>
      <c r="F292" s="208" t="s">
        <v>1301</v>
      </c>
      <c r="G292" s="209" t="s">
        <v>235</v>
      </c>
      <c r="H292" s="210">
        <v>4</v>
      </c>
      <c r="I292" s="211"/>
      <c r="J292" s="212">
        <f>ROUND(I292*H292,2)</f>
        <v>0</v>
      </c>
      <c r="K292" s="208" t="s">
        <v>143</v>
      </c>
      <c r="L292" s="46"/>
      <c r="M292" s="213" t="s">
        <v>19</v>
      </c>
      <c r="N292" s="214" t="s">
        <v>47</v>
      </c>
      <c r="O292" s="86"/>
      <c r="P292" s="215">
        <f>O292*H292</f>
        <v>0</v>
      </c>
      <c r="Q292" s="215">
        <v>0</v>
      </c>
      <c r="R292" s="215">
        <f>Q292*H292</f>
        <v>0</v>
      </c>
      <c r="S292" s="215">
        <v>0.001</v>
      </c>
      <c r="T292" s="216">
        <f>S292*H292</f>
        <v>0.004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17" t="s">
        <v>236</v>
      </c>
      <c r="AT292" s="217" t="s">
        <v>139</v>
      </c>
      <c r="AU292" s="217" t="s">
        <v>162</v>
      </c>
      <c r="AY292" s="19" t="s">
        <v>136</v>
      </c>
      <c r="BE292" s="218">
        <f>IF(N292="základní",J292,0)</f>
        <v>0</v>
      </c>
      <c r="BF292" s="218">
        <f>IF(N292="snížená",J292,0)</f>
        <v>0</v>
      </c>
      <c r="BG292" s="218">
        <f>IF(N292="zákl. přenesená",J292,0)</f>
        <v>0</v>
      </c>
      <c r="BH292" s="218">
        <f>IF(N292="sníž. přenesená",J292,0)</f>
        <v>0</v>
      </c>
      <c r="BI292" s="218">
        <f>IF(N292="nulová",J292,0)</f>
        <v>0</v>
      </c>
      <c r="BJ292" s="19" t="s">
        <v>84</v>
      </c>
      <c r="BK292" s="218">
        <f>ROUND(I292*H292,2)</f>
        <v>0</v>
      </c>
      <c r="BL292" s="19" t="s">
        <v>236</v>
      </c>
      <c r="BM292" s="217" t="s">
        <v>1302</v>
      </c>
    </row>
    <row r="293" spans="1:47" s="2" customFormat="1" ht="12">
      <c r="A293" s="40"/>
      <c r="B293" s="41"/>
      <c r="C293" s="42"/>
      <c r="D293" s="219" t="s">
        <v>146</v>
      </c>
      <c r="E293" s="42"/>
      <c r="F293" s="220" t="s">
        <v>1303</v>
      </c>
      <c r="G293" s="42"/>
      <c r="H293" s="42"/>
      <c r="I293" s="221"/>
      <c r="J293" s="42"/>
      <c r="K293" s="42"/>
      <c r="L293" s="46"/>
      <c r="M293" s="222"/>
      <c r="N293" s="223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146</v>
      </c>
      <c r="AU293" s="19" t="s">
        <v>162</v>
      </c>
    </row>
    <row r="294" spans="1:47" s="2" customFormat="1" ht="12">
      <c r="A294" s="40"/>
      <c r="B294" s="41"/>
      <c r="C294" s="42"/>
      <c r="D294" s="224" t="s">
        <v>148</v>
      </c>
      <c r="E294" s="42"/>
      <c r="F294" s="225" t="s">
        <v>1304</v>
      </c>
      <c r="G294" s="42"/>
      <c r="H294" s="42"/>
      <c r="I294" s="221"/>
      <c r="J294" s="42"/>
      <c r="K294" s="42"/>
      <c r="L294" s="46"/>
      <c r="M294" s="222"/>
      <c r="N294" s="223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148</v>
      </c>
      <c r="AU294" s="19" t="s">
        <v>162</v>
      </c>
    </row>
    <row r="295" spans="1:65" s="2" customFormat="1" ht="16.5" customHeight="1">
      <c r="A295" s="40"/>
      <c r="B295" s="41"/>
      <c r="C295" s="206" t="s">
        <v>662</v>
      </c>
      <c r="D295" s="206" t="s">
        <v>139</v>
      </c>
      <c r="E295" s="207" t="s">
        <v>1305</v>
      </c>
      <c r="F295" s="208" t="s">
        <v>1306</v>
      </c>
      <c r="G295" s="209" t="s">
        <v>235</v>
      </c>
      <c r="H295" s="210">
        <v>4</v>
      </c>
      <c r="I295" s="211"/>
      <c r="J295" s="212">
        <f>ROUND(I295*H295,2)</f>
        <v>0</v>
      </c>
      <c r="K295" s="208" t="s">
        <v>143</v>
      </c>
      <c r="L295" s="46"/>
      <c r="M295" s="213" t="s">
        <v>19</v>
      </c>
      <c r="N295" s="214" t="s">
        <v>47</v>
      </c>
      <c r="O295" s="86"/>
      <c r="P295" s="215">
        <f>O295*H295</f>
        <v>0</v>
      </c>
      <c r="Q295" s="215">
        <v>0</v>
      </c>
      <c r="R295" s="215">
        <f>Q295*H295</f>
        <v>0</v>
      </c>
      <c r="S295" s="215">
        <v>0.0003</v>
      </c>
      <c r="T295" s="216">
        <f>S295*H295</f>
        <v>0.0012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17" t="s">
        <v>236</v>
      </c>
      <c r="AT295" s="217" t="s">
        <v>139</v>
      </c>
      <c r="AU295" s="217" t="s">
        <v>162</v>
      </c>
      <c r="AY295" s="19" t="s">
        <v>136</v>
      </c>
      <c r="BE295" s="218">
        <f>IF(N295="základní",J295,0)</f>
        <v>0</v>
      </c>
      <c r="BF295" s="218">
        <f>IF(N295="snížená",J295,0)</f>
        <v>0</v>
      </c>
      <c r="BG295" s="218">
        <f>IF(N295="zákl. přenesená",J295,0)</f>
        <v>0</v>
      </c>
      <c r="BH295" s="218">
        <f>IF(N295="sníž. přenesená",J295,0)</f>
        <v>0</v>
      </c>
      <c r="BI295" s="218">
        <f>IF(N295="nulová",J295,0)</f>
        <v>0</v>
      </c>
      <c r="BJ295" s="19" t="s">
        <v>84</v>
      </c>
      <c r="BK295" s="218">
        <f>ROUND(I295*H295,2)</f>
        <v>0</v>
      </c>
      <c r="BL295" s="19" t="s">
        <v>236</v>
      </c>
      <c r="BM295" s="217" t="s">
        <v>1307</v>
      </c>
    </row>
    <row r="296" spans="1:47" s="2" customFormat="1" ht="12">
      <c r="A296" s="40"/>
      <c r="B296" s="41"/>
      <c r="C296" s="42"/>
      <c r="D296" s="219" t="s">
        <v>146</v>
      </c>
      <c r="E296" s="42"/>
      <c r="F296" s="220" t="s">
        <v>1308</v>
      </c>
      <c r="G296" s="42"/>
      <c r="H296" s="42"/>
      <c r="I296" s="221"/>
      <c r="J296" s="42"/>
      <c r="K296" s="42"/>
      <c r="L296" s="46"/>
      <c r="M296" s="222"/>
      <c r="N296" s="223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146</v>
      </c>
      <c r="AU296" s="19" t="s">
        <v>162</v>
      </c>
    </row>
    <row r="297" spans="1:47" s="2" customFormat="1" ht="12">
      <c r="A297" s="40"/>
      <c r="B297" s="41"/>
      <c r="C297" s="42"/>
      <c r="D297" s="224" t="s">
        <v>148</v>
      </c>
      <c r="E297" s="42"/>
      <c r="F297" s="225" t="s">
        <v>1309</v>
      </c>
      <c r="G297" s="42"/>
      <c r="H297" s="42"/>
      <c r="I297" s="221"/>
      <c r="J297" s="42"/>
      <c r="K297" s="42"/>
      <c r="L297" s="46"/>
      <c r="M297" s="222"/>
      <c r="N297" s="223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148</v>
      </c>
      <c r="AU297" s="19" t="s">
        <v>162</v>
      </c>
    </row>
    <row r="298" spans="1:65" s="2" customFormat="1" ht="16.5" customHeight="1">
      <c r="A298" s="40"/>
      <c r="B298" s="41"/>
      <c r="C298" s="206" t="s">
        <v>668</v>
      </c>
      <c r="D298" s="206" t="s">
        <v>139</v>
      </c>
      <c r="E298" s="207" t="s">
        <v>1310</v>
      </c>
      <c r="F298" s="208" t="s">
        <v>1311</v>
      </c>
      <c r="G298" s="209" t="s">
        <v>235</v>
      </c>
      <c r="H298" s="210">
        <v>8</v>
      </c>
      <c r="I298" s="211"/>
      <c r="J298" s="212">
        <f>ROUND(I298*H298,2)</f>
        <v>0</v>
      </c>
      <c r="K298" s="208" t="s">
        <v>19</v>
      </c>
      <c r="L298" s="46"/>
      <c r="M298" s="213" t="s">
        <v>19</v>
      </c>
      <c r="N298" s="214" t="s">
        <v>47</v>
      </c>
      <c r="O298" s="86"/>
      <c r="P298" s="215">
        <f>O298*H298</f>
        <v>0</v>
      </c>
      <c r="Q298" s="215">
        <v>0</v>
      </c>
      <c r="R298" s="215">
        <f>Q298*H298</f>
        <v>0</v>
      </c>
      <c r="S298" s="215">
        <v>0</v>
      </c>
      <c r="T298" s="216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17" t="s">
        <v>236</v>
      </c>
      <c r="AT298" s="217" t="s">
        <v>139</v>
      </c>
      <c r="AU298" s="217" t="s">
        <v>162</v>
      </c>
      <c r="AY298" s="19" t="s">
        <v>136</v>
      </c>
      <c r="BE298" s="218">
        <f>IF(N298="základní",J298,0)</f>
        <v>0</v>
      </c>
      <c r="BF298" s="218">
        <f>IF(N298="snížená",J298,0)</f>
        <v>0</v>
      </c>
      <c r="BG298" s="218">
        <f>IF(N298="zákl. přenesená",J298,0)</f>
        <v>0</v>
      </c>
      <c r="BH298" s="218">
        <f>IF(N298="sníž. přenesená",J298,0)</f>
        <v>0</v>
      </c>
      <c r="BI298" s="218">
        <f>IF(N298="nulová",J298,0)</f>
        <v>0</v>
      </c>
      <c r="BJ298" s="19" t="s">
        <v>84</v>
      </c>
      <c r="BK298" s="218">
        <f>ROUND(I298*H298,2)</f>
        <v>0</v>
      </c>
      <c r="BL298" s="19" t="s">
        <v>236</v>
      </c>
      <c r="BM298" s="217" t="s">
        <v>1312</v>
      </c>
    </row>
    <row r="299" spans="1:47" s="2" customFormat="1" ht="12">
      <c r="A299" s="40"/>
      <c r="B299" s="41"/>
      <c r="C299" s="42"/>
      <c r="D299" s="219" t="s">
        <v>146</v>
      </c>
      <c r="E299" s="42"/>
      <c r="F299" s="220" t="s">
        <v>1311</v>
      </c>
      <c r="G299" s="42"/>
      <c r="H299" s="42"/>
      <c r="I299" s="221"/>
      <c r="J299" s="42"/>
      <c r="K299" s="42"/>
      <c r="L299" s="46"/>
      <c r="M299" s="222"/>
      <c r="N299" s="223"/>
      <c r="O299" s="86"/>
      <c r="P299" s="86"/>
      <c r="Q299" s="86"/>
      <c r="R299" s="86"/>
      <c r="S299" s="86"/>
      <c r="T299" s="87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9" t="s">
        <v>146</v>
      </c>
      <c r="AU299" s="19" t="s">
        <v>162</v>
      </c>
    </row>
    <row r="300" spans="1:65" s="2" customFormat="1" ht="16.5" customHeight="1">
      <c r="A300" s="40"/>
      <c r="B300" s="41"/>
      <c r="C300" s="206" t="s">
        <v>674</v>
      </c>
      <c r="D300" s="206" t="s">
        <v>139</v>
      </c>
      <c r="E300" s="207" t="s">
        <v>1313</v>
      </c>
      <c r="F300" s="208" t="s">
        <v>1314</v>
      </c>
      <c r="G300" s="209" t="s">
        <v>235</v>
      </c>
      <c r="H300" s="210">
        <v>4</v>
      </c>
      <c r="I300" s="211"/>
      <c r="J300" s="212">
        <f>ROUND(I300*H300,2)</f>
        <v>0</v>
      </c>
      <c r="K300" s="208" t="s">
        <v>143</v>
      </c>
      <c r="L300" s="46"/>
      <c r="M300" s="213" t="s">
        <v>19</v>
      </c>
      <c r="N300" s="214" t="s">
        <v>47</v>
      </c>
      <c r="O300" s="86"/>
      <c r="P300" s="215">
        <f>O300*H300</f>
        <v>0</v>
      </c>
      <c r="Q300" s="215">
        <v>0</v>
      </c>
      <c r="R300" s="215">
        <f>Q300*H300</f>
        <v>0</v>
      </c>
      <c r="S300" s="215">
        <v>0.002</v>
      </c>
      <c r="T300" s="216">
        <f>S300*H300</f>
        <v>0.008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17" t="s">
        <v>236</v>
      </c>
      <c r="AT300" s="217" t="s">
        <v>139</v>
      </c>
      <c r="AU300" s="217" t="s">
        <v>162</v>
      </c>
      <c r="AY300" s="19" t="s">
        <v>136</v>
      </c>
      <c r="BE300" s="218">
        <f>IF(N300="základní",J300,0)</f>
        <v>0</v>
      </c>
      <c r="BF300" s="218">
        <f>IF(N300="snížená",J300,0)</f>
        <v>0</v>
      </c>
      <c r="BG300" s="218">
        <f>IF(N300="zákl. přenesená",J300,0)</f>
        <v>0</v>
      </c>
      <c r="BH300" s="218">
        <f>IF(N300="sníž. přenesená",J300,0)</f>
        <v>0</v>
      </c>
      <c r="BI300" s="218">
        <f>IF(N300="nulová",J300,0)</f>
        <v>0</v>
      </c>
      <c r="BJ300" s="19" t="s">
        <v>84</v>
      </c>
      <c r="BK300" s="218">
        <f>ROUND(I300*H300,2)</f>
        <v>0</v>
      </c>
      <c r="BL300" s="19" t="s">
        <v>236</v>
      </c>
      <c r="BM300" s="217" t="s">
        <v>1315</v>
      </c>
    </row>
    <row r="301" spans="1:47" s="2" customFormat="1" ht="12">
      <c r="A301" s="40"/>
      <c r="B301" s="41"/>
      <c r="C301" s="42"/>
      <c r="D301" s="219" t="s">
        <v>146</v>
      </c>
      <c r="E301" s="42"/>
      <c r="F301" s="220" t="s">
        <v>1316</v>
      </c>
      <c r="G301" s="42"/>
      <c r="H301" s="42"/>
      <c r="I301" s="221"/>
      <c r="J301" s="42"/>
      <c r="K301" s="42"/>
      <c r="L301" s="46"/>
      <c r="M301" s="222"/>
      <c r="N301" s="223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146</v>
      </c>
      <c r="AU301" s="19" t="s">
        <v>162</v>
      </c>
    </row>
    <row r="302" spans="1:47" s="2" customFormat="1" ht="12">
      <c r="A302" s="40"/>
      <c r="B302" s="41"/>
      <c r="C302" s="42"/>
      <c r="D302" s="224" t="s">
        <v>148</v>
      </c>
      <c r="E302" s="42"/>
      <c r="F302" s="225" t="s">
        <v>1317</v>
      </c>
      <c r="G302" s="42"/>
      <c r="H302" s="42"/>
      <c r="I302" s="221"/>
      <c r="J302" s="42"/>
      <c r="K302" s="42"/>
      <c r="L302" s="46"/>
      <c r="M302" s="222"/>
      <c r="N302" s="223"/>
      <c r="O302" s="86"/>
      <c r="P302" s="86"/>
      <c r="Q302" s="86"/>
      <c r="R302" s="86"/>
      <c r="S302" s="86"/>
      <c r="T302" s="87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T302" s="19" t="s">
        <v>148</v>
      </c>
      <c r="AU302" s="19" t="s">
        <v>162</v>
      </c>
    </row>
    <row r="303" spans="1:65" s="2" customFormat="1" ht="16.5" customHeight="1">
      <c r="A303" s="40"/>
      <c r="B303" s="41"/>
      <c r="C303" s="206" t="s">
        <v>682</v>
      </c>
      <c r="D303" s="206" t="s">
        <v>139</v>
      </c>
      <c r="E303" s="207" t="s">
        <v>1318</v>
      </c>
      <c r="F303" s="208" t="s">
        <v>1319</v>
      </c>
      <c r="G303" s="209" t="s">
        <v>235</v>
      </c>
      <c r="H303" s="210">
        <v>1</v>
      </c>
      <c r="I303" s="211"/>
      <c r="J303" s="212">
        <f>ROUND(I303*H303,2)</f>
        <v>0</v>
      </c>
      <c r="K303" s="208" t="s">
        <v>143</v>
      </c>
      <c r="L303" s="46"/>
      <c r="M303" s="213" t="s">
        <v>19</v>
      </c>
      <c r="N303" s="214" t="s">
        <v>47</v>
      </c>
      <c r="O303" s="86"/>
      <c r="P303" s="215">
        <f>O303*H303</f>
        <v>0</v>
      </c>
      <c r="Q303" s="215">
        <v>0</v>
      </c>
      <c r="R303" s="215">
        <f>Q303*H303</f>
        <v>0</v>
      </c>
      <c r="S303" s="215">
        <v>0.0025</v>
      </c>
      <c r="T303" s="216">
        <f>S303*H303</f>
        <v>0.0025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17" t="s">
        <v>236</v>
      </c>
      <c r="AT303" s="217" t="s">
        <v>139</v>
      </c>
      <c r="AU303" s="217" t="s">
        <v>162</v>
      </c>
      <c r="AY303" s="19" t="s">
        <v>136</v>
      </c>
      <c r="BE303" s="218">
        <f>IF(N303="základní",J303,0)</f>
        <v>0</v>
      </c>
      <c r="BF303" s="218">
        <f>IF(N303="snížená",J303,0)</f>
        <v>0</v>
      </c>
      <c r="BG303" s="218">
        <f>IF(N303="zákl. přenesená",J303,0)</f>
        <v>0</v>
      </c>
      <c r="BH303" s="218">
        <f>IF(N303="sníž. přenesená",J303,0)</f>
        <v>0</v>
      </c>
      <c r="BI303" s="218">
        <f>IF(N303="nulová",J303,0)</f>
        <v>0</v>
      </c>
      <c r="BJ303" s="19" t="s">
        <v>84</v>
      </c>
      <c r="BK303" s="218">
        <f>ROUND(I303*H303,2)</f>
        <v>0</v>
      </c>
      <c r="BL303" s="19" t="s">
        <v>236</v>
      </c>
      <c r="BM303" s="217" t="s">
        <v>1320</v>
      </c>
    </row>
    <row r="304" spans="1:47" s="2" customFormat="1" ht="12">
      <c r="A304" s="40"/>
      <c r="B304" s="41"/>
      <c r="C304" s="42"/>
      <c r="D304" s="219" t="s">
        <v>146</v>
      </c>
      <c r="E304" s="42"/>
      <c r="F304" s="220" t="s">
        <v>1321</v>
      </c>
      <c r="G304" s="42"/>
      <c r="H304" s="42"/>
      <c r="I304" s="221"/>
      <c r="J304" s="42"/>
      <c r="K304" s="42"/>
      <c r="L304" s="46"/>
      <c r="M304" s="222"/>
      <c r="N304" s="223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146</v>
      </c>
      <c r="AU304" s="19" t="s">
        <v>162</v>
      </c>
    </row>
    <row r="305" spans="1:47" s="2" customFormat="1" ht="12">
      <c r="A305" s="40"/>
      <c r="B305" s="41"/>
      <c r="C305" s="42"/>
      <c r="D305" s="224" t="s">
        <v>148</v>
      </c>
      <c r="E305" s="42"/>
      <c r="F305" s="225" t="s">
        <v>1322</v>
      </c>
      <c r="G305" s="42"/>
      <c r="H305" s="42"/>
      <c r="I305" s="221"/>
      <c r="J305" s="42"/>
      <c r="K305" s="42"/>
      <c r="L305" s="46"/>
      <c r="M305" s="222"/>
      <c r="N305" s="223"/>
      <c r="O305" s="86"/>
      <c r="P305" s="86"/>
      <c r="Q305" s="86"/>
      <c r="R305" s="86"/>
      <c r="S305" s="86"/>
      <c r="T305" s="87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148</v>
      </c>
      <c r="AU305" s="19" t="s">
        <v>162</v>
      </c>
    </row>
    <row r="306" spans="1:63" s="12" customFormat="1" ht="20.85" customHeight="1">
      <c r="A306" s="12"/>
      <c r="B306" s="190"/>
      <c r="C306" s="191"/>
      <c r="D306" s="192" t="s">
        <v>75</v>
      </c>
      <c r="E306" s="204" t="s">
        <v>1323</v>
      </c>
      <c r="F306" s="204" t="s">
        <v>1324</v>
      </c>
      <c r="G306" s="191"/>
      <c r="H306" s="191"/>
      <c r="I306" s="194"/>
      <c r="J306" s="205">
        <f>BK306</f>
        <v>0</v>
      </c>
      <c r="K306" s="191"/>
      <c r="L306" s="196"/>
      <c r="M306" s="197"/>
      <c r="N306" s="198"/>
      <c r="O306" s="198"/>
      <c r="P306" s="199">
        <f>SUM(P307:P326)</f>
        <v>0</v>
      </c>
      <c r="Q306" s="198"/>
      <c r="R306" s="199">
        <f>SUM(R307:R326)</f>
        <v>0</v>
      </c>
      <c r="S306" s="198"/>
      <c r="T306" s="200">
        <f>SUM(T307:T326)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01" t="s">
        <v>84</v>
      </c>
      <c r="AT306" s="202" t="s">
        <v>75</v>
      </c>
      <c r="AU306" s="202" t="s">
        <v>86</v>
      </c>
      <c r="AY306" s="201" t="s">
        <v>136</v>
      </c>
      <c r="BK306" s="203">
        <f>SUM(BK307:BK326)</f>
        <v>0</v>
      </c>
    </row>
    <row r="307" spans="1:65" s="2" customFormat="1" ht="16.5" customHeight="1">
      <c r="A307" s="40"/>
      <c r="B307" s="41"/>
      <c r="C307" s="206" t="s">
        <v>688</v>
      </c>
      <c r="D307" s="206" t="s">
        <v>139</v>
      </c>
      <c r="E307" s="207" t="s">
        <v>1325</v>
      </c>
      <c r="F307" s="208" t="s">
        <v>1326</v>
      </c>
      <c r="G307" s="209" t="s">
        <v>571</v>
      </c>
      <c r="H307" s="210">
        <v>100</v>
      </c>
      <c r="I307" s="211"/>
      <c r="J307" s="212">
        <f>ROUND(I307*H307,2)</f>
        <v>0</v>
      </c>
      <c r="K307" s="208" t="s">
        <v>143</v>
      </c>
      <c r="L307" s="46"/>
      <c r="M307" s="213" t="s">
        <v>19</v>
      </c>
      <c r="N307" s="214" t="s">
        <v>47</v>
      </c>
      <c r="O307" s="86"/>
      <c r="P307" s="215">
        <f>O307*H307</f>
        <v>0</v>
      </c>
      <c r="Q307" s="215">
        <v>0</v>
      </c>
      <c r="R307" s="215">
        <f>Q307*H307</f>
        <v>0</v>
      </c>
      <c r="S307" s="215">
        <v>0</v>
      </c>
      <c r="T307" s="216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17" t="s">
        <v>236</v>
      </c>
      <c r="AT307" s="217" t="s">
        <v>139</v>
      </c>
      <c r="AU307" s="217" t="s">
        <v>162</v>
      </c>
      <c r="AY307" s="19" t="s">
        <v>136</v>
      </c>
      <c r="BE307" s="218">
        <f>IF(N307="základní",J307,0)</f>
        <v>0</v>
      </c>
      <c r="BF307" s="218">
        <f>IF(N307="snížená",J307,0)</f>
        <v>0</v>
      </c>
      <c r="BG307" s="218">
        <f>IF(N307="zákl. přenesená",J307,0)</f>
        <v>0</v>
      </c>
      <c r="BH307" s="218">
        <f>IF(N307="sníž. přenesená",J307,0)</f>
        <v>0</v>
      </c>
      <c r="BI307" s="218">
        <f>IF(N307="nulová",J307,0)</f>
        <v>0</v>
      </c>
      <c r="BJ307" s="19" t="s">
        <v>84</v>
      </c>
      <c r="BK307" s="218">
        <f>ROUND(I307*H307,2)</f>
        <v>0</v>
      </c>
      <c r="BL307" s="19" t="s">
        <v>236</v>
      </c>
      <c r="BM307" s="217" t="s">
        <v>1327</v>
      </c>
    </row>
    <row r="308" spans="1:47" s="2" customFormat="1" ht="12">
      <c r="A308" s="40"/>
      <c r="B308" s="41"/>
      <c r="C308" s="42"/>
      <c r="D308" s="219" t="s">
        <v>146</v>
      </c>
      <c r="E308" s="42"/>
      <c r="F308" s="220" t="s">
        <v>1328</v>
      </c>
      <c r="G308" s="42"/>
      <c r="H308" s="42"/>
      <c r="I308" s="221"/>
      <c r="J308" s="42"/>
      <c r="K308" s="42"/>
      <c r="L308" s="46"/>
      <c r="M308" s="222"/>
      <c r="N308" s="223"/>
      <c r="O308" s="86"/>
      <c r="P308" s="86"/>
      <c r="Q308" s="86"/>
      <c r="R308" s="86"/>
      <c r="S308" s="86"/>
      <c r="T308" s="87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T308" s="19" t="s">
        <v>146</v>
      </c>
      <c r="AU308" s="19" t="s">
        <v>162</v>
      </c>
    </row>
    <row r="309" spans="1:47" s="2" customFormat="1" ht="12">
      <c r="A309" s="40"/>
      <c r="B309" s="41"/>
      <c r="C309" s="42"/>
      <c r="D309" s="224" t="s">
        <v>148</v>
      </c>
      <c r="E309" s="42"/>
      <c r="F309" s="225" t="s">
        <v>1329</v>
      </c>
      <c r="G309" s="42"/>
      <c r="H309" s="42"/>
      <c r="I309" s="221"/>
      <c r="J309" s="42"/>
      <c r="K309" s="42"/>
      <c r="L309" s="46"/>
      <c r="M309" s="222"/>
      <c r="N309" s="223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148</v>
      </c>
      <c r="AU309" s="19" t="s">
        <v>162</v>
      </c>
    </row>
    <row r="310" spans="1:65" s="2" customFormat="1" ht="16.5" customHeight="1">
      <c r="A310" s="40"/>
      <c r="B310" s="41"/>
      <c r="C310" s="206" t="s">
        <v>694</v>
      </c>
      <c r="D310" s="206" t="s">
        <v>139</v>
      </c>
      <c r="E310" s="207" t="s">
        <v>1330</v>
      </c>
      <c r="F310" s="208" t="s">
        <v>1331</v>
      </c>
      <c r="G310" s="209" t="s">
        <v>235</v>
      </c>
      <c r="H310" s="210">
        <v>60</v>
      </c>
      <c r="I310" s="211"/>
      <c r="J310" s="212">
        <f>ROUND(I310*H310,2)</f>
        <v>0</v>
      </c>
      <c r="K310" s="208" t="s">
        <v>143</v>
      </c>
      <c r="L310" s="46"/>
      <c r="M310" s="213" t="s">
        <v>19</v>
      </c>
      <c r="N310" s="214" t="s">
        <v>47</v>
      </c>
      <c r="O310" s="86"/>
      <c r="P310" s="215">
        <f>O310*H310</f>
        <v>0</v>
      </c>
      <c r="Q310" s="215">
        <v>0</v>
      </c>
      <c r="R310" s="215">
        <f>Q310*H310</f>
        <v>0</v>
      </c>
      <c r="S310" s="215">
        <v>0</v>
      </c>
      <c r="T310" s="216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17" t="s">
        <v>236</v>
      </c>
      <c r="AT310" s="217" t="s">
        <v>139</v>
      </c>
      <c r="AU310" s="217" t="s">
        <v>162</v>
      </c>
      <c r="AY310" s="19" t="s">
        <v>136</v>
      </c>
      <c r="BE310" s="218">
        <f>IF(N310="základní",J310,0)</f>
        <v>0</v>
      </c>
      <c r="BF310" s="218">
        <f>IF(N310="snížená",J310,0)</f>
        <v>0</v>
      </c>
      <c r="BG310" s="218">
        <f>IF(N310="zákl. přenesená",J310,0)</f>
        <v>0</v>
      </c>
      <c r="BH310" s="218">
        <f>IF(N310="sníž. přenesená",J310,0)</f>
        <v>0</v>
      </c>
      <c r="BI310" s="218">
        <f>IF(N310="nulová",J310,0)</f>
        <v>0</v>
      </c>
      <c r="BJ310" s="19" t="s">
        <v>84</v>
      </c>
      <c r="BK310" s="218">
        <f>ROUND(I310*H310,2)</f>
        <v>0</v>
      </c>
      <c r="BL310" s="19" t="s">
        <v>236</v>
      </c>
      <c r="BM310" s="217" t="s">
        <v>1332</v>
      </c>
    </row>
    <row r="311" spans="1:47" s="2" customFormat="1" ht="12">
      <c r="A311" s="40"/>
      <c r="B311" s="41"/>
      <c r="C311" s="42"/>
      <c r="D311" s="219" t="s">
        <v>146</v>
      </c>
      <c r="E311" s="42"/>
      <c r="F311" s="220" t="s">
        <v>1333</v>
      </c>
      <c r="G311" s="42"/>
      <c r="H311" s="42"/>
      <c r="I311" s="221"/>
      <c r="J311" s="42"/>
      <c r="K311" s="42"/>
      <c r="L311" s="46"/>
      <c r="M311" s="222"/>
      <c r="N311" s="223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9" t="s">
        <v>146</v>
      </c>
      <c r="AU311" s="19" t="s">
        <v>162</v>
      </c>
    </row>
    <row r="312" spans="1:47" s="2" customFormat="1" ht="12">
      <c r="A312" s="40"/>
      <c r="B312" s="41"/>
      <c r="C312" s="42"/>
      <c r="D312" s="224" t="s">
        <v>148</v>
      </c>
      <c r="E312" s="42"/>
      <c r="F312" s="225" t="s">
        <v>1334</v>
      </c>
      <c r="G312" s="42"/>
      <c r="H312" s="42"/>
      <c r="I312" s="221"/>
      <c r="J312" s="42"/>
      <c r="K312" s="42"/>
      <c r="L312" s="46"/>
      <c r="M312" s="222"/>
      <c r="N312" s="223"/>
      <c r="O312" s="86"/>
      <c r="P312" s="86"/>
      <c r="Q312" s="86"/>
      <c r="R312" s="86"/>
      <c r="S312" s="86"/>
      <c r="T312" s="87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9" t="s">
        <v>148</v>
      </c>
      <c r="AU312" s="19" t="s">
        <v>162</v>
      </c>
    </row>
    <row r="313" spans="1:65" s="2" customFormat="1" ht="16.5" customHeight="1">
      <c r="A313" s="40"/>
      <c r="B313" s="41"/>
      <c r="C313" s="206" t="s">
        <v>700</v>
      </c>
      <c r="D313" s="206" t="s">
        <v>139</v>
      </c>
      <c r="E313" s="207" t="s">
        <v>1335</v>
      </c>
      <c r="F313" s="208" t="s">
        <v>1336</v>
      </c>
      <c r="G313" s="209" t="s">
        <v>235</v>
      </c>
      <c r="H313" s="210">
        <v>800</v>
      </c>
      <c r="I313" s="211"/>
      <c r="J313" s="212">
        <f>ROUND(I313*H313,2)</f>
        <v>0</v>
      </c>
      <c r="K313" s="208" t="s">
        <v>143</v>
      </c>
      <c r="L313" s="46"/>
      <c r="M313" s="213" t="s">
        <v>19</v>
      </c>
      <c r="N313" s="214" t="s">
        <v>47</v>
      </c>
      <c r="O313" s="86"/>
      <c r="P313" s="215">
        <f>O313*H313</f>
        <v>0</v>
      </c>
      <c r="Q313" s="215">
        <v>0</v>
      </c>
      <c r="R313" s="215">
        <f>Q313*H313</f>
        <v>0</v>
      </c>
      <c r="S313" s="215">
        <v>0</v>
      </c>
      <c r="T313" s="216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17" t="s">
        <v>236</v>
      </c>
      <c r="AT313" s="217" t="s">
        <v>139</v>
      </c>
      <c r="AU313" s="217" t="s">
        <v>162</v>
      </c>
      <c r="AY313" s="19" t="s">
        <v>136</v>
      </c>
      <c r="BE313" s="218">
        <f>IF(N313="základní",J313,0)</f>
        <v>0</v>
      </c>
      <c r="BF313" s="218">
        <f>IF(N313="snížená",J313,0)</f>
        <v>0</v>
      </c>
      <c r="BG313" s="218">
        <f>IF(N313="zákl. přenesená",J313,0)</f>
        <v>0</v>
      </c>
      <c r="BH313" s="218">
        <f>IF(N313="sníž. přenesená",J313,0)</f>
        <v>0</v>
      </c>
      <c r="BI313" s="218">
        <f>IF(N313="nulová",J313,0)</f>
        <v>0</v>
      </c>
      <c r="BJ313" s="19" t="s">
        <v>84</v>
      </c>
      <c r="BK313" s="218">
        <f>ROUND(I313*H313,2)</f>
        <v>0</v>
      </c>
      <c r="BL313" s="19" t="s">
        <v>236</v>
      </c>
      <c r="BM313" s="217" t="s">
        <v>1337</v>
      </c>
    </row>
    <row r="314" spans="1:47" s="2" customFormat="1" ht="12">
      <c r="A314" s="40"/>
      <c r="B314" s="41"/>
      <c r="C314" s="42"/>
      <c r="D314" s="219" t="s">
        <v>146</v>
      </c>
      <c r="E314" s="42"/>
      <c r="F314" s="220" t="s">
        <v>1338</v>
      </c>
      <c r="G314" s="42"/>
      <c r="H314" s="42"/>
      <c r="I314" s="221"/>
      <c r="J314" s="42"/>
      <c r="K314" s="42"/>
      <c r="L314" s="46"/>
      <c r="M314" s="222"/>
      <c r="N314" s="223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146</v>
      </c>
      <c r="AU314" s="19" t="s">
        <v>162</v>
      </c>
    </row>
    <row r="315" spans="1:47" s="2" customFormat="1" ht="12">
      <c r="A315" s="40"/>
      <c r="B315" s="41"/>
      <c r="C315" s="42"/>
      <c r="D315" s="224" t="s">
        <v>148</v>
      </c>
      <c r="E315" s="42"/>
      <c r="F315" s="225" t="s">
        <v>1339</v>
      </c>
      <c r="G315" s="42"/>
      <c r="H315" s="42"/>
      <c r="I315" s="221"/>
      <c r="J315" s="42"/>
      <c r="K315" s="42"/>
      <c r="L315" s="46"/>
      <c r="M315" s="222"/>
      <c r="N315" s="223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148</v>
      </c>
      <c r="AU315" s="19" t="s">
        <v>162</v>
      </c>
    </row>
    <row r="316" spans="1:65" s="2" customFormat="1" ht="16.5" customHeight="1">
      <c r="A316" s="40"/>
      <c r="B316" s="41"/>
      <c r="C316" s="206" t="s">
        <v>708</v>
      </c>
      <c r="D316" s="206" t="s">
        <v>139</v>
      </c>
      <c r="E316" s="207" t="s">
        <v>1340</v>
      </c>
      <c r="F316" s="208" t="s">
        <v>1341</v>
      </c>
      <c r="G316" s="209" t="s">
        <v>571</v>
      </c>
      <c r="H316" s="210">
        <v>3240</v>
      </c>
      <c r="I316" s="211"/>
      <c r="J316" s="212">
        <f>ROUND(I316*H316,2)</f>
        <v>0</v>
      </c>
      <c r="K316" s="208" t="s">
        <v>143</v>
      </c>
      <c r="L316" s="46"/>
      <c r="M316" s="213" t="s">
        <v>19</v>
      </c>
      <c r="N316" s="214" t="s">
        <v>47</v>
      </c>
      <c r="O316" s="86"/>
      <c r="P316" s="215">
        <f>O316*H316</f>
        <v>0</v>
      </c>
      <c r="Q316" s="215">
        <v>0</v>
      </c>
      <c r="R316" s="215">
        <f>Q316*H316</f>
        <v>0</v>
      </c>
      <c r="S316" s="215">
        <v>0</v>
      </c>
      <c r="T316" s="216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17" t="s">
        <v>236</v>
      </c>
      <c r="AT316" s="217" t="s">
        <v>139</v>
      </c>
      <c r="AU316" s="217" t="s">
        <v>162</v>
      </c>
      <c r="AY316" s="19" t="s">
        <v>136</v>
      </c>
      <c r="BE316" s="218">
        <f>IF(N316="základní",J316,0)</f>
        <v>0</v>
      </c>
      <c r="BF316" s="218">
        <f>IF(N316="snížená",J316,0)</f>
        <v>0</v>
      </c>
      <c r="BG316" s="218">
        <f>IF(N316="zákl. přenesená",J316,0)</f>
        <v>0</v>
      </c>
      <c r="BH316" s="218">
        <f>IF(N316="sníž. přenesená",J316,0)</f>
        <v>0</v>
      </c>
      <c r="BI316" s="218">
        <f>IF(N316="nulová",J316,0)</f>
        <v>0</v>
      </c>
      <c r="BJ316" s="19" t="s">
        <v>84</v>
      </c>
      <c r="BK316" s="218">
        <f>ROUND(I316*H316,2)</f>
        <v>0</v>
      </c>
      <c r="BL316" s="19" t="s">
        <v>236</v>
      </c>
      <c r="BM316" s="217" t="s">
        <v>1342</v>
      </c>
    </row>
    <row r="317" spans="1:47" s="2" customFormat="1" ht="12">
      <c r="A317" s="40"/>
      <c r="B317" s="41"/>
      <c r="C317" s="42"/>
      <c r="D317" s="219" t="s">
        <v>146</v>
      </c>
      <c r="E317" s="42"/>
      <c r="F317" s="220" t="s">
        <v>1343</v>
      </c>
      <c r="G317" s="42"/>
      <c r="H317" s="42"/>
      <c r="I317" s="221"/>
      <c r="J317" s="42"/>
      <c r="K317" s="42"/>
      <c r="L317" s="46"/>
      <c r="M317" s="222"/>
      <c r="N317" s="223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146</v>
      </c>
      <c r="AU317" s="19" t="s">
        <v>162</v>
      </c>
    </row>
    <row r="318" spans="1:47" s="2" customFormat="1" ht="12">
      <c r="A318" s="40"/>
      <c r="B318" s="41"/>
      <c r="C318" s="42"/>
      <c r="D318" s="224" t="s">
        <v>148</v>
      </c>
      <c r="E318" s="42"/>
      <c r="F318" s="225" t="s">
        <v>1344</v>
      </c>
      <c r="G318" s="42"/>
      <c r="H318" s="42"/>
      <c r="I318" s="221"/>
      <c r="J318" s="42"/>
      <c r="K318" s="42"/>
      <c r="L318" s="46"/>
      <c r="M318" s="222"/>
      <c r="N318" s="223"/>
      <c r="O318" s="86"/>
      <c r="P318" s="86"/>
      <c r="Q318" s="86"/>
      <c r="R318" s="86"/>
      <c r="S318" s="86"/>
      <c r="T318" s="87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9" t="s">
        <v>148</v>
      </c>
      <c r="AU318" s="19" t="s">
        <v>162</v>
      </c>
    </row>
    <row r="319" spans="1:65" s="2" customFormat="1" ht="24.15" customHeight="1">
      <c r="A319" s="40"/>
      <c r="B319" s="41"/>
      <c r="C319" s="270" t="s">
        <v>715</v>
      </c>
      <c r="D319" s="270" t="s">
        <v>265</v>
      </c>
      <c r="E319" s="271" t="s">
        <v>1345</v>
      </c>
      <c r="F319" s="272" t="s">
        <v>1346</v>
      </c>
      <c r="G319" s="273" t="s">
        <v>571</v>
      </c>
      <c r="H319" s="274">
        <v>2200</v>
      </c>
      <c r="I319" s="275"/>
      <c r="J319" s="276">
        <f>ROUND(I319*H319,2)</f>
        <v>0</v>
      </c>
      <c r="K319" s="272" t="s">
        <v>19</v>
      </c>
      <c r="L319" s="277"/>
      <c r="M319" s="278" t="s">
        <v>19</v>
      </c>
      <c r="N319" s="279" t="s">
        <v>47</v>
      </c>
      <c r="O319" s="86"/>
      <c r="P319" s="215">
        <f>O319*H319</f>
        <v>0</v>
      </c>
      <c r="Q319" s="215">
        <v>0</v>
      </c>
      <c r="R319" s="215">
        <f>Q319*H319</f>
        <v>0</v>
      </c>
      <c r="S319" s="215">
        <v>0</v>
      </c>
      <c r="T319" s="216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17" t="s">
        <v>268</v>
      </c>
      <c r="AT319" s="217" t="s">
        <v>265</v>
      </c>
      <c r="AU319" s="217" t="s">
        <v>162</v>
      </c>
      <c r="AY319" s="19" t="s">
        <v>136</v>
      </c>
      <c r="BE319" s="218">
        <f>IF(N319="základní",J319,0)</f>
        <v>0</v>
      </c>
      <c r="BF319" s="218">
        <f>IF(N319="snížená",J319,0)</f>
        <v>0</v>
      </c>
      <c r="BG319" s="218">
        <f>IF(N319="zákl. přenesená",J319,0)</f>
        <v>0</v>
      </c>
      <c r="BH319" s="218">
        <f>IF(N319="sníž. přenesená",J319,0)</f>
        <v>0</v>
      </c>
      <c r="BI319" s="218">
        <f>IF(N319="nulová",J319,0)</f>
        <v>0</v>
      </c>
      <c r="BJ319" s="19" t="s">
        <v>84</v>
      </c>
      <c r="BK319" s="218">
        <f>ROUND(I319*H319,2)</f>
        <v>0</v>
      </c>
      <c r="BL319" s="19" t="s">
        <v>236</v>
      </c>
      <c r="BM319" s="217" t="s">
        <v>1347</v>
      </c>
    </row>
    <row r="320" spans="1:47" s="2" customFormat="1" ht="12">
      <c r="A320" s="40"/>
      <c r="B320" s="41"/>
      <c r="C320" s="42"/>
      <c r="D320" s="219" t="s">
        <v>146</v>
      </c>
      <c r="E320" s="42"/>
      <c r="F320" s="220" t="s">
        <v>1346</v>
      </c>
      <c r="G320" s="42"/>
      <c r="H320" s="42"/>
      <c r="I320" s="221"/>
      <c r="J320" s="42"/>
      <c r="K320" s="42"/>
      <c r="L320" s="46"/>
      <c r="M320" s="222"/>
      <c r="N320" s="223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146</v>
      </c>
      <c r="AU320" s="19" t="s">
        <v>162</v>
      </c>
    </row>
    <row r="321" spans="1:65" s="2" customFormat="1" ht="24.15" customHeight="1">
      <c r="A321" s="40"/>
      <c r="B321" s="41"/>
      <c r="C321" s="270" t="s">
        <v>719</v>
      </c>
      <c r="D321" s="270" t="s">
        <v>265</v>
      </c>
      <c r="E321" s="271" t="s">
        <v>1348</v>
      </c>
      <c r="F321" s="272" t="s">
        <v>1349</v>
      </c>
      <c r="G321" s="273" t="s">
        <v>571</v>
      </c>
      <c r="H321" s="274">
        <v>340</v>
      </c>
      <c r="I321" s="275"/>
      <c r="J321" s="276">
        <f>ROUND(I321*H321,2)</f>
        <v>0</v>
      </c>
      <c r="K321" s="272" t="s">
        <v>19</v>
      </c>
      <c r="L321" s="277"/>
      <c r="M321" s="278" t="s">
        <v>19</v>
      </c>
      <c r="N321" s="279" t="s">
        <v>47</v>
      </c>
      <c r="O321" s="86"/>
      <c r="P321" s="215">
        <f>O321*H321</f>
        <v>0</v>
      </c>
      <c r="Q321" s="215">
        <v>0</v>
      </c>
      <c r="R321" s="215">
        <f>Q321*H321</f>
        <v>0</v>
      </c>
      <c r="S321" s="215">
        <v>0</v>
      </c>
      <c r="T321" s="216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17" t="s">
        <v>268</v>
      </c>
      <c r="AT321" s="217" t="s">
        <v>265</v>
      </c>
      <c r="AU321" s="217" t="s">
        <v>162</v>
      </c>
      <c r="AY321" s="19" t="s">
        <v>136</v>
      </c>
      <c r="BE321" s="218">
        <f>IF(N321="základní",J321,0)</f>
        <v>0</v>
      </c>
      <c r="BF321" s="218">
        <f>IF(N321="snížená",J321,0)</f>
        <v>0</v>
      </c>
      <c r="BG321" s="218">
        <f>IF(N321="zákl. přenesená",J321,0)</f>
        <v>0</v>
      </c>
      <c r="BH321" s="218">
        <f>IF(N321="sníž. přenesená",J321,0)</f>
        <v>0</v>
      </c>
      <c r="BI321" s="218">
        <f>IF(N321="nulová",J321,0)</f>
        <v>0</v>
      </c>
      <c r="BJ321" s="19" t="s">
        <v>84</v>
      </c>
      <c r="BK321" s="218">
        <f>ROUND(I321*H321,2)</f>
        <v>0</v>
      </c>
      <c r="BL321" s="19" t="s">
        <v>236</v>
      </c>
      <c r="BM321" s="217" t="s">
        <v>1350</v>
      </c>
    </row>
    <row r="322" spans="1:47" s="2" customFormat="1" ht="12">
      <c r="A322" s="40"/>
      <c r="B322" s="41"/>
      <c r="C322" s="42"/>
      <c r="D322" s="219" t="s">
        <v>146</v>
      </c>
      <c r="E322" s="42"/>
      <c r="F322" s="220" t="s">
        <v>1349</v>
      </c>
      <c r="G322" s="42"/>
      <c r="H322" s="42"/>
      <c r="I322" s="221"/>
      <c r="J322" s="42"/>
      <c r="K322" s="42"/>
      <c r="L322" s="46"/>
      <c r="M322" s="222"/>
      <c r="N322" s="223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146</v>
      </c>
      <c r="AU322" s="19" t="s">
        <v>162</v>
      </c>
    </row>
    <row r="323" spans="1:65" s="2" customFormat="1" ht="16.5" customHeight="1">
      <c r="A323" s="40"/>
      <c r="B323" s="41"/>
      <c r="C323" s="270" t="s">
        <v>723</v>
      </c>
      <c r="D323" s="270" t="s">
        <v>265</v>
      </c>
      <c r="E323" s="271" t="s">
        <v>1351</v>
      </c>
      <c r="F323" s="272" t="s">
        <v>1352</v>
      </c>
      <c r="G323" s="273" t="s">
        <v>571</v>
      </c>
      <c r="H323" s="274">
        <v>400</v>
      </c>
      <c r="I323" s="275"/>
      <c r="J323" s="276">
        <f>ROUND(I323*H323,2)</f>
        <v>0</v>
      </c>
      <c r="K323" s="272" t="s">
        <v>19</v>
      </c>
      <c r="L323" s="277"/>
      <c r="M323" s="278" t="s">
        <v>19</v>
      </c>
      <c r="N323" s="279" t="s">
        <v>47</v>
      </c>
      <c r="O323" s="86"/>
      <c r="P323" s="215">
        <f>O323*H323</f>
        <v>0</v>
      </c>
      <c r="Q323" s="215">
        <v>0</v>
      </c>
      <c r="R323" s="215">
        <f>Q323*H323</f>
        <v>0</v>
      </c>
      <c r="S323" s="215">
        <v>0</v>
      </c>
      <c r="T323" s="216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17" t="s">
        <v>268</v>
      </c>
      <c r="AT323" s="217" t="s">
        <v>265</v>
      </c>
      <c r="AU323" s="217" t="s">
        <v>162</v>
      </c>
      <c r="AY323" s="19" t="s">
        <v>136</v>
      </c>
      <c r="BE323" s="218">
        <f>IF(N323="základní",J323,0)</f>
        <v>0</v>
      </c>
      <c r="BF323" s="218">
        <f>IF(N323="snížená",J323,0)</f>
        <v>0</v>
      </c>
      <c r="BG323" s="218">
        <f>IF(N323="zákl. přenesená",J323,0)</f>
        <v>0</v>
      </c>
      <c r="BH323" s="218">
        <f>IF(N323="sníž. přenesená",J323,0)</f>
        <v>0</v>
      </c>
      <c r="BI323" s="218">
        <f>IF(N323="nulová",J323,0)</f>
        <v>0</v>
      </c>
      <c r="BJ323" s="19" t="s">
        <v>84</v>
      </c>
      <c r="BK323" s="218">
        <f>ROUND(I323*H323,2)</f>
        <v>0</v>
      </c>
      <c r="BL323" s="19" t="s">
        <v>236</v>
      </c>
      <c r="BM323" s="217" t="s">
        <v>1353</v>
      </c>
    </row>
    <row r="324" spans="1:47" s="2" customFormat="1" ht="12">
      <c r="A324" s="40"/>
      <c r="B324" s="41"/>
      <c r="C324" s="42"/>
      <c r="D324" s="219" t="s">
        <v>146</v>
      </c>
      <c r="E324" s="42"/>
      <c r="F324" s="220" t="s">
        <v>1352</v>
      </c>
      <c r="G324" s="42"/>
      <c r="H324" s="42"/>
      <c r="I324" s="221"/>
      <c r="J324" s="42"/>
      <c r="K324" s="42"/>
      <c r="L324" s="46"/>
      <c r="M324" s="222"/>
      <c r="N324" s="223"/>
      <c r="O324" s="86"/>
      <c r="P324" s="86"/>
      <c r="Q324" s="86"/>
      <c r="R324" s="86"/>
      <c r="S324" s="86"/>
      <c r="T324" s="87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T324" s="19" t="s">
        <v>146</v>
      </c>
      <c r="AU324" s="19" t="s">
        <v>162</v>
      </c>
    </row>
    <row r="325" spans="1:65" s="2" customFormat="1" ht="24.15" customHeight="1">
      <c r="A325" s="40"/>
      <c r="B325" s="41"/>
      <c r="C325" s="270" t="s">
        <v>1354</v>
      </c>
      <c r="D325" s="270" t="s">
        <v>265</v>
      </c>
      <c r="E325" s="271" t="s">
        <v>1355</v>
      </c>
      <c r="F325" s="272" t="s">
        <v>1356</v>
      </c>
      <c r="G325" s="273" t="s">
        <v>571</v>
      </c>
      <c r="H325" s="274">
        <v>300</v>
      </c>
      <c r="I325" s="275"/>
      <c r="J325" s="276">
        <f>ROUND(I325*H325,2)</f>
        <v>0</v>
      </c>
      <c r="K325" s="272" t="s">
        <v>19</v>
      </c>
      <c r="L325" s="277"/>
      <c r="M325" s="278" t="s">
        <v>19</v>
      </c>
      <c r="N325" s="279" t="s">
        <v>47</v>
      </c>
      <c r="O325" s="86"/>
      <c r="P325" s="215">
        <f>O325*H325</f>
        <v>0</v>
      </c>
      <c r="Q325" s="215">
        <v>0</v>
      </c>
      <c r="R325" s="215">
        <f>Q325*H325</f>
        <v>0</v>
      </c>
      <c r="S325" s="215">
        <v>0</v>
      </c>
      <c r="T325" s="216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17" t="s">
        <v>268</v>
      </c>
      <c r="AT325" s="217" t="s">
        <v>265</v>
      </c>
      <c r="AU325" s="217" t="s">
        <v>162</v>
      </c>
      <c r="AY325" s="19" t="s">
        <v>136</v>
      </c>
      <c r="BE325" s="218">
        <f>IF(N325="základní",J325,0)</f>
        <v>0</v>
      </c>
      <c r="BF325" s="218">
        <f>IF(N325="snížená",J325,0)</f>
        <v>0</v>
      </c>
      <c r="BG325" s="218">
        <f>IF(N325="zákl. přenesená",J325,0)</f>
        <v>0</v>
      </c>
      <c r="BH325" s="218">
        <f>IF(N325="sníž. přenesená",J325,0)</f>
        <v>0</v>
      </c>
      <c r="BI325" s="218">
        <f>IF(N325="nulová",J325,0)</f>
        <v>0</v>
      </c>
      <c r="BJ325" s="19" t="s">
        <v>84</v>
      </c>
      <c r="BK325" s="218">
        <f>ROUND(I325*H325,2)</f>
        <v>0</v>
      </c>
      <c r="BL325" s="19" t="s">
        <v>236</v>
      </c>
      <c r="BM325" s="217" t="s">
        <v>1357</v>
      </c>
    </row>
    <row r="326" spans="1:47" s="2" customFormat="1" ht="12">
      <c r="A326" s="40"/>
      <c r="B326" s="41"/>
      <c r="C326" s="42"/>
      <c r="D326" s="219" t="s">
        <v>146</v>
      </c>
      <c r="E326" s="42"/>
      <c r="F326" s="220" t="s">
        <v>1356</v>
      </c>
      <c r="G326" s="42"/>
      <c r="H326" s="42"/>
      <c r="I326" s="221"/>
      <c r="J326" s="42"/>
      <c r="K326" s="42"/>
      <c r="L326" s="46"/>
      <c r="M326" s="280"/>
      <c r="N326" s="281"/>
      <c r="O326" s="282"/>
      <c r="P326" s="282"/>
      <c r="Q326" s="282"/>
      <c r="R326" s="282"/>
      <c r="S326" s="282"/>
      <c r="T326" s="283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146</v>
      </c>
      <c r="AU326" s="19" t="s">
        <v>162</v>
      </c>
    </row>
    <row r="327" spans="1:31" s="2" customFormat="1" ht="6.95" customHeight="1">
      <c r="A327" s="40"/>
      <c r="B327" s="61"/>
      <c r="C327" s="62"/>
      <c r="D327" s="62"/>
      <c r="E327" s="62"/>
      <c r="F327" s="62"/>
      <c r="G327" s="62"/>
      <c r="H327" s="62"/>
      <c r="I327" s="62"/>
      <c r="J327" s="62"/>
      <c r="K327" s="62"/>
      <c r="L327" s="46"/>
      <c r="M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</row>
  </sheetData>
  <sheetProtection password="CC35" sheet="1" objects="1" scenarios="1" formatColumns="0" formatRows="0" autoFilter="0"/>
  <autoFilter ref="C86:K326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2" r:id="rId1" display="https://podminky.urs.cz/item/CS_URS_2023_01/998742203"/>
    <hyperlink ref="F96" r:id="rId2" display="https://podminky.urs.cz/item/CS_URS_2023_01/742210131"/>
    <hyperlink ref="F101" r:id="rId3" display="https://podminky.urs.cz/item/CS_URS_2023_01/742210151"/>
    <hyperlink ref="F108" r:id="rId4" display="https://podminky.urs.cz/item/CS_URS_2023_01/742210031"/>
    <hyperlink ref="F113" r:id="rId5" display="https://podminky.urs.cz/item/CS_URS_2023_01/742210041"/>
    <hyperlink ref="F118" r:id="rId6" display="https://podminky.urs.cz/item/CS_URS_2023_01/742210121"/>
    <hyperlink ref="F125" r:id="rId7" display="https://podminky.urs.cz/item/CS_URS_2023_01/742210303"/>
    <hyperlink ref="F132" r:id="rId8" display="https://podminky.urs.cz/item/CS_URS_2023_01/742210401"/>
    <hyperlink ref="F135" r:id="rId9" display="https://podminky.urs.cz/item/CS_URS_2023_01/742210421"/>
    <hyperlink ref="F138" r:id="rId10" display="https://podminky.urs.cz/item/CS_URS_2023_01/742210501"/>
    <hyperlink ref="F141" r:id="rId11" display="https://podminky.urs.cz/item/CS_URS_2023_01/742210503"/>
    <hyperlink ref="F144" r:id="rId12" display="https://podminky.urs.cz/item/CS_URS_2023_01/742210521"/>
    <hyperlink ref="F147" r:id="rId13" display="https://podminky.urs.cz/item/CS_URS_2023_01/742250011"/>
    <hyperlink ref="F151" r:id="rId14" display="https://podminky.urs.cz/item/CS_URS_2023_01/742110506"/>
    <hyperlink ref="F158" r:id="rId15" display="https://podminky.urs.cz/item/CS_URS_2023_01/742410062"/>
    <hyperlink ref="F163" r:id="rId16" display="https://podminky.urs.cz/item/CS_URS_2023_01/742410063"/>
    <hyperlink ref="F168" r:id="rId17" display="https://podminky.urs.cz/item/CS_URS_2023_01/742410071"/>
    <hyperlink ref="F173" r:id="rId18" display="https://podminky.urs.cz/item/CS_URS_2023_01/742410081"/>
    <hyperlink ref="F178" r:id="rId19" display="https://podminky.urs.cz/item/CS_URS_2023_01/742410201"/>
    <hyperlink ref="F181" r:id="rId20" display="https://podminky.urs.cz/item/CS_URS_2023_01/742410301"/>
    <hyperlink ref="F184" r:id="rId21" display="https://podminky.urs.cz/item/CS_URS_2023_01/742410302"/>
    <hyperlink ref="F187" r:id="rId22" display="https://podminky.urs.cz/item/CS_URS_2023_01/742250021"/>
    <hyperlink ref="F191" r:id="rId23" display="https://podminky.urs.cz/item/CS_URS_2023_01/742110504"/>
    <hyperlink ref="F196" r:id="rId24" display="https://podminky.urs.cz/item/CS_URS_2023_01/742330001"/>
    <hyperlink ref="F209" r:id="rId25" display="https://podminky.urs.cz/item/CS_URS_2023_01/742330021"/>
    <hyperlink ref="F214" r:id="rId26" display="https://podminky.urs.cz/item/CS_URS_2023_01/742330022"/>
    <hyperlink ref="F219" r:id="rId27" display="https://podminky.urs.cz/item/CS_URS_2023_01/742330023"/>
    <hyperlink ref="F224" r:id="rId28" display="https://podminky.urs.cz/item/CS_URS_2023_01/742330024"/>
    <hyperlink ref="F229" r:id="rId29" display="https://podminky.urs.cz/item/CS_URS_2023_01/742330042"/>
    <hyperlink ref="F240" r:id="rId30" display="https://podminky.urs.cz/item/CS_URS_2023_01/742330051"/>
    <hyperlink ref="F243" r:id="rId31" display="https://podminky.urs.cz/item/CS_URS_2023_01/742330052"/>
    <hyperlink ref="F246" r:id="rId32" display="https://podminky.urs.cz/item/CS_URS_2023_01/742330101"/>
    <hyperlink ref="F250" r:id="rId33" display="https://podminky.urs.cz/item/CS_URS_2023_01/742110504"/>
    <hyperlink ref="F255" r:id="rId34" display="https://podminky.urs.cz/item/CS_URS_2023_01/742420041"/>
    <hyperlink ref="F260" r:id="rId35" display="https://podminky.urs.cz/item/CS_URS_2023_01/742420051"/>
    <hyperlink ref="F267" r:id="rId36" display="https://podminky.urs.cz/item/CS_URS_2023_01/742420061"/>
    <hyperlink ref="F272" r:id="rId37" display="https://podminky.urs.cz/item/CS_URS_2023_01/742420111"/>
    <hyperlink ref="F277" r:id="rId38" display="https://podminky.urs.cz/item/CS_URS_2023_01/742420121"/>
    <hyperlink ref="F284" r:id="rId39" display="https://podminky.urs.cz/item/CS_URS_2023_01/742420201"/>
    <hyperlink ref="F288" r:id="rId40" display="https://podminky.urs.cz/item/CS_URS_2023_01/742210821"/>
    <hyperlink ref="F291" r:id="rId41" display="https://podminky.urs.cz/item/CS_URS_2023_01/742210851"/>
    <hyperlink ref="F294" r:id="rId42" display="https://podminky.urs.cz/item/CS_URS_2023_01/742210861"/>
    <hyperlink ref="F297" r:id="rId43" display="https://podminky.urs.cz/item/CS_URS_2023_01/742310806"/>
    <hyperlink ref="F302" r:id="rId44" display="https://podminky.urs.cz/item/CS_URS_2023_01/742340801"/>
    <hyperlink ref="F305" r:id="rId45" display="https://podminky.urs.cz/item/CS_URS_2023_01/742410801"/>
    <hyperlink ref="F309" r:id="rId46" display="https://podminky.urs.cz/item/CS_URS_2023_01/742110002"/>
    <hyperlink ref="F312" r:id="rId47" display="https://podminky.urs.cz/item/CS_URS_2023_01/742110161"/>
    <hyperlink ref="F315" r:id="rId48" display="https://podminky.urs.cz/item/CS_URS_2023_01/742111001"/>
    <hyperlink ref="F318" r:id="rId49" display="https://podminky.urs.cz/item/CS_URS_2023_01/7421210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86</v>
      </c>
    </row>
    <row r="4" spans="2:46" s="1" customFormat="1" ht="24.95" customHeight="1">
      <c r="B4" s="22"/>
      <c r="D4" s="132" t="s">
        <v>100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KKN a.s.pavilon B URL-oprava inspekčních pokojů a chodby v 5.np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101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1358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19. 1. 2023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">
        <v>33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34</v>
      </c>
      <c r="F21" s="40"/>
      <c r="G21" s="40"/>
      <c r="H21" s="40"/>
      <c r="I21" s="134" t="s">
        <v>29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36</v>
      </c>
      <c r="E23" s="40"/>
      <c r="F23" s="40"/>
      <c r="G23" s="40"/>
      <c r="H23" s="40"/>
      <c r="I23" s="134" t="s">
        <v>26</v>
      </c>
      <c r="J23" s="138" t="s">
        <v>37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38</v>
      </c>
      <c r="F24" s="40"/>
      <c r="G24" s="40"/>
      <c r="H24" s="40"/>
      <c r="I24" s="134" t="s">
        <v>29</v>
      </c>
      <c r="J24" s="138" t="s">
        <v>39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ROUND(J89,2)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ROUND((SUM(BE89:BE238)),2)</f>
        <v>0</v>
      </c>
      <c r="G33" s="40"/>
      <c r="H33" s="40"/>
      <c r="I33" s="150">
        <v>0.21</v>
      </c>
      <c r="J33" s="149">
        <f>ROUND(((SUM(BE89:BE238))*I33),2)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ROUND((SUM(BF89:BF238)),2)</f>
        <v>0</v>
      </c>
      <c r="G34" s="40"/>
      <c r="H34" s="40"/>
      <c r="I34" s="150">
        <v>0.15</v>
      </c>
      <c r="J34" s="149">
        <f>ROUND(((SUM(BF89:BF238))*I34),2)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ROUND((SUM(BG89:BG238)),2)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ROUND((SUM(BH89:BH238)),2)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ROUND((SUM(BI89:BI238)),2)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KKN a.s.pavilon B URL-oprava inspekčních pokojů a chodby v 5.np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04 - Zdravotně techniké instalace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Karlovy Vary</v>
      </c>
      <c r="G52" s="42"/>
      <c r="H52" s="42"/>
      <c r="I52" s="34" t="s">
        <v>23</v>
      </c>
      <c r="J52" s="74" t="str">
        <f>IF(J12="","",J12)</f>
        <v>19. 1. 2023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KKN a.s.,Bezručova 19.36066 Karlovy Vary</v>
      </c>
      <c r="G54" s="42"/>
      <c r="H54" s="42"/>
      <c r="I54" s="34" t="s">
        <v>32</v>
      </c>
      <c r="J54" s="38" t="str">
        <f>E21</f>
        <v>Jan Sobotka,Palackého 108,Kynšperk n.O.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25.6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>Ing.Jana Handšuhová Smutná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104</v>
      </c>
      <c r="D57" s="164"/>
      <c r="E57" s="164"/>
      <c r="F57" s="164"/>
      <c r="G57" s="164"/>
      <c r="H57" s="164"/>
      <c r="I57" s="164"/>
      <c r="J57" s="165" t="s">
        <v>105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J89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106</v>
      </c>
    </row>
    <row r="60" spans="1:31" s="9" customFormat="1" ht="24.95" customHeight="1">
      <c r="A60" s="9"/>
      <c r="B60" s="167"/>
      <c r="C60" s="168"/>
      <c r="D60" s="169" t="s">
        <v>107</v>
      </c>
      <c r="E60" s="170"/>
      <c r="F60" s="170"/>
      <c r="G60" s="170"/>
      <c r="H60" s="170"/>
      <c r="I60" s="170"/>
      <c r="J60" s="171">
        <f>J90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1359</v>
      </c>
      <c r="E61" s="176"/>
      <c r="F61" s="176"/>
      <c r="G61" s="176"/>
      <c r="H61" s="176"/>
      <c r="I61" s="176"/>
      <c r="J61" s="177">
        <f>J91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109</v>
      </c>
      <c r="E62" s="176"/>
      <c r="F62" s="176"/>
      <c r="G62" s="176"/>
      <c r="H62" s="176"/>
      <c r="I62" s="176"/>
      <c r="J62" s="177">
        <f>J96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110</v>
      </c>
      <c r="E63" s="176"/>
      <c r="F63" s="176"/>
      <c r="G63" s="176"/>
      <c r="H63" s="176"/>
      <c r="I63" s="176"/>
      <c r="J63" s="177">
        <f>J101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7"/>
      <c r="C64" s="168"/>
      <c r="D64" s="169" t="s">
        <v>112</v>
      </c>
      <c r="E64" s="170"/>
      <c r="F64" s="170"/>
      <c r="G64" s="170"/>
      <c r="H64" s="170"/>
      <c r="I64" s="170"/>
      <c r="J64" s="171">
        <f>J115</f>
        <v>0</v>
      </c>
      <c r="K64" s="168"/>
      <c r="L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3"/>
      <c r="C65" s="174"/>
      <c r="D65" s="175" t="s">
        <v>1360</v>
      </c>
      <c r="E65" s="176"/>
      <c r="F65" s="176"/>
      <c r="G65" s="176"/>
      <c r="H65" s="176"/>
      <c r="I65" s="176"/>
      <c r="J65" s="177">
        <f>J116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1361</v>
      </c>
      <c r="E66" s="176"/>
      <c r="F66" s="176"/>
      <c r="G66" s="176"/>
      <c r="H66" s="176"/>
      <c r="I66" s="176"/>
      <c r="J66" s="177">
        <f>J146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113</v>
      </c>
      <c r="E67" s="176"/>
      <c r="F67" s="176"/>
      <c r="G67" s="176"/>
      <c r="H67" s="176"/>
      <c r="I67" s="176"/>
      <c r="J67" s="177">
        <f>J189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1362</v>
      </c>
      <c r="E68" s="176"/>
      <c r="F68" s="176"/>
      <c r="G68" s="176"/>
      <c r="H68" s="176"/>
      <c r="I68" s="176"/>
      <c r="J68" s="177">
        <f>J226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7"/>
      <c r="C69" s="168"/>
      <c r="D69" s="169" t="s">
        <v>733</v>
      </c>
      <c r="E69" s="170"/>
      <c r="F69" s="170"/>
      <c r="G69" s="170"/>
      <c r="H69" s="170"/>
      <c r="I69" s="170"/>
      <c r="J69" s="171">
        <f>J234</f>
        <v>0</v>
      </c>
      <c r="K69" s="168"/>
      <c r="L69" s="17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121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62" t="str">
        <f>E7</f>
        <v>KKN a.s.pavilon B URL-oprava inspekčních pokojů a chodby v 5.np</v>
      </c>
      <c r="F79" s="34"/>
      <c r="G79" s="34"/>
      <c r="H79" s="34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101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71" t="str">
        <f>E9</f>
        <v>04 - Zdravotně techniké instalace</v>
      </c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21</v>
      </c>
      <c r="D83" s="42"/>
      <c r="E83" s="42"/>
      <c r="F83" s="29" t="str">
        <f>F12</f>
        <v>Karlovy Vary</v>
      </c>
      <c r="G83" s="42"/>
      <c r="H83" s="42"/>
      <c r="I83" s="34" t="s">
        <v>23</v>
      </c>
      <c r="J83" s="74" t="str">
        <f>IF(J12="","",J12)</f>
        <v>19. 1. 2023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40.05" customHeight="1">
      <c r="A85" s="40"/>
      <c r="B85" s="41"/>
      <c r="C85" s="34" t="s">
        <v>25</v>
      </c>
      <c r="D85" s="42"/>
      <c r="E85" s="42"/>
      <c r="F85" s="29" t="str">
        <f>E15</f>
        <v>KKN a.s.,Bezručova 19.36066 Karlovy Vary</v>
      </c>
      <c r="G85" s="42"/>
      <c r="H85" s="42"/>
      <c r="I85" s="34" t="s">
        <v>32</v>
      </c>
      <c r="J85" s="38" t="str">
        <f>E21</f>
        <v>Jan Sobotka,Palackého 108,Kynšperk n.O.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25.65" customHeight="1">
      <c r="A86" s="40"/>
      <c r="B86" s="41"/>
      <c r="C86" s="34" t="s">
        <v>30</v>
      </c>
      <c r="D86" s="42"/>
      <c r="E86" s="42"/>
      <c r="F86" s="29" t="str">
        <f>IF(E18="","",E18)</f>
        <v>Vyplň údaj</v>
      </c>
      <c r="G86" s="42"/>
      <c r="H86" s="42"/>
      <c r="I86" s="34" t="s">
        <v>36</v>
      </c>
      <c r="J86" s="38" t="str">
        <f>E24</f>
        <v>Ing.Jana Handšuhová Smutná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0.3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11" customFormat="1" ht="29.25" customHeight="1">
      <c r="A88" s="179"/>
      <c r="B88" s="180"/>
      <c r="C88" s="181" t="s">
        <v>122</v>
      </c>
      <c r="D88" s="182" t="s">
        <v>61</v>
      </c>
      <c r="E88" s="182" t="s">
        <v>57</v>
      </c>
      <c r="F88" s="182" t="s">
        <v>58</v>
      </c>
      <c r="G88" s="182" t="s">
        <v>123</v>
      </c>
      <c r="H88" s="182" t="s">
        <v>124</v>
      </c>
      <c r="I88" s="182" t="s">
        <v>125</v>
      </c>
      <c r="J88" s="182" t="s">
        <v>105</v>
      </c>
      <c r="K88" s="183" t="s">
        <v>126</v>
      </c>
      <c r="L88" s="184"/>
      <c r="M88" s="94" t="s">
        <v>19</v>
      </c>
      <c r="N88" s="95" t="s">
        <v>46</v>
      </c>
      <c r="O88" s="95" t="s">
        <v>127</v>
      </c>
      <c r="P88" s="95" t="s">
        <v>128</v>
      </c>
      <c r="Q88" s="95" t="s">
        <v>129</v>
      </c>
      <c r="R88" s="95" t="s">
        <v>130</v>
      </c>
      <c r="S88" s="95" t="s">
        <v>131</v>
      </c>
      <c r="T88" s="96" t="s">
        <v>132</v>
      </c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</row>
    <row r="89" spans="1:63" s="2" customFormat="1" ht="22.8" customHeight="1">
      <c r="A89" s="40"/>
      <c r="B89" s="41"/>
      <c r="C89" s="101" t="s">
        <v>133</v>
      </c>
      <c r="D89" s="42"/>
      <c r="E89" s="42"/>
      <c r="F89" s="42"/>
      <c r="G89" s="42"/>
      <c r="H89" s="42"/>
      <c r="I89" s="42"/>
      <c r="J89" s="185">
        <f>BK89</f>
        <v>0</v>
      </c>
      <c r="K89" s="42"/>
      <c r="L89" s="46"/>
      <c r="M89" s="97"/>
      <c r="N89" s="186"/>
      <c r="O89" s="98"/>
      <c r="P89" s="187">
        <f>P90+P115+P234</f>
        <v>0</v>
      </c>
      <c r="Q89" s="98"/>
      <c r="R89" s="187">
        <f>R90+R115+R234</f>
        <v>0.78404</v>
      </c>
      <c r="S89" s="98"/>
      <c r="T89" s="188">
        <f>T90+T115+T234</f>
        <v>0.95712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75</v>
      </c>
      <c r="AU89" s="19" t="s">
        <v>106</v>
      </c>
      <c r="BK89" s="189">
        <f>BK90+BK115+BK234</f>
        <v>0</v>
      </c>
    </row>
    <row r="90" spans="1:63" s="12" customFormat="1" ht="25.9" customHeight="1">
      <c r="A90" s="12"/>
      <c r="B90" s="190"/>
      <c r="C90" s="191"/>
      <c r="D90" s="192" t="s">
        <v>75</v>
      </c>
      <c r="E90" s="193" t="s">
        <v>134</v>
      </c>
      <c r="F90" s="193" t="s">
        <v>135</v>
      </c>
      <c r="G90" s="191"/>
      <c r="H90" s="191"/>
      <c r="I90" s="194"/>
      <c r="J90" s="195">
        <f>BK90</f>
        <v>0</v>
      </c>
      <c r="K90" s="191"/>
      <c r="L90" s="196"/>
      <c r="M90" s="197"/>
      <c r="N90" s="198"/>
      <c r="O90" s="198"/>
      <c r="P90" s="199">
        <f>P91+P96+P101</f>
        <v>0</v>
      </c>
      <c r="Q90" s="198"/>
      <c r="R90" s="199">
        <f>R91+R96+R101</f>
        <v>0.72568</v>
      </c>
      <c r="S90" s="198"/>
      <c r="T90" s="200">
        <f>T91+T96+T101</f>
        <v>0.828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84</v>
      </c>
      <c r="AT90" s="202" t="s">
        <v>75</v>
      </c>
      <c r="AU90" s="202" t="s">
        <v>76</v>
      </c>
      <c r="AY90" s="201" t="s">
        <v>136</v>
      </c>
      <c r="BK90" s="203">
        <f>BK91+BK96+BK101</f>
        <v>0</v>
      </c>
    </row>
    <row r="91" spans="1:63" s="12" customFormat="1" ht="22.8" customHeight="1">
      <c r="A91" s="12"/>
      <c r="B91" s="190"/>
      <c r="C91" s="191"/>
      <c r="D91" s="192" t="s">
        <v>75</v>
      </c>
      <c r="E91" s="204" t="s">
        <v>162</v>
      </c>
      <c r="F91" s="204" t="s">
        <v>1363</v>
      </c>
      <c r="G91" s="191"/>
      <c r="H91" s="191"/>
      <c r="I91" s="194"/>
      <c r="J91" s="205">
        <f>BK91</f>
        <v>0</v>
      </c>
      <c r="K91" s="191"/>
      <c r="L91" s="196"/>
      <c r="M91" s="197"/>
      <c r="N91" s="198"/>
      <c r="O91" s="198"/>
      <c r="P91" s="199">
        <f>SUM(P92:P95)</f>
        <v>0</v>
      </c>
      <c r="Q91" s="198"/>
      <c r="R91" s="199">
        <f>SUM(R92:R95)</f>
        <v>0.72568</v>
      </c>
      <c r="S91" s="198"/>
      <c r="T91" s="200">
        <f>SUM(T92:T95)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1" t="s">
        <v>84</v>
      </c>
      <c r="AT91" s="202" t="s">
        <v>75</v>
      </c>
      <c r="AU91" s="202" t="s">
        <v>84</v>
      </c>
      <c r="AY91" s="201" t="s">
        <v>136</v>
      </c>
      <c r="BK91" s="203">
        <f>SUM(BK92:BK95)</f>
        <v>0</v>
      </c>
    </row>
    <row r="92" spans="1:65" s="2" customFormat="1" ht="21.75" customHeight="1">
      <c r="A92" s="40"/>
      <c r="B92" s="41"/>
      <c r="C92" s="206" t="s">
        <v>84</v>
      </c>
      <c r="D92" s="206" t="s">
        <v>139</v>
      </c>
      <c r="E92" s="207" t="s">
        <v>1364</v>
      </c>
      <c r="F92" s="208" t="s">
        <v>1365</v>
      </c>
      <c r="G92" s="209" t="s">
        <v>235</v>
      </c>
      <c r="H92" s="210">
        <v>4</v>
      </c>
      <c r="I92" s="211"/>
      <c r="J92" s="212">
        <f>ROUND(I92*H92,2)</f>
        <v>0</v>
      </c>
      <c r="K92" s="208" t="s">
        <v>143</v>
      </c>
      <c r="L92" s="46"/>
      <c r="M92" s="213" t="s">
        <v>19</v>
      </c>
      <c r="N92" s="214" t="s">
        <v>47</v>
      </c>
      <c r="O92" s="86"/>
      <c r="P92" s="215">
        <f>O92*H92</f>
        <v>0</v>
      </c>
      <c r="Q92" s="215">
        <v>0.18142</v>
      </c>
      <c r="R92" s="215">
        <f>Q92*H92</f>
        <v>0.72568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144</v>
      </c>
      <c r="AT92" s="217" t="s">
        <v>139</v>
      </c>
      <c r="AU92" s="217" t="s">
        <v>86</v>
      </c>
      <c r="AY92" s="19" t="s">
        <v>136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84</v>
      </c>
      <c r="BK92" s="218">
        <f>ROUND(I92*H92,2)</f>
        <v>0</v>
      </c>
      <c r="BL92" s="19" t="s">
        <v>144</v>
      </c>
      <c r="BM92" s="217" t="s">
        <v>1366</v>
      </c>
    </row>
    <row r="93" spans="1:47" s="2" customFormat="1" ht="12">
      <c r="A93" s="40"/>
      <c r="B93" s="41"/>
      <c r="C93" s="42"/>
      <c r="D93" s="219" t="s">
        <v>146</v>
      </c>
      <c r="E93" s="42"/>
      <c r="F93" s="220" t="s">
        <v>1367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146</v>
      </c>
      <c r="AU93" s="19" t="s">
        <v>86</v>
      </c>
    </row>
    <row r="94" spans="1:47" s="2" customFormat="1" ht="12">
      <c r="A94" s="40"/>
      <c r="B94" s="41"/>
      <c r="C94" s="42"/>
      <c r="D94" s="224" t="s">
        <v>148</v>
      </c>
      <c r="E94" s="42"/>
      <c r="F94" s="225" t="s">
        <v>1368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148</v>
      </c>
      <c r="AU94" s="19" t="s">
        <v>86</v>
      </c>
    </row>
    <row r="95" spans="1:51" s="14" customFormat="1" ht="12">
      <c r="A95" s="14"/>
      <c r="B95" s="236"/>
      <c r="C95" s="237"/>
      <c r="D95" s="219" t="s">
        <v>150</v>
      </c>
      <c r="E95" s="238" t="s">
        <v>19</v>
      </c>
      <c r="F95" s="239" t="s">
        <v>1369</v>
      </c>
      <c r="G95" s="237"/>
      <c r="H95" s="240">
        <v>4</v>
      </c>
      <c r="I95" s="241"/>
      <c r="J95" s="237"/>
      <c r="K95" s="237"/>
      <c r="L95" s="242"/>
      <c r="M95" s="243"/>
      <c r="N95" s="244"/>
      <c r="O95" s="244"/>
      <c r="P95" s="244"/>
      <c r="Q95" s="244"/>
      <c r="R95" s="244"/>
      <c r="S95" s="244"/>
      <c r="T95" s="245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6" t="s">
        <v>150</v>
      </c>
      <c r="AU95" s="246" t="s">
        <v>86</v>
      </c>
      <c r="AV95" s="14" t="s">
        <v>86</v>
      </c>
      <c r="AW95" s="14" t="s">
        <v>35</v>
      </c>
      <c r="AX95" s="14" t="s">
        <v>84</v>
      </c>
      <c r="AY95" s="246" t="s">
        <v>136</v>
      </c>
    </row>
    <row r="96" spans="1:63" s="12" customFormat="1" ht="22.8" customHeight="1">
      <c r="A96" s="12"/>
      <c r="B96" s="190"/>
      <c r="C96" s="191"/>
      <c r="D96" s="192" t="s">
        <v>75</v>
      </c>
      <c r="E96" s="204" t="s">
        <v>173</v>
      </c>
      <c r="F96" s="204" t="s">
        <v>174</v>
      </c>
      <c r="G96" s="191"/>
      <c r="H96" s="191"/>
      <c r="I96" s="194"/>
      <c r="J96" s="205">
        <f>BK96</f>
        <v>0</v>
      </c>
      <c r="K96" s="191"/>
      <c r="L96" s="196"/>
      <c r="M96" s="197"/>
      <c r="N96" s="198"/>
      <c r="O96" s="198"/>
      <c r="P96" s="199">
        <f>SUM(P97:P100)</f>
        <v>0</v>
      </c>
      <c r="Q96" s="198"/>
      <c r="R96" s="199">
        <f>SUM(R97:R100)</f>
        <v>0</v>
      </c>
      <c r="S96" s="198"/>
      <c r="T96" s="200">
        <f>SUM(T97:T100)</f>
        <v>0.828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1" t="s">
        <v>84</v>
      </c>
      <c r="AT96" s="202" t="s">
        <v>75</v>
      </c>
      <c r="AU96" s="202" t="s">
        <v>84</v>
      </c>
      <c r="AY96" s="201" t="s">
        <v>136</v>
      </c>
      <c r="BK96" s="203">
        <f>SUM(BK97:BK100)</f>
        <v>0</v>
      </c>
    </row>
    <row r="97" spans="1:65" s="2" customFormat="1" ht="16.5" customHeight="1">
      <c r="A97" s="40"/>
      <c r="B97" s="41"/>
      <c r="C97" s="206" t="s">
        <v>86</v>
      </c>
      <c r="D97" s="206" t="s">
        <v>139</v>
      </c>
      <c r="E97" s="207" t="s">
        <v>1370</v>
      </c>
      <c r="F97" s="208" t="s">
        <v>1371</v>
      </c>
      <c r="G97" s="209" t="s">
        <v>235</v>
      </c>
      <c r="H97" s="210">
        <v>4</v>
      </c>
      <c r="I97" s="211"/>
      <c r="J97" s="212">
        <f>ROUND(I97*H97,2)</f>
        <v>0</v>
      </c>
      <c r="K97" s="208" t="s">
        <v>143</v>
      </c>
      <c r="L97" s="46"/>
      <c r="M97" s="213" t="s">
        <v>19</v>
      </c>
      <c r="N97" s="214" t="s">
        <v>47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0.207</v>
      </c>
      <c r="T97" s="216">
        <f>S97*H97</f>
        <v>0.828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144</v>
      </c>
      <c r="AT97" s="217" t="s">
        <v>139</v>
      </c>
      <c r="AU97" s="217" t="s">
        <v>86</v>
      </c>
      <c r="AY97" s="19" t="s">
        <v>136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84</v>
      </c>
      <c r="BK97" s="218">
        <f>ROUND(I97*H97,2)</f>
        <v>0</v>
      </c>
      <c r="BL97" s="19" t="s">
        <v>144</v>
      </c>
      <c r="BM97" s="217" t="s">
        <v>1372</v>
      </c>
    </row>
    <row r="98" spans="1:47" s="2" customFormat="1" ht="12">
      <c r="A98" s="40"/>
      <c r="B98" s="41"/>
      <c r="C98" s="42"/>
      <c r="D98" s="219" t="s">
        <v>146</v>
      </c>
      <c r="E98" s="42"/>
      <c r="F98" s="220" t="s">
        <v>1373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146</v>
      </c>
      <c r="AU98" s="19" t="s">
        <v>86</v>
      </c>
    </row>
    <row r="99" spans="1:47" s="2" customFormat="1" ht="12">
      <c r="A99" s="40"/>
      <c r="B99" s="41"/>
      <c r="C99" s="42"/>
      <c r="D99" s="224" t="s">
        <v>148</v>
      </c>
      <c r="E99" s="42"/>
      <c r="F99" s="225" t="s">
        <v>1374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148</v>
      </c>
      <c r="AU99" s="19" t="s">
        <v>86</v>
      </c>
    </row>
    <row r="100" spans="1:51" s="14" customFormat="1" ht="12">
      <c r="A100" s="14"/>
      <c r="B100" s="236"/>
      <c r="C100" s="237"/>
      <c r="D100" s="219" t="s">
        <v>150</v>
      </c>
      <c r="E100" s="238" t="s">
        <v>19</v>
      </c>
      <c r="F100" s="239" t="s">
        <v>1375</v>
      </c>
      <c r="G100" s="237"/>
      <c r="H100" s="240">
        <v>4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6" t="s">
        <v>150</v>
      </c>
      <c r="AU100" s="246" t="s">
        <v>86</v>
      </c>
      <c r="AV100" s="14" t="s">
        <v>86</v>
      </c>
      <c r="AW100" s="14" t="s">
        <v>35</v>
      </c>
      <c r="AX100" s="14" t="s">
        <v>84</v>
      </c>
      <c r="AY100" s="246" t="s">
        <v>136</v>
      </c>
    </row>
    <row r="101" spans="1:63" s="12" customFormat="1" ht="22.8" customHeight="1">
      <c r="A101" s="12"/>
      <c r="B101" s="190"/>
      <c r="C101" s="191"/>
      <c r="D101" s="192" t="s">
        <v>75</v>
      </c>
      <c r="E101" s="204" t="s">
        <v>193</v>
      </c>
      <c r="F101" s="204" t="s">
        <v>194</v>
      </c>
      <c r="G101" s="191"/>
      <c r="H101" s="191"/>
      <c r="I101" s="194"/>
      <c r="J101" s="205">
        <f>BK101</f>
        <v>0</v>
      </c>
      <c r="K101" s="191"/>
      <c r="L101" s="196"/>
      <c r="M101" s="197"/>
      <c r="N101" s="198"/>
      <c r="O101" s="198"/>
      <c r="P101" s="199">
        <f>SUM(P102:P114)</f>
        <v>0</v>
      </c>
      <c r="Q101" s="198"/>
      <c r="R101" s="199">
        <f>SUM(R102:R114)</f>
        <v>0</v>
      </c>
      <c r="S101" s="198"/>
      <c r="T101" s="200">
        <f>SUM(T102:T114)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1" t="s">
        <v>84</v>
      </c>
      <c r="AT101" s="202" t="s">
        <v>75</v>
      </c>
      <c r="AU101" s="202" t="s">
        <v>84</v>
      </c>
      <c r="AY101" s="201" t="s">
        <v>136</v>
      </c>
      <c r="BK101" s="203">
        <f>SUM(BK102:BK114)</f>
        <v>0</v>
      </c>
    </row>
    <row r="102" spans="1:65" s="2" customFormat="1" ht="16.5" customHeight="1">
      <c r="A102" s="40"/>
      <c r="B102" s="41"/>
      <c r="C102" s="206" t="s">
        <v>162</v>
      </c>
      <c r="D102" s="206" t="s">
        <v>139</v>
      </c>
      <c r="E102" s="207" t="s">
        <v>196</v>
      </c>
      <c r="F102" s="208" t="s">
        <v>197</v>
      </c>
      <c r="G102" s="209" t="s">
        <v>198</v>
      </c>
      <c r="H102" s="210">
        <v>0.957</v>
      </c>
      <c r="I102" s="211"/>
      <c r="J102" s="212">
        <f>ROUND(I102*H102,2)</f>
        <v>0</v>
      </c>
      <c r="K102" s="208" t="s">
        <v>143</v>
      </c>
      <c r="L102" s="46"/>
      <c r="M102" s="213" t="s">
        <v>19</v>
      </c>
      <c r="N102" s="214" t="s">
        <v>47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144</v>
      </c>
      <c r="AT102" s="217" t="s">
        <v>139</v>
      </c>
      <c r="AU102" s="217" t="s">
        <v>86</v>
      </c>
      <c r="AY102" s="19" t="s">
        <v>136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84</v>
      </c>
      <c r="BK102" s="218">
        <f>ROUND(I102*H102,2)</f>
        <v>0</v>
      </c>
      <c r="BL102" s="19" t="s">
        <v>144</v>
      </c>
      <c r="BM102" s="217" t="s">
        <v>1376</v>
      </c>
    </row>
    <row r="103" spans="1:47" s="2" customFormat="1" ht="12">
      <c r="A103" s="40"/>
      <c r="B103" s="41"/>
      <c r="C103" s="42"/>
      <c r="D103" s="219" t="s">
        <v>146</v>
      </c>
      <c r="E103" s="42"/>
      <c r="F103" s="220" t="s">
        <v>200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146</v>
      </c>
      <c r="AU103" s="19" t="s">
        <v>86</v>
      </c>
    </row>
    <row r="104" spans="1:47" s="2" customFormat="1" ht="12">
      <c r="A104" s="40"/>
      <c r="B104" s="41"/>
      <c r="C104" s="42"/>
      <c r="D104" s="224" t="s">
        <v>148</v>
      </c>
      <c r="E104" s="42"/>
      <c r="F104" s="225" t="s">
        <v>201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148</v>
      </c>
      <c r="AU104" s="19" t="s">
        <v>86</v>
      </c>
    </row>
    <row r="105" spans="1:65" s="2" customFormat="1" ht="16.5" customHeight="1">
      <c r="A105" s="40"/>
      <c r="B105" s="41"/>
      <c r="C105" s="206" t="s">
        <v>144</v>
      </c>
      <c r="D105" s="206" t="s">
        <v>139</v>
      </c>
      <c r="E105" s="207" t="s">
        <v>203</v>
      </c>
      <c r="F105" s="208" t="s">
        <v>204</v>
      </c>
      <c r="G105" s="209" t="s">
        <v>198</v>
      </c>
      <c r="H105" s="210">
        <v>0.957</v>
      </c>
      <c r="I105" s="211"/>
      <c r="J105" s="212">
        <f>ROUND(I105*H105,2)</f>
        <v>0</v>
      </c>
      <c r="K105" s="208" t="s">
        <v>143</v>
      </c>
      <c r="L105" s="46"/>
      <c r="M105" s="213" t="s">
        <v>19</v>
      </c>
      <c r="N105" s="214" t="s">
        <v>47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144</v>
      </c>
      <c r="AT105" s="217" t="s">
        <v>139</v>
      </c>
      <c r="AU105" s="217" t="s">
        <v>86</v>
      </c>
      <c r="AY105" s="19" t="s">
        <v>136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84</v>
      </c>
      <c r="BK105" s="218">
        <f>ROUND(I105*H105,2)</f>
        <v>0</v>
      </c>
      <c r="BL105" s="19" t="s">
        <v>144</v>
      </c>
      <c r="BM105" s="217" t="s">
        <v>1377</v>
      </c>
    </row>
    <row r="106" spans="1:47" s="2" customFormat="1" ht="12">
      <c r="A106" s="40"/>
      <c r="B106" s="41"/>
      <c r="C106" s="42"/>
      <c r="D106" s="219" t="s">
        <v>146</v>
      </c>
      <c r="E106" s="42"/>
      <c r="F106" s="220" t="s">
        <v>206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146</v>
      </c>
      <c r="AU106" s="19" t="s">
        <v>86</v>
      </c>
    </row>
    <row r="107" spans="1:47" s="2" customFormat="1" ht="12">
      <c r="A107" s="40"/>
      <c r="B107" s="41"/>
      <c r="C107" s="42"/>
      <c r="D107" s="224" t="s">
        <v>148</v>
      </c>
      <c r="E107" s="42"/>
      <c r="F107" s="225" t="s">
        <v>207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148</v>
      </c>
      <c r="AU107" s="19" t="s">
        <v>86</v>
      </c>
    </row>
    <row r="108" spans="1:65" s="2" customFormat="1" ht="16.5" customHeight="1">
      <c r="A108" s="40"/>
      <c r="B108" s="41"/>
      <c r="C108" s="206" t="s">
        <v>185</v>
      </c>
      <c r="D108" s="206" t="s">
        <v>139</v>
      </c>
      <c r="E108" s="207" t="s">
        <v>208</v>
      </c>
      <c r="F108" s="208" t="s">
        <v>209</v>
      </c>
      <c r="G108" s="209" t="s">
        <v>198</v>
      </c>
      <c r="H108" s="210">
        <v>18.183</v>
      </c>
      <c r="I108" s="211"/>
      <c r="J108" s="212">
        <f>ROUND(I108*H108,2)</f>
        <v>0</v>
      </c>
      <c r="K108" s="208" t="s">
        <v>143</v>
      </c>
      <c r="L108" s="46"/>
      <c r="M108" s="213" t="s">
        <v>19</v>
      </c>
      <c r="N108" s="214" t="s">
        <v>47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144</v>
      </c>
      <c r="AT108" s="217" t="s">
        <v>139</v>
      </c>
      <c r="AU108" s="217" t="s">
        <v>86</v>
      </c>
      <c r="AY108" s="19" t="s">
        <v>136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84</v>
      </c>
      <c r="BK108" s="218">
        <f>ROUND(I108*H108,2)</f>
        <v>0</v>
      </c>
      <c r="BL108" s="19" t="s">
        <v>144</v>
      </c>
      <c r="BM108" s="217" t="s">
        <v>1378</v>
      </c>
    </row>
    <row r="109" spans="1:47" s="2" customFormat="1" ht="12">
      <c r="A109" s="40"/>
      <c r="B109" s="41"/>
      <c r="C109" s="42"/>
      <c r="D109" s="219" t="s">
        <v>146</v>
      </c>
      <c r="E109" s="42"/>
      <c r="F109" s="220" t="s">
        <v>211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146</v>
      </c>
      <c r="AU109" s="19" t="s">
        <v>86</v>
      </c>
    </row>
    <row r="110" spans="1:47" s="2" customFormat="1" ht="12">
      <c r="A110" s="40"/>
      <c r="B110" s="41"/>
      <c r="C110" s="42"/>
      <c r="D110" s="224" t="s">
        <v>148</v>
      </c>
      <c r="E110" s="42"/>
      <c r="F110" s="225" t="s">
        <v>212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148</v>
      </c>
      <c r="AU110" s="19" t="s">
        <v>86</v>
      </c>
    </row>
    <row r="111" spans="1:51" s="14" customFormat="1" ht="12">
      <c r="A111" s="14"/>
      <c r="B111" s="236"/>
      <c r="C111" s="237"/>
      <c r="D111" s="219" t="s">
        <v>150</v>
      </c>
      <c r="E111" s="237"/>
      <c r="F111" s="239" t="s">
        <v>1379</v>
      </c>
      <c r="G111" s="237"/>
      <c r="H111" s="240">
        <v>18.183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6" t="s">
        <v>150</v>
      </c>
      <c r="AU111" s="246" t="s">
        <v>86</v>
      </c>
      <c r="AV111" s="14" t="s">
        <v>86</v>
      </c>
      <c r="AW111" s="14" t="s">
        <v>4</v>
      </c>
      <c r="AX111" s="14" t="s">
        <v>84</v>
      </c>
      <c r="AY111" s="246" t="s">
        <v>136</v>
      </c>
    </row>
    <row r="112" spans="1:65" s="2" customFormat="1" ht="21.75" customHeight="1">
      <c r="A112" s="40"/>
      <c r="B112" s="41"/>
      <c r="C112" s="206" t="s">
        <v>137</v>
      </c>
      <c r="D112" s="206" t="s">
        <v>139</v>
      </c>
      <c r="E112" s="207" t="s">
        <v>215</v>
      </c>
      <c r="F112" s="208" t="s">
        <v>216</v>
      </c>
      <c r="G112" s="209" t="s">
        <v>198</v>
      </c>
      <c r="H112" s="210">
        <v>0.957</v>
      </c>
      <c r="I112" s="211"/>
      <c r="J112" s="212">
        <f>ROUND(I112*H112,2)</f>
        <v>0</v>
      </c>
      <c r="K112" s="208" t="s">
        <v>143</v>
      </c>
      <c r="L112" s="46"/>
      <c r="M112" s="213" t="s">
        <v>19</v>
      </c>
      <c r="N112" s="214" t="s">
        <v>47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144</v>
      </c>
      <c r="AT112" s="217" t="s">
        <v>139</v>
      </c>
      <c r="AU112" s="217" t="s">
        <v>86</v>
      </c>
      <c r="AY112" s="19" t="s">
        <v>136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84</v>
      </c>
      <c r="BK112" s="218">
        <f>ROUND(I112*H112,2)</f>
        <v>0</v>
      </c>
      <c r="BL112" s="19" t="s">
        <v>144</v>
      </c>
      <c r="BM112" s="217" t="s">
        <v>1380</v>
      </c>
    </row>
    <row r="113" spans="1:47" s="2" customFormat="1" ht="12">
      <c r="A113" s="40"/>
      <c r="B113" s="41"/>
      <c r="C113" s="42"/>
      <c r="D113" s="219" t="s">
        <v>146</v>
      </c>
      <c r="E113" s="42"/>
      <c r="F113" s="220" t="s">
        <v>218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146</v>
      </c>
      <c r="AU113" s="19" t="s">
        <v>86</v>
      </c>
    </row>
    <row r="114" spans="1:47" s="2" customFormat="1" ht="12">
      <c r="A114" s="40"/>
      <c r="B114" s="41"/>
      <c r="C114" s="42"/>
      <c r="D114" s="224" t="s">
        <v>148</v>
      </c>
      <c r="E114" s="42"/>
      <c r="F114" s="225" t="s">
        <v>219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148</v>
      </c>
      <c r="AU114" s="19" t="s">
        <v>86</v>
      </c>
    </row>
    <row r="115" spans="1:63" s="12" customFormat="1" ht="25.9" customHeight="1">
      <c r="A115" s="12"/>
      <c r="B115" s="190"/>
      <c r="C115" s="191"/>
      <c r="D115" s="192" t="s">
        <v>75</v>
      </c>
      <c r="E115" s="193" t="s">
        <v>228</v>
      </c>
      <c r="F115" s="193" t="s">
        <v>229</v>
      </c>
      <c r="G115" s="191"/>
      <c r="H115" s="191"/>
      <c r="I115" s="194"/>
      <c r="J115" s="195">
        <f>BK115</f>
        <v>0</v>
      </c>
      <c r="K115" s="191"/>
      <c r="L115" s="196"/>
      <c r="M115" s="197"/>
      <c r="N115" s="198"/>
      <c r="O115" s="198"/>
      <c r="P115" s="199">
        <f>P116+P146+P189+P226</f>
        <v>0</v>
      </c>
      <c r="Q115" s="198"/>
      <c r="R115" s="199">
        <f>R116+R146+R189+R226</f>
        <v>0.058359999999999995</v>
      </c>
      <c r="S115" s="198"/>
      <c r="T115" s="200">
        <f>T116+T146+T189+T226</f>
        <v>0.12912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1" t="s">
        <v>86</v>
      </c>
      <c r="AT115" s="202" t="s">
        <v>75</v>
      </c>
      <c r="AU115" s="202" t="s">
        <v>76</v>
      </c>
      <c r="AY115" s="201" t="s">
        <v>136</v>
      </c>
      <c r="BK115" s="203">
        <f>BK116+BK146+BK189+BK226</f>
        <v>0</v>
      </c>
    </row>
    <row r="116" spans="1:63" s="12" customFormat="1" ht="22.8" customHeight="1">
      <c r="A116" s="12"/>
      <c r="B116" s="190"/>
      <c r="C116" s="191"/>
      <c r="D116" s="192" t="s">
        <v>75</v>
      </c>
      <c r="E116" s="204" t="s">
        <v>1381</v>
      </c>
      <c r="F116" s="204" t="s">
        <v>1382</v>
      </c>
      <c r="G116" s="191"/>
      <c r="H116" s="191"/>
      <c r="I116" s="194"/>
      <c r="J116" s="205">
        <f>BK116</f>
        <v>0</v>
      </c>
      <c r="K116" s="191"/>
      <c r="L116" s="196"/>
      <c r="M116" s="197"/>
      <c r="N116" s="198"/>
      <c r="O116" s="198"/>
      <c r="P116" s="199">
        <f>SUM(P117:P145)</f>
        <v>0</v>
      </c>
      <c r="Q116" s="198"/>
      <c r="R116" s="199">
        <f>SUM(R117:R145)</f>
        <v>0.00396</v>
      </c>
      <c r="S116" s="198"/>
      <c r="T116" s="200">
        <f>SUM(T117:T145)</f>
        <v>0.01628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1" t="s">
        <v>86</v>
      </c>
      <c r="AT116" s="202" t="s">
        <v>75</v>
      </c>
      <c r="AU116" s="202" t="s">
        <v>84</v>
      </c>
      <c r="AY116" s="201" t="s">
        <v>136</v>
      </c>
      <c r="BK116" s="203">
        <f>SUM(BK117:BK145)</f>
        <v>0</v>
      </c>
    </row>
    <row r="117" spans="1:65" s="2" customFormat="1" ht="16.5" customHeight="1">
      <c r="A117" s="40"/>
      <c r="B117" s="41"/>
      <c r="C117" s="206" t="s">
        <v>195</v>
      </c>
      <c r="D117" s="206" t="s">
        <v>139</v>
      </c>
      <c r="E117" s="207" t="s">
        <v>1383</v>
      </c>
      <c r="F117" s="208" t="s">
        <v>1384</v>
      </c>
      <c r="G117" s="209" t="s">
        <v>235</v>
      </c>
      <c r="H117" s="210">
        <v>4</v>
      </c>
      <c r="I117" s="211"/>
      <c r="J117" s="212">
        <f>ROUND(I117*H117,2)</f>
        <v>0</v>
      </c>
      <c r="K117" s="208" t="s">
        <v>143</v>
      </c>
      <c r="L117" s="46"/>
      <c r="M117" s="213" t="s">
        <v>19</v>
      </c>
      <c r="N117" s="214" t="s">
        <v>47</v>
      </c>
      <c r="O117" s="86"/>
      <c r="P117" s="215">
        <f>O117*H117</f>
        <v>0</v>
      </c>
      <c r="Q117" s="215">
        <v>0.00058</v>
      </c>
      <c r="R117" s="215">
        <f>Q117*H117</f>
        <v>0.00232</v>
      </c>
      <c r="S117" s="215">
        <v>0.00042</v>
      </c>
      <c r="T117" s="216">
        <f>S117*H117</f>
        <v>0.00168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236</v>
      </c>
      <c r="AT117" s="217" t="s">
        <v>139</v>
      </c>
      <c r="AU117" s="217" t="s">
        <v>86</v>
      </c>
      <c r="AY117" s="19" t="s">
        <v>136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84</v>
      </c>
      <c r="BK117" s="218">
        <f>ROUND(I117*H117,2)</f>
        <v>0</v>
      </c>
      <c r="BL117" s="19" t="s">
        <v>236</v>
      </c>
      <c r="BM117" s="217" t="s">
        <v>1385</v>
      </c>
    </row>
    <row r="118" spans="1:47" s="2" customFormat="1" ht="12">
      <c r="A118" s="40"/>
      <c r="B118" s="41"/>
      <c r="C118" s="42"/>
      <c r="D118" s="219" t="s">
        <v>146</v>
      </c>
      <c r="E118" s="42"/>
      <c r="F118" s="220" t="s">
        <v>1386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146</v>
      </c>
      <c r="AU118" s="19" t="s">
        <v>86</v>
      </c>
    </row>
    <row r="119" spans="1:47" s="2" customFormat="1" ht="12">
      <c r="A119" s="40"/>
      <c r="B119" s="41"/>
      <c r="C119" s="42"/>
      <c r="D119" s="224" t="s">
        <v>148</v>
      </c>
      <c r="E119" s="42"/>
      <c r="F119" s="225" t="s">
        <v>1387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148</v>
      </c>
      <c r="AU119" s="19" t="s">
        <v>86</v>
      </c>
    </row>
    <row r="120" spans="1:65" s="2" customFormat="1" ht="16.5" customHeight="1">
      <c r="A120" s="40"/>
      <c r="B120" s="41"/>
      <c r="C120" s="206" t="s">
        <v>202</v>
      </c>
      <c r="D120" s="206" t="s">
        <v>139</v>
      </c>
      <c r="E120" s="207" t="s">
        <v>1388</v>
      </c>
      <c r="F120" s="208" t="s">
        <v>1389</v>
      </c>
      <c r="G120" s="209" t="s">
        <v>235</v>
      </c>
      <c r="H120" s="210">
        <v>4</v>
      </c>
      <c r="I120" s="211"/>
      <c r="J120" s="212">
        <f>ROUND(I120*H120,2)</f>
        <v>0</v>
      </c>
      <c r="K120" s="208" t="s">
        <v>143</v>
      </c>
      <c r="L120" s="46"/>
      <c r="M120" s="213" t="s">
        <v>19</v>
      </c>
      <c r="N120" s="214" t="s">
        <v>47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236</v>
      </c>
      <c r="AT120" s="217" t="s">
        <v>139</v>
      </c>
      <c r="AU120" s="217" t="s">
        <v>86</v>
      </c>
      <c r="AY120" s="19" t="s">
        <v>136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84</v>
      </c>
      <c r="BK120" s="218">
        <f>ROUND(I120*H120,2)</f>
        <v>0</v>
      </c>
      <c r="BL120" s="19" t="s">
        <v>236</v>
      </c>
      <c r="BM120" s="217" t="s">
        <v>1390</v>
      </c>
    </row>
    <row r="121" spans="1:47" s="2" customFormat="1" ht="12">
      <c r="A121" s="40"/>
      <c r="B121" s="41"/>
      <c r="C121" s="42"/>
      <c r="D121" s="219" t="s">
        <v>146</v>
      </c>
      <c r="E121" s="42"/>
      <c r="F121" s="220" t="s">
        <v>1391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146</v>
      </c>
      <c r="AU121" s="19" t="s">
        <v>86</v>
      </c>
    </row>
    <row r="122" spans="1:47" s="2" customFormat="1" ht="12">
      <c r="A122" s="40"/>
      <c r="B122" s="41"/>
      <c r="C122" s="42"/>
      <c r="D122" s="224" t="s">
        <v>148</v>
      </c>
      <c r="E122" s="42"/>
      <c r="F122" s="225" t="s">
        <v>1392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148</v>
      </c>
      <c r="AU122" s="19" t="s">
        <v>86</v>
      </c>
    </row>
    <row r="123" spans="1:65" s="2" customFormat="1" ht="16.5" customHeight="1">
      <c r="A123" s="40"/>
      <c r="B123" s="41"/>
      <c r="C123" s="206" t="s">
        <v>173</v>
      </c>
      <c r="D123" s="206" t="s">
        <v>139</v>
      </c>
      <c r="E123" s="207" t="s">
        <v>1393</v>
      </c>
      <c r="F123" s="208" t="s">
        <v>1394</v>
      </c>
      <c r="G123" s="209" t="s">
        <v>571</v>
      </c>
      <c r="H123" s="210">
        <v>4</v>
      </c>
      <c r="I123" s="211"/>
      <c r="J123" s="212">
        <f>ROUND(I123*H123,2)</f>
        <v>0</v>
      </c>
      <c r="K123" s="208" t="s">
        <v>143</v>
      </c>
      <c r="L123" s="46"/>
      <c r="M123" s="213" t="s">
        <v>19</v>
      </c>
      <c r="N123" s="214" t="s">
        <v>47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0.0021</v>
      </c>
      <c r="T123" s="216">
        <f>S123*H123</f>
        <v>0.0084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236</v>
      </c>
      <c r="AT123" s="217" t="s">
        <v>139</v>
      </c>
      <c r="AU123" s="217" t="s">
        <v>86</v>
      </c>
      <c r="AY123" s="19" t="s">
        <v>136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84</v>
      </c>
      <c r="BK123" s="218">
        <f>ROUND(I123*H123,2)</f>
        <v>0</v>
      </c>
      <c r="BL123" s="19" t="s">
        <v>236</v>
      </c>
      <c r="BM123" s="217" t="s">
        <v>1395</v>
      </c>
    </row>
    <row r="124" spans="1:47" s="2" customFormat="1" ht="12">
      <c r="A124" s="40"/>
      <c r="B124" s="41"/>
      <c r="C124" s="42"/>
      <c r="D124" s="219" t="s">
        <v>146</v>
      </c>
      <c r="E124" s="42"/>
      <c r="F124" s="220" t="s">
        <v>1396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146</v>
      </c>
      <c r="AU124" s="19" t="s">
        <v>86</v>
      </c>
    </row>
    <row r="125" spans="1:47" s="2" customFormat="1" ht="12">
      <c r="A125" s="40"/>
      <c r="B125" s="41"/>
      <c r="C125" s="42"/>
      <c r="D125" s="224" t="s">
        <v>148</v>
      </c>
      <c r="E125" s="42"/>
      <c r="F125" s="225" t="s">
        <v>1397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148</v>
      </c>
      <c r="AU125" s="19" t="s">
        <v>86</v>
      </c>
    </row>
    <row r="126" spans="1:65" s="2" customFormat="1" ht="16.5" customHeight="1">
      <c r="A126" s="40"/>
      <c r="B126" s="41"/>
      <c r="C126" s="206" t="s">
        <v>214</v>
      </c>
      <c r="D126" s="206" t="s">
        <v>139</v>
      </c>
      <c r="E126" s="207" t="s">
        <v>1398</v>
      </c>
      <c r="F126" s="208" t="s">
        <v>1399</v>
      </c>
      <c r="G126" s="209" t="s">
        <v>571</v>
      </c>
      <c r="H126" s="210">
        <v>4</v>
      </c>
      <c r="I126" s="211"/>
      <c r="J126" s="212">
        <f>ROUND(I126*H126,2)</f>
        <v>0</v>
      </c>
      <c r="K126" s="208" t="s">
        <v>143</v>
      </c>
      <c r="L126" s="46"/>
      <c r="M126" s="213" t="s">
        <v>19</v>
      </c>
      <c r="N126" s="214" t="s">
        <v>47</v>
      </c>
      <c r="O126" s="86"/>
      <c r="P126" s="215">
        <f>O126*H126</f>
        <v>0</v>
      </c>
      <c r="Q126" s="215">
        <v>0.00041</v>
      </c>
      <c r="R126" s="215">
        <f>Q126*H126</f>
        <v>0.00164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236</v>
      </c>
      <c r="AT126" s="217" t="s">
        <v>139</v>
      </c>
      <c r="AU126" s="217" t="s">
        <v>86</v>
      </c>
      <c r="AY126" s="19" t="s">
        <v>136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84</v>
      </c>
      <c r="BK126" s="218">
        <f>ROUND(I126*H126,2)</f>
        <v>0</v>
      </c>
      <c r="BL126" s="19" t="s">
        <v>236</v>
      </c>
      <c r="BM126" s="217" t="s">
        <v>1400</v>
      </c>
    </row>
    <row r="127" spans="1:47" s="2" customFormat="1" ht="12">
      <c r="A127" s="40"/>
      <c r="B127" s="41"/>
      <c r="C127" s="42"/>
      <c r="D127" s="219" t="s">
        <v>146</v>
      </c>
      <c r="E127" s="42"/>
      <c r="F127" s="220" t="s">
        <v>1401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146</v>
      </c>
      <c r="AU127" s="19" t="s">
        <v>86</v>
      </c>
    </row>
    <row r="128" spans="1:47" s="2" customFormat="1" ht="12">
      <c r="A128" s="40"/>
      <c r="B128" s="41"/>
      <c r="C128" s="42"/>
      <c r="D128" s="224" t="s">
        <v>148</v>
      </c>
      <c r="E128" s="42"/>
      <c r="F128" s="225" t="s">
        <v>1402</v>
      </c>
      <c r="G128" s="42"/>
      <c r="H128" s="42"/>
      <c r="I128" s="221"/>
      <c r="J128" s="42"/>
      <c r="K128" s="42"/>
      <c r="L128" s="46"/>
      <c r="M128" s="222"/>
      <c r="N128" s="22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148</v>
      </c>
      <c r="AU128" s="19" t="s">
        <v>86</v>
      </c>
    </row>
    <row r="129" spans="1:65" s="2" customFormat="1" ht="16.5" customHeight="1">
      <c r="A129" s="40"/>
      <c r="B129" s="41"/>
      <c r="C129" s="206" t="s">
        <v>222</v>
      </c>
      <c r="D129" s="206" t="s">
        <v>139</v>
      </c>
      <c r="E129" s="207" t="s">
        <v>1403</v>
      </c>
      <c r="F129" s="208" t="s">
        <v>1404</v>
      </c>
      <c r="G129" s="209" t="s">
        <v>235</v>
      </c>
      <c r="H129" s="210">
        <v>4</v>
      </c>
      <c r="I129" s="211"/>
      <c r="J129" s="212">
        <f>ROUND(I129*H129,2)</f>
        <v>0</v>
      </c>
      <c r="K129" s="208" t="s">
        <v>143</v>
      </c>
      <c r="L129" s="46"/>
      <c r="M129" s="213" t="s">
        <v>19</v>
      </c>
      <c r="N129" s="214" t="s">
        <v>47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236</v>
      </c>
      <c r="AT129" s="217" t="s">
        <v>139</v>
      </c>
      <c r="AU129" s="217" t="s">
        <v>86</v>
      </c>
      <c r="AY129" s="19" t="s">
        <v>136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84</v>
      </c>
      <c r="BK129" s="218">
        <f>ROUND(I129*H129,2)</f>
        <v>0</v>
      </c>
      <c r="BL129" s="19" t="s">
        <v>236</v>
      </c>
      <c r="BM129" s="217" t="s">
        <v>1405</v>
      </c>
    </row>
    <row r="130" spans="1:47" s="2" customFormat="1" ht="12">
      <c r="A130" s="40"/>
      <c r="B130" s="41"/>
      <c r="C130" s="42"/>
      <c r="D130" s="219" t="s">
        <v>146</v>
      </c>
      <c r="E130" s="42"/>
      <c r="F130" s="220" t="s">
        <v>1406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146</v>
      </c>
      <c r="AU130" s="19" t="s">
        <v>86</v>
      </c>
    </row>
    <row r="131" spans="1:47" s="2" customFormat="1" ht="12">
      <c r="A131" s="40"/>
      <c r="B131" s="41"/>
      <c r="C131" s="42"/>
      <c r="D131" s="224" t="s">
        <v>148</v>
      </c>
      <c r="E131" s="42"/>
      <c r="F131" s="225" t="s">
        <v>1407</v>
      </c>
      <c r="G131" s="42"/>
      <c r="H131" s="42"/>
      <c r="I131" s="221"/>
      <c r="J131" s="42"/>
      <c r="K131" s="42"/>
      <c r="L131" s="46"/>
      <c r="M131" s="222"/>
      <c r="N131" s="22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148</v>
      </c>
      <c r="AU131" s="19" t="s">
        <v>86</v>
      </c>
    </row>
    <row r="132" spans="1:65" s="2" customFormat="1" ht="16.5" customHeight="1">
      <c r="A132" s="40"/>
      <c r="B132" s="41"/>
      <c r="C132" s="206" t="s">
        <v>232</v>
      </c>
      <c r="D132" s="206" t="s">
        <v>139</v>
      </c>
      <c r="E132" s="207" t="s">
        <v>1408</v>
      </c>
      <c r="F132" s="208" t="s">
        <v>1409</v>
      </c>
      <c r="G132" s="209" t="s">
        <v>235</v>
      </c>
      <c r="H132" s="210">
        <v>2</v>
      </c>
      <c r="I132" s="211"/>
      <c r="J132" s="212">
        <f>ROUND(I132*H132,2)</f>
        <v>0</v>
      </c>
      <c r="K132" s="208" t="s">
        <v>143</v>
      </c>
      <c r="L132" s="46"/>
      <c r="M132" s="213" t="s">
        <v>19</v>
      </c>
      <c r="N132" s="214" t="s">
        <v>47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0.0031</v>
      </c>
      <c r="T132" s="216">
        <f>S132*H132</f>
        <v>0.0062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236</v>
      </c>
      <c r="AT132" s="217" t="s">
        <v>139</v>
      </c>
      <c r="AU132" s="217" t="s">
        <v>86</v>
      </c>
      <c r="AY132" s="19" t="s">
        <v>136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84</v>
      </c>
      <c r="BK132" s="218">
        <f>ROUND(I132*H132,2)</f>
        <v>0</v>
      </c>
      <c r="BL132" s="19" t="s">
        <v>236</v>
      </c>
      <c r="BM132" s="217" t="s">
        <v>1410</v>
      </c>
    </row>
    <row r="133" spans="1:47" s="2" customFormat="1" ht="12">
      <c r="A133" s="40"/>
      <c r="B133" s="41"/>
      <c r="C133" s="42"/>
      <c r="D133" s="219" t="s">
        <v>146</v>
      </c>
      <c r="E133" s="42"/>
      <c r="F133" s="220" t="s">
        <v>1411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146</v>
      </c>
      <c r="AU133" s="19" t="s">
        <v>86</v>
      </c>
    </row>
    <row r="134" spans="1:47" s="2" customFormat="1" ht="12">
      <c r="A134" s="40"/>
      <c r="B134" s="41"/>
      <c r="C134" s="42"/>
      <c r="D134" s="224" t="s">
        <v>148</v>
      </c>
      <c r="E134" s="42"/>
      <c r="F134" s="225" t="s">
        <v>1412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148</v>
      </c>
      <c r="AU134" s="19" t="s">
        <v>86</v>
      </c>
    </row>
    <row r="135" spans="1:65" s="2" customFormat="1" ht="16.5" customHeight="1">
      <c r="A135" s="40"/>
      <c r="B135" s="41"/>
      <c r="C135" s="206" t="s">
        <v>239</v>
      </c>
      <c r="D135" s="206" t="s">
        <v>139</v>
      </c>
      <c r="E135" s="207" t="s">
        <v>1413</v>
      </c>
      <c r="F135" s="208" t="s">
        <v>1414</v>
      </c>
      <c r="G135" s="209" t="s">
        <v>571</v>
      </c>
      <c r="H135" s="210">
        <v>4</v>
      </c>
      <c r="I135" s="211"/>
      <c r="J135" s="212">
        <f>ROUND(I135*H135,2)</f>
        <v>0</v>
      </c>
      <c r="K135" s="208" t="s">
        <v>143</v>
      </c>
      <c r="L135" s="46"/>
      <c r="M135" s="213" t="s">
        <v>19</v>
      </c>
      <c r="N135" s="214" t="s">
        <v>47</v>
      </c>
      <c r="O135" s="86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236</v>
      </c>
      <c r="AT135" s="217" t="s">
        <v>139</v>
      </c>
      <c r="AU135" s="217" t="s">
        <v>86</v>
      </c>
      <c r="AY135" s="19" t="s">
        <v>136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84</v>
      </c>
      <c r="BK135" s="218">
        <f>ROUND(I135*H135,2)</f>
        <v>0</v>
      </c>
      <c r="BL135" s="19" t="s">
        <v>236</v>
      </c>
      <c r="BM135" s="217" t="s">
        <v>1415</v>
      </c>
    </row>
    <row r="136" spans="1:47" s="2" customFormat="1" ht="12">
      <c r="A136" s="40"/>
      <c r="B136" s="41"/>
      <c r="C136" s="42"/>
      <c r="D136" s="219" t="s">
        <v>146</v>
      </c>
      <c r="E136" s="42"/>
      <c r="F136" s="220" t="s">
        <v>1416</v>
      </c>
      <c r="G136" s="42"/>
      <c r="H136" s="42"/>
      <c r="I136" s="221"/>
      <c r="J136" s="42"/>
      <c r="K136" s="42"/>
      <c r="L136" s="46"/>
      <c r="M136" s="222"/>
      <c r="N136" s="223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146</v>
      </c>
      <c r="AU136" s="19" t="s">
        <v>86</v>
      </c>
    </row>
    <row r="137" spans="1:47" s="2" customFormat="1" ht="12">
      <c r="A137" s="40"/>
      <c r="B137" s="41"/>
      <c r="C137" s="42"/>
      <c r="D137" s="224" t="s">
        <v>148</v>
      </c>
      <c r="E137" s="42"/>
      <c r="F137" s="225" t="s">
        <v>1417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148</v>
      </c>
      <c r="AU137" s="19" t="s">
        <v>86</v>
      </c>
    </row>
    <row r="138" spans="1:65" s="2" customFormat="1" ht="16.5" customHeight="1">
      <c r="A138" s="40"/>
      <c r="B138" s="41"/>
      <c r="C138" s="206" t="s">
        <v>243</v>
      </c>
      <c r="D138" s="206" t="s">
        <v>139</v>
      </c>
      <c r="E138" s="207" t="s">
        <v>1418</v>
      </c>
      <c r="F138" s="208" t="s">
        <v>1419</v>
      </c>
      <c r="G138" s="209" t="s">
        <v>235</v>
      </c>
      <c r="H138" s="210">
        <v>4</v>
      </c>
      <c r="I138" s="211"/>
      <c r="J138" s="212">
        <f>ROUND(I138*H138,2)</f>
        <v>0</v>
      </c>
      <c r="K138" s="208" t="s">
        <v>143</v>
      </c>
      <c r="L138" s="46"/>
      <c r="M138" s="213" t="s">
        <v>19</v>
      </c>
      <c r="N138" s="214" t="s">
        <v>47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236</v>
      </c>
      <c r="AT138" s="217" t="s">
        <v>139</v>
      </c>
      <c r="AU138" s="217" t="s">
        <v>86</v>
      </c>
      <c r="AY138" s="19" t="s">
        <v>136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84</v>
      </c>
      <c r="BK138" s="218">
        <f>ROUND(I138*H138,2)</f>
        <v>0</v>
      </c>
      <c r="BL138" s="19" t="s">
        <v>236</v>
      </c>
      <c r="BM138" s="217" t="s">
        <v>1420</v>
      </c>
    </row>
    <row r="139" spans="1:47" s="2" customFormat="1" ht="12">
      <c r="A139" s="40"/>
      <c r="B139" s="41"/>
      <c r="C139" s="42"/>
      <c r="D139" s="219" t="s">
        <v>146</v>
      </c>
      <c r="E139" s="42"/>
      <c r="F139" s="220" t="s">
        <v>1421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146</v>
      </c>
      <c r="AU139" s="19" t="s">
        <v>86</v>
      </c>
    </row>
    <row r="140" spans="1:47" s="2" customFormat="1" ht="12">
      <c r="A140" s="40"/>
      <c r="B140" s="41"/>
      <c r="C140" s="42"/>
      <c r="D140" s="224" t="s">
        <v>148</v>
      </c>
      <c r="E140" s="42"/>
      <c r="F140" s="225" t="s">
        <v>1422</v>
      </c>
      <c r="G140" s="42"/>
      <c r="H140" s="42"/>
      <c r="I140" s="221"/>
      <c r="J140" s="42"/>
      <c r="K140" s="42"/>
      <c r="L140" s="46"/>
      <c r="M140" s="222"/>
      <c r="N140" s="223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148</v>
      </c>
      <c r="AU140" s="19" t="s">
        <v>86</v>
      </c>
    </row>
    <row r="141" spans="1:65" s="2" customFormat="1" ht="16.5" customHeight="1">
      <c r="A141" s="40"/>
      <c r="B141" s="41"/>
      <c r="C141" s="206" t="s">
        <v>8</v>
      </c>
      <c r="D141" s="206" t="s">
        <v>139</v>
      </c>
      <c r="E141" s="207" t="s">
        <v>1423</v>
      </c>
      <c r="F141" s="208" t="s">
        <v>1424</v>
      </c>
      <c r="G141" s="209" t="s">
        <v>235</v>
      </c>
      <c r="H141" s="210">
        <v>4</v>
      </c>
      <c r="I141" s="211"/>
      <c r="J141" s="212">
        <f>ROUND(I141*H141,2)</f>
        <v>0</v>
      </c>
      <c r="K141" s="208" t="s">
        <v>19</v>
      </c>
      <c r="L141" s="46"/>
      <c r="M141" s="213" t="s">
        <v>19</v>
      </c>
      <c r="N141" s="214" t="s">
        <v>47</v>
      </c>
      <c r="O141" s="86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236</v>
      </c>
      <c r="AT141" s="217" t="s">
        <v>139</v>
      </c>
      <c r="AU141" s="217" t="s">
        <v>86</v>
      </c>
      <c r="AY141" s="19" t="s">
        <v>136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84</v>
      </c>
      <c r="BK141" s="218">
        <f>ROUND(I141*H141,2)</f>
        <v>0</v>
      </c>
      <c r="BL141" s="19" t="s">
        <v>236</v>
      </c>
      <c r="BM141" s="217" t="s">
        <v>1425</v>
      </c>
    </row>
    <row r="142" spans="1:47" s="2" customFormat="1" ht="12">
      <c r="A142" s="40"/>
      <c r="B142" s="41"/>
      <c r="C142" s="42"/>
      <c r="D142" s="219" t="s">
        <v>146</v>
      </c>
      <c r="E142" s="42"/>
      <c r="F142" s="220" t="s">
        <v>1424</v>
      </c>
      <c r="G142" s="42"/>
      <c r="H142" s="42"/>
      <c r="I142" s="221"/>
      <c r="J142" s="42"/>
      <c r="K142" s="42"/>
      <c r="L142" s="46"/>
      <c r="M142" s="222"/>
      <c r="N142" s="223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146</v>
      </c>
      <c r="AU142" s="19" t="s">
        <v>86</v>
      </c>
    </row>
    <row r="143" spans="1:65" s="2" customFormat="1" ht="16.5" customHeight="1">
      <c r="A143" s="40"/>
      <c r="B143" s="41"/>
      <c r="C143" s="206" t="s">
        <v>236</v>
      </c>
      <c r="D143" s="206" t="s">
        <v>139</v>
      </c>
      <c r="E143" s="207" t="s">
        <v>1426</v>
      </c>
      <c r="F143" s="208" t="s">
        <v>1427</v>
      </c>
      <c r="G143" s="209" t="s">
        <v>246</v>
      </c>
      <c r="H143" s="269"/>
      <c r="I143" s="211"/>
      <c r="J143" s="212">
        <f>ROUND(I143*H143,2)</f>
        <v>0</v>
      </c>
      <c r="K143" s="208" t="s">
        <v>143</v>
      </c>
      <c r="L143" s="46"/>
      <c r="M143" s="213" t="s">
        <v>19</v>
      </c>
      <c r="N143" s="214" t="s">
        <v>47</v>
      </c>
      <c r="O143" s="86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236</v>
      </c>
      <c r="AT143" s="217" t="s">
        <v>139</v>
      </c>
      <c r="AU143" s="217" t="s">
        <v>86</v>
      </c>
      <c r="AY143" s="19" t="s">
        <v>136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84</v>
      </c>
      <c r="BK143" s="218">
        <f>ROUND(I143*H143,2)</f>
        <v>0</v>
      </c>
      <c r="BL143" s="19" t="s">
        <v>236</v>
      </c>
      <c r="BM143" s="217" t="s">
        <v>1428</v>
      </c>
    </row>
    <row r="144" spans="1:47" s="2" customFormat="1" ht="12">
      <c r="A144" s="40"/>
      <c r="B144" s="41"/>
      <c r="C144" s="42"/>
      <c r="D144" s="219" t="s">
        <v>146</v>
      </c>
      <c r="E144" s="42"/>
      <c r="F144" s="220" t="s">
        <v>1429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146</v>
      </c>
      <c r="AU144" s="19" t="s">
        <v>86</v>
      </c>
    </row>
    <row r="145" spans="1:47" s="2" customFormat="1" ht="12">
      <c r="A145" s="40"/>
      <c r="B145" s="41"/>
      <c r="C145" s="42"/>
      <c r="D145" s="224" t="s">
        <v>148</v>
      </c>
      <c r="E145" s="42"/>
      <c r="F145" s="225" t="s">
        <v>1430</v>
      </c>
      <c r="G145" s="42"/>
      <c r="H145" s="42"/>
      <c r="I145" s="221"/>
      <c r="J145" s="42"/>
      <c r="K145" s="42"/>
      <c r="L145" s="46"/>
      <c r="M145" s="222"/>
      <c r="N145" s="22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148</v>
      </c>
      <c r="AU145" s="19" t="s">
        <v>86</v>
      </c>
    </row>
    <row r="146" spans="1:63" s="12" customFormat="1" ht="22.8" customHeight="1">
      <c r="A146" s="12"/>
      <c r="B146" s="190"/>
      <c r="C146" s="191"/>
      <c r="D146" s="192" t="s">
        <v>75</v>
      </c>
      <c r="E146" s="204" t="s">
        <v>1431</v>
      </c>
      <c r="F146" s="204" t="s">
        <v>1432</v>
      </c>
      <c r="G146" s="191"/>
      <c r="H146" s="191"/>
      <c r="I146" s="194"/>
      <c r="J146" s="205">
        <f>BK146</f>
        <v>0</v>
      </c>
      <c r="K146" s="191"/>
      <c r="L146" s="196"/>
      <c r="M146" s="197"/>
      <c r="N146" s="198"/>
      <c r="O146" s="198"/>
      <c r="P146" s="199">
        <f>SUM(P147:P188)</f>
        <v>0</v>
      </c>
      <c r="Q146" s="198"/>
      <c r="R146" s="199">
        <f>SUM(R147:R188)</f>
        <v>0.024159999999999997</v>
      </c>
      <c r="S146" s="198"/>
      <c r="T146" s="200">
        <f>SUM(T147:T188)</f>
        <v>0.01056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1" t="s">
        <v>86</v>
      </c>
      <c r="AT146" s="202" t="s">
        <v>75</v>
      </c>
      <c r="AU146" s="202" t="s">
        <v>84</v>
      </c>
      <c r="AY146" s="201" t="s">
        <v>136</v>
      </c>
      <c r="BK146" s="203">
        <f>SUM(BK147:BK188)</f>
        <v>0</v>
      </c>
    </row>
    <row r="147" spans="1:65" s="2" customFormat="1" ht="16.5" customHeight="1">
      <c r="A147" s="40"/>
      <c r="B147" s="41"/>
      <c r="C147" s="206" t="s">
        <v>264</v>
      </c>
      <c r="D147" s="206" t="s">
        <v>139</v>
      </c>
      <c r="E147" s="207" t="s">
        <v>1433</v>
      </c>
      <c r="F147" s="208" t="s">
        <v>1434</v>
      </c>
      <c r="G147" s="209" t="s">
        <v>235</v>
      </c>
      <c r="H147" s="210">
        <v>8</v>
      </c>
      <c r="I147" s="211"/>
      <c r="J147" s="212">
        <f>ROUND(I147*H147,2)</f>
        <v>0</v>
      </c>
      <c r="K147" s="208" t="s">
        <v>143</v>
      </c>
      <c r="L147" s="46"/>
      <c r="M147" s="213" t="s">
        <v>19</v>
      </c>
      <c r="N147" s="214" t="s">
        <v>47</v>
      </c>
      <c r="O147" s="86"/>
      <c r="P147" s="215">
        <f>O147*H147</f>
        <v>0</v>
      </c>
      <c r="Q147" s="215">
        <v>0.00105</v>
      </c>
      <c r="R147" s="215">
        <f>Q147*H147</f>
        <v>0.0084</v>
      </c>
      <c r="S147" s="215">
        <v>0.00081</v>
      </c>
      <c r="T147" s="216">
        <f>S147*H147</f>
        <v>0.00648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236</v>
      </c>
      <c r="AT147" s="217" t="s">
        <v>139</v>
      </c>
      <c r="AU147" s="217" t="s">
        <v>86</v>
      </c>
      <c r="AY147" s="19" t="s">
        <v>136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84</v>
      </c>
      <c r="BK147" s="218">
        <f>ROUND(I147*H147,2)</f>
        <v>0</v>
      </c>
      <c r="BL147" s="19" t="s">
        <v>236</v>
      </c>
      <c r="BM147" s="217" t="s">
        <v>1435</v>
      </c>
    </row>
    <row r="148" spans="1:47" s="2" customFormat="1" ht="12">
      <c r="A148" s="40"/>
      <c r="B148" s="41"/>
      <c r="C148" s="42"/>
      <c r="D148" s="219" t="s">
        <v>146</v>
      </c>
      <c r="E148" s="42"/>
      <c r="F148" s="220" t="s">
        <v>1436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146</v>
      </c>
      <c r="AU148" s="19" t="s">
        <v>86</v>
      </c>
    </row>
    <row r="149" spans="1:47" s="2" customFormat="1" ht="12">
      <c r="A149" s="40"/>
      <c r="B149" s="41"/>
      <c r="C149" s="42"/>
      <c r="D149" s="224" t="s">
        <v>148</v>
      </c>
      <c r="E149" s="42"/>
      <c r="F149" s="225" t="s">
        <v>1437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148</v>
      </c>
      <c r="AU149" s="19" t="s">
        <v>86</v>
      </c>
    </row>
    <row r="150" spans="1:65" s="2" customFormat="1" ht="16.5" customHeight="1">
      <c r="A150" s="40"/>
      <c r="B150" s="41"/>
      <c r="C150" s="206" t="s">
        <v>272</v>
      </c>
      <c r="D150" s="206" t="s">
        <v>139</v>
      </c>
      <c r="E150" s="207" t="s">
        <v>1438</v>
      </c>
      <c r="F150" s="208" t="s">
        <v>1439</v>
      </c>
      <c r="G150" s="209" t="s">
        <v>235</v>
      </c>
      <c r="H150" s="210">
        <v>8</v>
      </c>
      <c r="I150" s="211"/>
      <c r="J150" s="212">
        <f>ROUND(I150*H150,2)</f>
        <v>0</v>
      </c>
      <c r="K150" s="208" t="s">
        <v>143</v>
      </c>
      <c r="L150" s="46"/>
      <c r="M150" s="213" t="s">
        <v>19</v>
      </c>
      <c r="N150" s="214" t="s">
        <v>47</v>
      </c>
      <c r="O150" s="86"/>
      <c r="P150" s="215">
        <f>O150*H150</f>
        <v>0</v>
      </c>
      <c r="Q150" s="215">
        <v>0.0001</v>
      </c>
      <c r="R150" s="215">
        <f>Q150*H150</f>
        <v>0.0008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236</v>
      </c>
      <c r="AT150" s="217" t="s">
        <v>139</v>
      </c>
      <c r="AU150" s="217" t="s">
        <v>86</v>
      </c>
      <c r="AY150" s="19" t="s">
        <v>136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84</v>
      </c>
      <c r="BK150" s="218">
        <f>ROUND(I150*H150,2)</f>
        <v>0</v>
      </c>
      <c r="BL150" s="19" t="s">
        <v>236</v>
      </c>
      <c r="BM150" s="217" t="s">
        <v>1440</v>
      </c>
    </row>
    <row r="151" spans="1:47" s="2" customFormat="1" ht="12">
      <c r="A151" s="40"/>
      <c r="B151" s="41"/>
      <c r="C151" s="42"/>
      <c r="D151" s="219" t="s">
        <v>146</v>
      </c>
      <c r="E151" s="42"/>
      <c r="F151" s="220" t="s">
        <v>1441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146</v>
      </c>
      <c r="AU151" s="19" t="s">
        <v>86</v>
      </c>
    </row>
    <row r="152" spans="1:47" s="2" customFormat="1" ht="12">
      <c r="A152" s="40"/>
      <c r="B152" s="41"/>
      <c r="C152" s="42"/>
      <c r="D152" s="224" t="s">
        <v>148</v>
      </c>
      <c r="E152" s="42"/>
      <c r="F152" s="225" t="s">
        <v>1442</v>
      </c>
      <c r="G152" s="42"/>
      <c r="H152" s="42"/>
      <c r="I152" s="221"/>
      <c r="J152" s="42"/>
      <c r="K152" s="42"/>
      <c r="L152" s="46"/>
      <c r="M152" s="222"/>
      <c r="N152" s="223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148</v>
      </c>
      <c r="AU152" s="19" t="s">
        <v>86</v>
      </c>
    </row>
    <row r="153" spans="1:65" s="2" customFormat="1" ht="16.5" customHeight="1">
      <c r="A153" s="40"/>
      <c r="B153" s="41"/>
      <c r="C153" s="206" t="s">
        <v>277</v>
      </c>
      <c r="D153" s="206" t="s">
        <v>139</v>
      </c>
      <c r="E153" s="207" t="s">
        <v>1443</v>
      </c>
      <c r="F153" s="208" t="s">
        <v>1444</v>
      </c>
      <c r="G153" s="209" t="s">
        <v>571</v>
      </c>
      <c r="H153" s="210">
        <v>8</v>
      </c>
      <c r="I153" s="211"/>
      <c r="J153" s="212">
        <f>ROUND(I153*H153,2)</f>
        <v>0</v>
      </c>
      <c r="K153" s="208" t="s">
        <v>143</v>
      </c>
      <c r="L153" s="46"/>
      <c r="M153" s="213" t="s">
        <v>19</v>
      </c>
      <c r="N153" s="214" t="s">
        <v>47</v>
      </c>
      <c r="O153" s="86"/>
      <c r="P153" s="215">
        <f>O153*H153</f>
        <v>0</v>
      </c>
      <c r="Q153" s="215">
        <v>0</v>
      </c>
      <c r="R153" s="215">
        <f>Q153*H153</f>
        <v>0</v>
      </c>
      <c r="S153" s="215">
        <v>0.00028</v>
      </c>
      <c r="T153" s="216">
        <f>S153*H153</f>
        <v>0.00224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236</v>
      </c>
      <c r="AT153" s="217" t="s">
        <v>139</v>
      </c>
      <c r="AU153" s="217" t="s">
        <v>86</v>
      </c>
      <c r="AY153" s="19" t="s">
        <v>136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84</v>
      </c>
      <c r="BK153" s="218">
        <f>ROUND(I153*H153,2)</f>
        <v>0</v>
      </c>
      <c r="BL153" s="19" t="s">
        <v>236</v>
      </c>
      <c r="BM153" s="217" t="s">
        <v>1445</v>
      </c>
    </row>
    <row r="154" spans="1:47" s="2" customFormat="1" ht="12">
      <c r="A154" s="40"/>
      <c r="B154" s="41"/>
      <c r="C154" s="42"/>
      <c r="D154" s="219" t="s">
        <v>146</v>
      </c>
      <c r="E154" s="42"/>
      <c r="F154" s="220" t="s">
        <v>1446</v>
      </c>
      <c r="G154" s="42"/>
      <c r="H154" s="42"/>
      <c r="I154" s="221"/>
      <c r="J154" s="42"/>
      <c r="K154" s="42"/>
      <c r="L154" s="46"/>
      <c r="M154" s="222"/>
      <c r="N154" s="223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146</v>
      </c>
      <c r="AU154" s="19" t="s">
        <v>86</v>
      </c>
    </row>
    <row r="155" spans="1:47" s="2" customFormat="1" ht="12">
      <c r="A155" s="40"/>
      <c r="B155" s="41"/>
      <c r="C155" s="42"/>
      <c r="D155" s="224" t="s">
        <v>148</v>
      </c>
      <c r="E155" s="42"/>
      <c r="F155" s="225" t="s">
        <v>1447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148</v>
      </c>
      <c r="AU155" s="19" t="s">
        <v>86</v>
      </c>
    </row>
    <row r="156" spans="1:65" s="2" customFormat="1" ht="16.5" customHeight="1">
      <c r="A156" s="40"/>
      <c r="B156" s="41"/>
      <c r="C156" s="206" t="s">
        <v>285</v>
      </c>
      <c r="D156" s="206" t="s">
        <v>139</v>
      </c>
      <c r="E156" s="207" t="s">
        <v>1448</v>
      </c>
      <c r="F156" s="208" t="s">
        <v>1449</v>
      </c>
      <c r="G156" s="209" t="s">
        <v>571</v>
      </c>
      <c r="H156" s="210">
        <v>16</v>
      </c>
      <c r="I156" s="211"/>
      <c r="J156" s="212">
        <f>ROUND(I156*H156,2)</f>
        <v>0</v>
      </c>
      <c r="K156" s="208" t="s">
        <v>143</v>
      </c>
      <c r="L156" s="46"/>
      <c r="M156" s="213" t="s">
        <v>19</v>
      </c>
      <c r="N156" s="214" t="s">
        <v>47</v>
      </c>
      <c r="O156" s="86"/>
      <c r="P156" s="215">
        <f>O156*H156</f>
        <v>0</v>
      </c>
      <c r="Q156" s="215">
        <v>0.00051</v>
      </c>
      <c r="R156" s="215">
        <f>Q156*H156</f>
        <v>0.00816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236</v>
      </c>
      <c r="AT156" s="217" t="s">
        <v>139</v>
      </c>
      <c r="AU156" s="217" t="s">
        <v>86</v>
      </c>
      <c r="AY156" s="19" t="s">
        <v>136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84</v>
      </c>
      <c r="BK156" s="218">
        <f>ROUND(I156*H156,2)</f>
        <v>0</v>
      </c>
      <c r="BL156" s="19" t="s">
        <v>236</v>
      </c>
      <c r="BM156" s="217" t="s">
        <v>1450</v>
      </c>
    </row>
    <row r="157" spans="1:47" s="2" customFormat="1" ht="12">
      <c r="A157" s="40"/>
      <c r="B157" s="41"/>
      <c r="C157" s="42"/>
      <c r="D157" s="219" t="s">
        <v>146</v>
      </c>
      <c r="E157" s="42"/>
      <c r="F157" s="220" t="s">
        <v>1451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146</v>
      </c>
      <c r="AU157" s="19" t="s">
        <v>86</v>
      </c>
    </row>
    <row r="158" spans="1:47" s="2" customFormat="1" ht="12">
      <c r="A158" s="40"/>
      <c r="B158" s="41"/>
      <c r="C158" s="42"/>
      <c r="D158" s="224" t="s">
        <v>148</v>
      </c>
      <c r="E158" s="42"/>
      <c r="F158" s="225" t="s">
        <v>1452</v>
      </c>
      <c r="G158" s="42"/>
      <c r="H158" s="42"/>
      <c r="I158" s="221"/>
      <c r="J158" s="42"/>
      <c r="K158" s="42"/>
      <c r="L158" s="46"/>
      <c r="M158" s="222"/>
      <c r="N158" s="223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148</v>
      </c>
      <c r="AU158" s="19" t="s">
        <v>86</v>
      </c>
    </row>
    <row r="159" spans="1:65" s="2" customFormat="1" ht="16.5" customHeight="1">
      <c r="A159" s="40"/>
      <c r="B159" s="41"/>
      <c r="C159" s="206" t="s">
        <v>7</v>
      </c>
      <c r="D159" s="206" t="s">
        <v>139</v>
      </c>
      <c r="E159" s="207" t="s">
        <v>1453</v>
      </c>
      <c r="F159" s="208" t="s">
        <v>1454</v>
      </c>
      <c r="G159" s="209" t="s">
        <v>571</v>
      </c>
      <c r="H159" s="210">
        <v>8</v>
      </c>
      <c r="I159" s="211"/>
      <c r="J159" s="212">
        <f>ROUND(I159*H159,2)</f>
        <v>0</v>
      </c>
      <c r="K159" s="208" t="s">
        <v>143</v>
      </c>
      <c r="L159" s="46"/>
      <c r="M159" s="213" t="s">
        <v>19</v>
      </c>
      <c r="N159" s="214" t="s">
        <v>47</v>
      </c>
      <c r="O159" s="86"/>
      <c r="P159" s="215">
        <f>O159*H159</f>
        <v>0</v>
      </c>
      <c r="Q159" s="215">
        <v>5E-05</v>
      </c>
      <c r="R159" s="215">
        <f>Q159*H159</f>
        <v>0.0004</v>
      </c>
      <c r="S159" s="215">
        <v>0</v>
      </c>
      <c r="T159" s="21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7" t="s">
        <v>236</v>
      </c>
      <c r="AT159" s="217" t="s">
        <v>139</v>
      </c>
      <c r="AU159" s="217" t="s">
        <v>86</v>
      </c>
      <c r="AY159" s="19" t="s">
        <v>136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9" t="s">
        <v>84</v>
      </c>
      <c r="BK159" s="218">
        <f>ROUND(I159*H159,2)</f>
        <v>0</v>
      </c>
      <c r="BL159" s="19" t="s">
        <v>236</v>
      </c>
      <c r="BM159" s="217" t="s">
        <v>1455</v>
      </c>
    </row>
    <row r="160" spans="1:47" s="2" customFormat="1" ht="12">
      <c r="A160" s="40"/>
      <c r="B160" s="41"/>
      <c r="C160" s="42"/>
      <c r="D160" s="219" t="s">
        <v>146</v>
      </c>
      <c r="E160" s="42"/>
      <c r="F160" s="220" t="s">
        <v>1456</v>
      </c>
      <c r="G160" s="42"/>
      <c r="H160" s="42"/>
      <c r="I160" s="221"/>
      <c r="J160" s="42"/>
      <c r="K160" s="42"/>
      <c r="L160" s="46"/>
      <c r="M160" s="222"/>
      <c r="N160" s="223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146</v>
      </c>
      <c r="AU160" s="19" t="s">
        <v>86</v>
      </c>
    </row>
    <row r="161" spans="1:47" s="2" customFormat="1" ht="12">
      <c r="A161" s="40"/>
      <c r="B161" s="41"/>
      <c r="C161" s="42"/>
      <c r="D161" s="224" t="s">
        <v>148</v>
      </c>
      <c r="E161" s="42"/>
      <c r="F161" s="225" t="s">
        <v>1457</v>
      </c>
      <c r="G161" s="42"/>
      <c r="H161" s="42"/>
      <c r="I161" s="221"/>
      <c r="J161" s="42"/>
      <c r="K161" s="42"/>
      <c r="L161" s="46"/>
      <c r="M161" s="222"/>
      <c r="N161" s="223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148</v>
      </c>
      <c r="AU161" s="19" t="s">
        <v>86</v>
      </c>
    </row>
    <row r="162" spans="1:65" s="2" customFormat="1" ht="21.75" customHeight="1">
      <c r="A162" s="40"/>
      <c r="B162" s="41"/>
      <c r="C162" s="206" t="s">
        <v>297</v>
      </c>
      <c r="D162" s="206" t="s">
        <v>139</v>
      </c>
      <c r="E162" s="207" t="s">
        <v>1458</v>
      </c>
      <c r="F162" s="208" t="s">
        <v>1459</v>
      </c>
      <c r="G162" s="209" t="s">
        <v>571</v>
      </c>
      <c r="H162" s="210">
        <v>16</v>
      </c>
      <c r="I162" s="211"/>
      <c r="J162" s="212">
        <f>ROUND(I162*H162,2)</f>
        <v>0</v>
      </c>
      <c r="K162" s="208" t="s">
        <v>143</v>
      </c>
      <c r="L162" s="46"/>
      <c r="M162" s="213" t="s">
        <v>19</v>
      </c>
      <c r="N162" s="214" t="s">
        <v>47</v>
      </c>
      <c r="O162" s="86"/>
      <c r="P162" s="215">
        <f>O162*H162</f>
        <v>0</v>
      </c>
      <c r="Q162" s="215">
        <v>0.0002</v>
      </c>
      <c r="R162" s="215">
        <f>Q162*H162</f>
        <v>0.0032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236</v>
      </c>
      <c r="AT162" s="217" t="s">
        <v>139</v>
      </c>
      <c r="AU162" s="217" t="s">
        <v>86</v>
      </c>
      <c r="AY162" s="19" t="s">
        <v>136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84</v>
      </c>
      <c r="BK162" s="218">
        <f>ROUND(I162*H162,2)</f>
        <v>0</v>
      </c>
      <c r="BL162" s="19" t="s">
        <v>236</v>
      </c>
      <c r="BM162" s="217" t="s">
        <v>1460</v>
      </c>
    </row>
    <row r="163" spans="1:47" s="2" customFormat="1" ht="12">
      <c r="A163" s="40"/>
      <c r="B163" s="41"/>
      <c r="C163" s="42"/>
      <c r="D163" s="219" t="s">
        <v>146</v>
      </c>
      <c r="E163" s="42"/>
      <c r="F163" s="220" t="s">
        <v>1461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146</v>
      </c>
      <c r="AU163" s="19" t="s">
        <v>86</v>
      </c>
    </row>
    <row r="164" spans="1:47" s="2" customFormat="1" ht="12">
      <c r="A164" s="40"/>
      <c r="B164" s="41"/>
      <c r="C164" s="42"/>
      <c r="D164" s="224" t="s">
        <v>148</v>
      </c>
      <c r="E164" s="42"/>
      <c r="F164" s="225" t="s">
        <v>1462</v>
      </c>
      <c r="G164" s="42"/>
      <c r="H164" s="42"/>
      <c r="I164" s="221"/>
      <c r="J164" s="42"/>
      <c r="K164" s="42"/>
      <c r="L164" s="46"/>
      <c r="M164" s="222"/>
      <c r="N164" s="223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148</v>
      </c>
      <c r="AU164" s="19" t="s">
        <v>86</v>
      </c>
    </row>
    <row r="165" spans="1:65" s="2" customFormat="1" ht="16.5" customHeight="1">
      <c r="A165" s="40"/>
      <c r="B165" s="41"/>
      <c r="C165" s="206" t="s">
        <v>303</v>
      </c>
      <c r="D165" s="206" t="s">
        <v>139</v>
      </c>
      <c r="E165" s="207" t="s">
        <v>1463</v>
      </c>
      <c r="F165" s="208" t="s">
        <v>1464</v>
      </c>
      <c r="G165" s="209" t="s">
        <v>571</v>
      </c>
      <c r="H165" s="210">
        <v>8</v>
      </c>
      <c r="I165" s="211"/>
      <c r="J165" s="212">
        <f>ROUND(I165*H165,2)</f>
        <v>0</v>
      </c>
      <c r="K165" s="208" t="s">
        <v>143</v>
      </c>
      <c r="L165" s="46"/>
      <c r="M165" s="213" t="s">
        <v>19</v>
      </c>
      <c r="N165" s="214" t="s">
        <v>47</v>
      </c>
      <c r="O165" s="86"/>
      <c r="P165" s="215">
        <f>O165*H165</f>
        <v>0</v>
      </c>
      <c r="Q165" s="215">
        <v>0</v>
      </c>
      <c r="R165" s="215">
        <f>Q165*H165</f>
        <v>0</v>
      </c>
      <c r="S165" s="215">
        <v>0.00023</v>
      </c>
      <c r="T165" s="216">
        <f>S165*H165</f>
        <v>0.00184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236</v>
      </c>
      <c r="AT165" s="217" t="s">
        <v>139</v>
      </c>
      <c r="AU165" s="217" t="s">
        <v>86</v>
      </c>
      <c r="AY165" s="19" t="s">
        <v>136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84</v>
      </c>
      <c r="BK165" s="218">
        <f>ROUND(I165*H165,2)</f>
        <v>0</v>
      </c>
      <c r="BL165" s="19" t="s">
        <v>236</v>
      </c>
      <c r="BM165" s="217" t="s">
        <v>1465</v>
      </c>
    </row>
    <row r="166" spans="1:47" s="2" customFormat="1" ht="12">
      <c r="A166" s="40"/>
      <c r="B166" s="41"/>
      <c r="C166" s="42"/>
      <c r="D166" s="219" t="s">
        <v>146</v>
      </c>
      <c r="E166" s="42"/>
      <c r="F166" s="220" t="s">
        <v>1466</v>
      </c>
      <c r="G166" s="42"/>
      <c r="H166" s="42"/>
      <c r="I166" s="221"/>
      <c r="J166" s="42"/>
      <c r="K166" s="42"/>
      <c r="L166" s="46"/>
      <c r="M166" s="222"/>
      <c r="N166" s="223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146</v>
      </c>
      <c r="AU166" s="19" t="s">
        <v>86</v>
      </c>
    </row>
    <row r="167" spans="1:47" s="2" customFormat="1" ht="12">
      <c r="A167" s="40"/>
      <c r="B167" s="41"/>
      <c r="C167" s="42"/>
      <c r="D167" s="224" t="s">
        <v>148</v>
      </c>
      <c r="E167" s="42"/>
      <c r="F167" s="225" t="s">
        <v>1467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148</v>
      </c>
      <c r="AU167" s="19" t="s">
        <v>86</v>
      </c>
    </row>
    <row r="168" spans="1:65" s="2" customFormat="1" ht="16.5" customHeight="1">
      <c r="A168" s="40"/>
      <c r="B168" s="41"/>
      <c r="C168" s="206" t="s">
        <v>307</v>
      </c>
      <c r="D168" s="206" t="s">
        <v>139</v>
      </c>
      <c r="E168" s="207" t="s">
        <v>1468</v>
      </c>
      <c r="F168" s="208" t="s">
        <v>1469</v>
      </c>
      <c r="G168" s="209" t="s">
        <v>235</v>
      </c>
      <c r="H168" s="210">
        <v>8</v>
      </c>
      <c r="I168" s="211"/>
      <c r="J168" s="212">
        <f>ROUND(I168*H168,2)</f>
        <v>0</v>
      </c>
      <c r="K168" s="208" t="s">
        <v>19</v>
      </c>
      <c r="L168" s="46"/>
      <c r="M168" s="213" t="s">
        <v>19</v>
      </c>
      <c r="N168" s="214" t="s">
        <v>47</v>
      </c>
      <c r="O168" s="86"/>
      <c r="P168" s="215">
        <f>O168*H168</f>
        <v>0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236</v>
      </c>
      <c r="AT168" s="217" t="s">
        <v>139</v>
      </c>
      <c r="AU168" s="217" t="s">
        <v>86</v>
      </c>
      <c r="AY168" s="19" t="s">
        <v>136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84</v>
      </c>
      <c r="BK168" s="218">
        <f>ROUND(I168*H168,2)</f>
        <v>0</v>
      </c>
      <c r="BL168" s="19" t="s">
        <v>236</v>
      </c>
      <c r="BM168" s="217" t="s">
        <v>1470</v>
      </c>
    </row>
    <row r="169" spans="1:47" s="2" customFormat="1" ht="12">
      <c r="A169" s="40"/>
      <c r="B169" s="41"/>
      <c r="C169" s="42"/>
      <c r="D169" s="219" t="s">
        <v>146</v>
      </c>
      <c r="E169" s="42"/>
      <c r="F169" s="220" t="s">
        <v>1469</v>
      </c>
      <c r="G169" s="42"/>
      <c r="H169" s="42"/>
      <c r="I169" s="221"/>
      <c r="J169" s="42"/>
      <c r="K169" s="42"/>
      <c r="L169" s="46"/>
      <c r="M169" s="222"/>
      <c r="N169" s="223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146</v>
      </c>
      <c r="AU169" s="19" t="s">
        <v>86</v>
      </c>
    </row>
    <row r="170" spans="1:65" s="2" customFormat="1" ht="16.5" customHeight="1">
      <c r="A170" s="40"/>
      <c r="B170" s="41"/>
      <c r="C170" s="206" t="s">
        <v>313</v>
      </c>
      <c r="D170" s="206" t="s">
        <v>139</v>
      </c>
      <c r="E170" s="207" t="s">
        <v>1471</v>
      </c>
      <c r="F170" s="208" t="s">
        <v>1472</v>
      </c>
      <c r="G170" s="209" t="s">
        <v>235</v>
      </c>
      <c r="H170" s="210">
        <v>8</v>
      </c>
      <c r="I170" s="211"/>
      <c r="J170" s="212">
        <f>ROUND(I170*H170,2)</f>
        <v>0</v>
      </c>
      <c r="K170" s="208" t="s">
        <v>143</v>
      </c>
      <c r="L170" s="46"/>
      <c r="M170" s="213" t="s">
        <v>19</v>
      </c>
      <c r="N170" s="214" t="s">
        <v>47</v>
      </c>
      <c r="O170" s="86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236</v>
      </c>
      <c r="AT170" s="217" t="s">
        <v>139</v>
      </c>
      <c r="AU170" s="217" t="s">
        <v>86</v>
      </c>
      <c r="AY170" s="19" t="s">
        <v>136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84</v>
      </c>
      <c r="BK170" s="218">
        <f>ROUND(I170*H170,2)</f>
        <v>0</v>
      </c>
      <c r="BL170" s="19" t="s">
        <v>236</v>
      </c>
      <c r="BM170" s="217" t="s">
        <v>1473</v>
      </c>
    </row>
    <row r="171" spans="1:47" s="2" customFormat="1" ht="12">
      <c r="A171" s="40"/>
      <c r="B171" s="41"/>
      <c r="C171" s="42"/>
      <c r="D171" s="219" t="s">
        <v>146</v>
      </c>
      <c r="E171" s="42"/>
      <c r="F171" s="220" t="s">
        <v>1474</v>
      </c>
      <c r="G171" s="42"/>
      <c r="H171" s="42"/>
      <c r="I171" s="221"/>
      <c r="J171" s="42"/>
      <c r="K171" s="42"/>
      <c r="L171" s="46"/>
      <c r="M171" s="222"/>
      <c r="N171" s="223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146</v>
      </c>
      <c r="AU171" s="19" t="s">
        <v>86</v>
      </c>
    </row>
    <row r="172" spans="1:47" s="2" customFormat="1" ht="12">
      <c r="A172" s="40"/>
      <c r="B172" s="41"/>
      <c r="C172" s="42"/>
      <c r="D172" s="224" t="s">
        <v>148</v>
      </c>
      <c r="E172" s="42"/>
      <c r="F172" s="225" t="s">
        <v>1475</v>
      </c>
      <c r="G172" s="42"/>
      <c r="H172" s="42"/>
      <c r="I172" s="221"/>
      <c r="J172" s="42"/>
      <c r="K172" s="42"/>
      <c r="L172" s="46"/>
      <c r="M172" s="222"/>
      <c r="N172" s="223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148</v>
      </c>
      <c r="AU172" s="19" t="s">
        <v>86</v>
      </c>
    </row>
    <row r="173" spans="1:65" s="2" customFormat="1" ht="16.5" customHeight="1">
      <c r="A173" s="40"/>
      <c r="B173" s="41"/>
      <c r="C173" s="206" t="s">
        <v>317</v>
      </c>
      <c r="D173" s="206" t="s">
        <v>139</v>
      </c>
      <c r="E173" s="207" t="s">
        <v>1476</v>
      </c>
      <c r="F173" s="208" t="s">
        <v>1477</v>
      </c>
      <c r="G173" s="209" t="s">
        <v>235</v>
      </c>
      <c r="H173" s="210">
        <v>4</v>
      </c>
      <c r="I173" s="211"/>
      <c r="J173" s="212">
        <f>ROUND(I173*H173,2)</f>
        <v>0</v>
      </c>
      <c r="K173" s="208" t="s">
        <v>143</v>
      </c>
      <c r="L173" s="46"/>
      <c r="M173" s="213" t="s">
        <v>19</v>
      </c>
      <c r="N173" s="214" t="s">
        <v>47</v>
      </c>
      <c r="O173" s="86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236</v>
      </c>
      <c r="AT173" s="217" t="s">
        <v>139</v>
      </c>
      <c r="AU173" s="217" t="s">
        <v>86</v>
      </c>
      <c r="AY173" s="19" t="s">
        <v>136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84</v>
      </c>
      <c r="BK173" s="218">
        <f>ROUND(I173*H173,2)</f>
        <v>0</v>
      </c>
      <c r="BL173" s="19" t="s">
        <v>236</v>
      </c>
      <c r="BM173" s="217" t="s">
        <v>1478</v>
      </c>
    </row>
    <row r="174" spans="1:47" s="2" customFormat="1" ht="12">
      <c r="A174" s="40"/>
      <c r="B174" s="41"/>
      <c r="C174" s="42"/>
      <c r="D174" s="219" t="s">
        <v>146</v>
      </c>
      <c r="E174" s="42"/>
      <c r="F174" s="220" t="s">
        <v>1479</v>
      </c>
      <c r="G174" s="42"/>
      <c r="H174" s="42"/>
      <c r="I174" s="221"/>
      <c r="J174" s="42"/>
      <c r="K174" s="42"/>
      <c r="L174" s="46"/>
      <c r="M174" s="222"/>
      <c r="N174" s="223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146</v>
      </c>
      <c r="AU174" s="19" t="s">
        <v>86</v>
      </c>
    </row>
    <row r="175" spans="1:47" s="2" customFormat="1" ht="12">
      <c r="A175" s="40"/>
      <c r="B175" s="41"/>
      <c r="C175" s="42"/>
      <c r="D175" s="224" t="s">
        <v>148</v>
      </c>
      <c r="E175" s="42"/>
      <c r="F175" s="225" t="s">
        <v>1480</v>
      </c>
      <c r="G175" s="42"/>
      <c r="H175" s="42"/>
      <c r="I175" s="221"/>
      <c r="J175" s="42"/>
      <c r="K175" s="42"/>
      <c r="L175" s="46"/>
      <c r="M175" s="222"/>
      <c r="N175" s="223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148</v>
      </c>
      <c r="AU175" s="19" t="s">
        <v>86</v>
      </c>
    </row>
    <row r="176" spans="1:65" s="2" customFormat="1" ht="16.5" customHeight="1">
      <c r="A176" s="40"/>
      <c r="B176" s="41"/>
      <c r="C176" s="206" t="s">
        <v>327</v>
      </c>
      <c r="D176" s="206" t="s">
        <v>139</v>
      </c>
      <c r="E176" s="207" t="s">
        <v>1481</v>
      </c>
      <c r="F176" s="208" t="s">
        <v>1482</v>
      </c>
      <c r="G176" s="209" t="s">
        <v>235</v>
      </c>
      <c r="H176" s="210">
        <v>8</v>
      </c>
      <c r="I176" s="211"/>
      <c r="J176" s="212">
        <f>ROUND(I176*H176,2)</f>
        <v>0</v>
      </c>
      <c r="K176" s="208" t="s">
        <v>19</v>
      </c>
      <c r="L176" s="46"/>
      <c r="M176" s="213" t="s">
        <v>19</v>
      </c>
      <c r="N176" s="214" t="s">
        <v>47</v>
      </c>
      <c r="O176" s="86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236</v>
      </c>
      <c r="AT176" s="217" t="s">
        <v>139</v>
      </c>
      <c r="AU176" s="217" t="s">
        <v>86</v>
      </c>
      <c r="AY176" s="19" t="s">
        <v>136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84</v>
      </c>
      <c r="BK176" s="218">
        <f>ROUND(I176*H176,2)</f>
        <v>0</v>
      </c>
      <c r="BL176" s="19" t="s">
        <v>236</v>
      </c>
      <c r="BM176" s="217" t="s">
        <v>1483</v>
      </c>
    </row>
    <row r="177" spans="1:47" s="2" customFormat="1" ht="12">
      <c r="A177" s="40"/>
      <c r="B177" s="41"/>
      <c r="C177" s="42"/>
      <c r="D177" s="219" t="s">
        <v>146</v>
      </c>
      <c r="E177" s="42"/>
      <c r="F177" s="220" t="s">
        <v>1482</v>
      </c>
      <c r="G177" s="42"/>
      <c r="H177" s="42"/>
      <c r="I177" s="221"/>
      <c r="J177" s="42"/>
      <c r="K177" s="42"/>
      <c r="L177" s="46"/>
      <c r="M177" s="222"/>
      <c r="N177" s="223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146</v>
      </c>
      <c r="AU177" s="19" t="s">
        <v>86</v>
      </c>
    </row>
    <row r="178" spans="1:65" s="2" customFormat="1" ht="16.5" customHeight="1">
      <c r="A178" s="40"/>
      <c r="B178" s="41"/>
      <c r="C178" s="206" t="s">
        <v>337</v>
      </c>
      <c r="D178" s="206" t="s">
        <v>139</v>
      </c>
      <c r="E178" s="207" t="s">
        <v>1484</v>
      </c>
      <c r="F178" s="208" t="s">
        <v>1485</v>
      </c>
      <c r="G178" s="209" t="s">
        <v>571</v>
      </c>
      <c r="H178" s="210">
        <v>16</v>
      </c>
      <c r="I178" s="211"/>
      <c r="J178" s="212">
        <f>ROUND(I178*H178,2)</f>
        <v>0</v>
      </c>
      <c r="K178" s="208" t="s">
        <v>143</v>
      </c>
      <c r="L178" s="46"/>
      <c r="M178" s="213" t="s">
        <v>19</v>
      </c>
      <c r="N178" s="214" t="s">
        <v>47</v>
      </c>
      <c r="O178" s="86"/>
      <c r="P178" s="215">
        <f>O178*H178</f>
        <v>0</v>
      </c>
      <c r="Q178" s="215">
        <v>0.00019</v>
      </c>
      <c r="R178" s="215">
        <f>Q178*H178</f>
        <v>0.00304</v>
      </c>
      <c r="S178" s="215">
        <v>0</v>
      </c>
      <c r="T178" s="21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7" t="s">
        <v>236</v>
      </c>
      <c r="AT178" s="217" t="s">
        <v>139</v>
      </c>
      <c r="AU178" s="217" t="s">
        <v>86</v>
      </c>
      <c r="AY178" s="19" t="s">
        <v>136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9" t="s">
        <v>84</v>
      </c>
      <c r="BK178" s="218">
        <f>ROUND(I178*H178,2)</f>
        <v>0</v>
      </c>
      <c r="BL178" s="19" t="s">
        <v>236</v>
      </c>
      <c r="BM178" s="217" t="s">
        <v>1486</v>
      </c>
    </row>
    <row r="179" spans="1:47" s="2" customFormat="1" ht="12">
      <c r="A179" s="40"/>
      <c r="B179" s="41"/>
      <c r="C179" s="42"/>
      <c r="D179" s="219" t="s">
        <v>146</v>
      </c>
      <c r="E179" s="42"/>
      <c r="F179" s="220" t="s">
        <v>1487</v>
      </c>
      <c r="G179" s="42"/>
      <c r="H179" s="42"/>
      <c r="I179" s="221"/>
      <c r="J179" s="42"/>
      <c r="K179" s="42"/>
      <c r="L179" s="46"/>
      <c r="M179" s="222"/>
      <c r="N179" s="223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146</v>
      </c>
      <c r="AU179" s="19" t="s">
        <v>86</v>
      </c>
    </row>
    <row r="180" spans="1:47" s="2" customFormat="1" ht="12">
      <c r="A180" s="40"/>
      <c r="B180" s="41"/>
      <c r="C180" s="42"/>
      <c r="D180" s="224" t="s">
        <v>148</v>
      </c>
      <c r="E180" s="42"/>
      <c r="F180" s="225" t="s">
        <v>1488</v>
      </c>
      <c r="G180" s="42"/>
      <c r="H180" s="42"/>
      <c r="I180" s="221"/>
      <c r="J180" s="42"/>
      <c r="K180" s="42"/>
      <c r="L180" s="46"/>
      <c r="M180" s="222"/>
      <c r="N180" s="223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148</v>
      </c>
      <c r="AU180" s="19" t="s">
        <v>86</v>
      </c>
    </row>
    <row r="181" spans="1:65" s="2" customFormat="1" ht="16.5" customHeight="1">
      <c r="A181" s="40"/>
      <c r="B181" s="41"/>
      <c r="C181" s="206" t="s">
        <v>345</v>
      </c>
      <c r="D181" s="206" t="s">
        <v>139</v>
      </c>
      <c r="E181" s="207" t="s">
        <v>1489</v>
      </c>
      <c r="F181" s="208" t="s">
        <v>1490</v>
      </c>
      <c r="G181" s="209" t="s">
        <v>571</v>
      </c>
      <c r="H181" s="210">
        <v>16</v>
      </c>
      <c r="I181" s="211"/>
      <c r="J181" s="212">
        <f>ROUND(I181*H181,2)</f>
        <v>0</v>
      </c>
      <c r="K181" s="208" t="s">
        <v>143</v>
      </c>
      <c r="L181" s="46"/>
      <c r="M181" s="213" t="s">
        <v>19</v>
      </c>
      <c r="N181" s="214" t="s">
        <v>47</v>
      </c>
      <c r="O181" s="86"/>
      <c r="P181" s="215">
        <f>O181*H181</f>
        <v>0</v>
      </c>
      <c r="Q181" s="215">
        <v>1E-05</v>
      </c>
      <c r="R181" s="215">
        <f>Q181*H181</f>
        <v>0.00016</v>
      </c>
      <c r="S181" s="215">
        <v>0</v>
      </c>
      <c r="T181" s="21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7" t="s">
        <v>236</v>
      </c>
      <c r="AT181" s="217" t="s">
        <v>139</v>
      </c>
      <c r="AU181" s="217" t="s">
        <v>86</v>
      </c>
      <c r="AY181" s="19" t="s">
        <v>136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9" t="s">
        <v>84</v>
      </c>
      <c r="BK181" s="218">
        <f>ROUND(I181*H181,2)</f>
        <v>0</v>
      </c>
      <c r="BL181" s="19" t="s">
        <v>236</v>
      </c>
      <c r="BM181" s="217" t="s">
        <v>1491</v>
      </c>
    </row>
    <row r="182" spans="1:47" s="2" customFormat="1" ht="12">
      <c r="A182" s="40"/>
      <c r="B182" s="41"/>
      <c r="C182" s="42"/>
      <c r="D182" s="219" t="s">
        <v>146</v>
      </c>
      <c r="E182" s="42"/>
      <c r="F182" s="220" t="s">
        <v>1492</v>
      </c>
      <c r="G182" s="42"/>
      <c r="H182" s="42"/>
      <c r="I182" s="221"/>
      <c r="J182" s="42"/>
      <c r="K182" s="42"/>
      <c r="L182" s="46"/>
      <c r="M182" s="222"/>
      <c r="N182" s="223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146</v>
      </c>
      <c r="AU182" s="19" t="s">
        <v>86</v>
      </c>
    </row>
    <row r="183" spans="1:47" s="2" customFormat="1" ht="12">
      <c r="A183" s="40"/>
      <c r="B183" s="41"/>
      <c r="C183" s="42"/>
      <c r="D183" s="224" t="s">
        <v>148</v>
      </c>
      <c r="E183" s="42"/>
      <c r="F183" s="225" t="s">
        <v>1493</v>
      </c>
      <c r="G183" s="42"/>
      <c r="H183" s="42"/>
      <c r="I183" s="221"/>
      <c r="J183" s="42"/>
      <c r="K183" s="42"/>
      <c r="L183" s="46"/>
      <c r="M183" s="222"/>
      <c r="N183" s="223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148</v>
      </c>
      <c r="AU183" s="19" t="s">
        <v>86</v>
      </c>
    </row>
    <row r="184" spans="1:65" s="2" customFormat="1" ht="16.5" customHeight="1">
      <c r="A184" s="40"/>
      <c r="B184" s="41"/>
      <c r="C184" s="206" t="s">
        <v>351</v>
      </c>
      <c r="D184" s="206" t="s">
        <v>139</v>
      </c>
      <c r="E184" s="207" t="s">
        <v>1494</v>
      </c>
      <c r="F184" s="208" t="s">
        <v>1495</v>
      </c>
      <c r="G184" s="209" t="s">
        <v>235</v>
      </c>
      <c r="H184" s="210">
        <v>8</v>
      </c>
      <c r="I184" s="211"/>
      <c r="J184" s="212">
        <f>ROUND(I184*H184,2)</f>
        <v>0</v>
      </c>
      <c r="K184" s="208" t="s">
        <v>19</v>
      </c>
      <c r="L184" s="46"/>
      <c r="M184" s="213" t="s">
        <v>19</v>
      </c>
      <c r="N184" s="214" t="s">
        <v>47</v>
      </c>
      <c r="O184" s="86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236</v>
      </c>
      <c r="AT184" s="217" t="s">
        <v>139</v>
      </c>
      <c r="AU184" s="217" t="s">
        <v>86</v>
      </c>
      <c r="AY184" s="19" t="s">
        <v>136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84</v>
      </c>
      <c r="BK184" s="218">
        <f>ROUND(I184*H184,2)</f>
        <v>0</v>
      </c>
      <c r="BL184" s="19" t="s">
        <v>236</v>
      </c>
      <c r="BM184" s="217" t="s">
        <v>1496</v>
      </c>
    </row>
    <row r="185" spans="1:47" s="2" customFormat="1" ht="12">
      <c r="A185" s="40"/>
      <c r="B185" s="41"/>
      <c r="C185" s="42"/>
      <c r="D185" s="219" t="s">
        <v>146</v>
      </c>
      <c r="E185" s="42"/>
      <c r="F185" s="220" t="s">
        <v>1495</v>
      </c>
      <c r="G185" s="42"/>
      <c r="H185" s="42"/>
      <c r="I185" s="221"/>
      <c r="J185" s="42"/>
      <c r="K185" s="42"/>
      <c r="L185" s="46"/>
      <c r="M185" s="222"/>
      <c r="N185" s="223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146</v>
      </c>
      <c r="AU185" s="19" t="s">
        <v>86</v>
      </c>
    </row>
    <row r="186" spans="1:65" s="2" customFormat="1" ht="16.5" customHeight="1">
      <c r="A186" s="40"/>
      <c r="B186" s="41"/>
      <c r="C186" s="206" t="s">
        <v>357</v>
      </c>
      <c r="D186" s="206" t="s">
        <v>139</v>
      </c>
      <c r="E186" s="207" t="s">
        <v>1497</v>
      </c>
      <c r="F186" s="208" t="s">
        <v>1498</v>
      </c>
      <c r="G186" s="209" t="s">
        <v>246</v>
      </c>
      <c r="H186" s="269"/>
      <c r="I186" s="211"/>
      <c r="J186" s="212">
        <f>ROUND(I186*H186,2)</f>
        <v>0</v>
      </c>
      <c r="K186" s="208" t="s">
        <v>143</v>
      </c>
      <c r="L186" s="46"/>
      <c r="M186" s="213" t="s">
        <v>19</v>
      </c>
      <c r="N186" s="214" t="s">
        <v>47</v>
      </c>
      <c r="O186" s="86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236</v>
      </c>
      <c r="AT186" s="217" t="s">
        <v>139</v>
      </c>
      <c r="AU186" s="217" t="s">
        <v>86</v>
      </c>
      <c r="AY186" s="19" t="s">
        <v>136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84</v>
      </c>
      <c r="BK186" s="218">
        <f>ROUND(I186*H186,2)</f>
        <v>0</v>
      </c>
      <c r="BL186" s="19" t="s">
        <v>236</v>
      </c>
      <c r="BM186" s="217" t="s">
        <v>1499</v>
      </c>
    </row>
    <row r="187" spans="1:47" s="2" customFormat="1" ht="12">
      <c r="A187" s="40"/>
      <c r="B187" s="41"/>
      <c r="C187" s="42"/>
      <c r="D187" s="219" t="s">
        <v>146</v>
      </c>
      <c r="E187" s="42"/>
      <c r="F187" s="220" t="s">
        <v>1500</v>
      </c>
      <c r="G187" s="42"/>
      <c r="H187" s="42"/>
      <c r="I187" s="221"/>
      <c r="J187" s="42"/>
      <c r="K187" s="42"/>
      <c r="L187" s="46"/>
      <c r="M187" s="222"/>
      <c r="N187" s="223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146</v>
      </c>
      <c r="AU187" s="19" t="s">
        <v>86</v>
      </c>
    </row>
    <row r="188" spans="1:47" s="2" customFormat="1" ht="12">
      <c r="A188" s="40"/>
      <c r="B188" s="41"/>
      <c r="C188" s="42"/>
      <c r="D188" s="224" t="s">
        <v>148</v>
      </c>
      <c r="E188" s="42"/>
      <c r="F188" s="225" t="s">
        <v>1501</v>
      </c>
      <c r="G188" s="42"/>
      <c r="H188" s="42"/>
      <c r="I188" s="221"/>
      <c r="J188" s="42"/>
      <c r="K188" s="42"/>
      <c r="L188" s="46"/>
      <c r="M188" s="222"/>
      <c r="N188" s="223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148</v>
      </c>
      <c r="AU188" s="19" t="s">
        <v>86</v>
      </c>
    </row>
    <row r="189" spans="1:63" s="12" customFormat="1" ht="22.8" customHeight="1">
      <c r="A189" s="12"/>
      <c r="B189" s="190"/>
      <c r="C189" s="191"/>
      <c r="D189" s="192" t="s">
        <v>75</v>
      </c>
      <c r="E189" s="204" t="s">
        <v>230</v>
      </c>
      <c r="F189" s="204" t="s">
        <v>231</v>
      </c>
      <c r="G189" s="191"/>
      <c r="H189" s="191"/>
      <c r="I189" s="194"/>
      <c r="J189" s="205">
        <f>BK189</f>
        <v>0</v>
      </c>
      <c r="K189" s="191"/>
      <c r="L189" s="196"/>
      <c r="M189" s="197"/>
      <c r="N189" s="198"/>
      <c r="O189" s="198"/>
      <c r="P189" s="199">
        <f>SUM(P190:P225)</f>
        <v>0</v>
      </c>
      <c r="Q189" s="198"/>
      <c r="R189" s="199">
        <f>SUM(R190:R225)</f>
        <v>0.03024</v>
      </c>
      <c r="S189" s="198"/>
      <c r="T189" s="200">
        <f>SUM(T190:T225)</f>
        <v>0.10228000000000001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01" t="s">
        <v>86</v>
      </c>
      <c r="AT189" s="202" t="s">
        <v>75</v>
      </c>
      <c r="AU189" s="202" t="s">
        <v>84</v>
      </c>
      <c r="AY189" s="201" t="s">
        <v>136</v>
      </c>
      <c r="BK189" s="203">
        <f>SUM(BK190:BK225)</f>
        <v>0</v>
      </c>
    </row>
    <row r="190" spans="1:65" s="2" customFormat="1" ht="16.5" customHeight="1">
      <c r="A190" s="40"/>
      <c r="B190" s="41"/>
      <c r="C190" s="206" t="s">
        <v>268</v>
      </c>
      <c r="D190" s="206" t="s">
        <v>139</v>
      </c>
      <c r="E190" s="207" t="s">
        <v>1502</v>
      </c>
      <c r="F190" s="208" t="s">
        <v>1503</v>
      </c>
      <c r="G190" s="209" t="s">
        <v>1504</v>
      </c>
      <c r="H190" s="210">
        <v>2</v>
      </c>
      <c r="I190" s="211"/>
      <c r="J190" s="212">
        <f>ROUND(I190*H190,2)</f>
        <v>0</v>
      </c>
      <c r="K190" s="208" t="s">
        <v>143</v>
      </c>
      <c r="L190" s="46"/>
      <c r="M190" s="213" t="s">
        <v>19</v>
      </c>
      <c r="N190" s="214" t="s">
        <v>47</v>
      </c>
      <c r="O190" s="86"/>
      <c r="P190" s="215">
        <f>O190*H190</f>
        <v>0</v>
      </c>
      <c r="Q190" s="215">
        <v>0</v>
      </c>
      <c r="R190" s="215">
        <f>Q190*H190</f>
        <v>0</v>
      </c>
      <c r="S190" s="215">
        <v>0.01946</v>
      </c>
      <c r="T190" s="216">
        <f>S190*H190</f>
        <v>0.03892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236</v>
      </c>
      <c r="AT190" s="217" t="s">
        <v>139</v>
      </c>
      <c r="AU190" s="217" t="s">
        <v>86</v>
      </c>
      <c r="AY190" s="19" t="s">
        <v>136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84</v>
      </c>
      <c r="BK190" s="218">
        <f>ROUND(I190*H190,2)</f>
        <v>0</v>
      </c>
      <c r="BL190" s="19" t="s">
        <v>236</v>
      </c>
      <c r="BM190" s="217" t="s">
        <v>1505</v>
      </c>
    </row>
    <row r="191" spans="1:47" s="2" customFormat="1" ht="12">
      <c r="A191" s="40"/>
      <c r="B191" s="41"/>
      <c r="C191" s="42"/>
      <c r="D191" s="219" t="s">
        <v>146</v>
      </c>
      <c r="E191" s="42"/>
      <c r="F191" s="220" t="s">
        <v>1506</v>
      </c>
      <c r="G191" s="42"/>
      <c r="H191" s="42"/>
      <c r="I191" s="221"/>
      <c r="J191" s="42"/>
      <c r="K191" s="42"/>
      <c r="L191" s="46"/>
      <c r="M191" s="222"/>
      <c r="N191" s="223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146</v>
      </c>
      <c r="AU191" s="19" t="s">
        <v>86</v>
      </c>
    </row>
    <row r="192" spans="1:47" s="2" customFormat="1" ht="12">
      <c r="A192" s="40"/>
      <c r="B192" s="41"/>
      <c r="C192" s="42"/>
      <c r="D192" s="224" t="s">
        <v>148</v>
      </c>
      <c r="E192" s="42"/>
      <c r="F192" s="225" t="s">
        <v>1507</v>
      </c>
      <c r="G192" s="42"/>
      <c r="H192" s="42"/>
      <c r="I192" s="221"/>
      <c r="J192" s="42"/>
      <c r="K192" s="42"/>
      <c r="L192" s="46"/>
      <c r="M192" s="222"/>
      <c r="N192" s="223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148</v>
      </c>
      <c r="AU192" s="19" t="s">
        <v>86</v>
      </c>
    </row>
    <row r="193" spans="1:65" s="2" customFormat="1" ht="16.5" customHeight="1">
      <c r="A193" s="40"/>
      <c r="B193" s="41"/>
      <c r="C193" s="206" t="s">
        <v>368</v>
      </c>
      <c r="D193" s="206" t="s">
        <v>139</v>
      </c>
      <c r="E193" s="207" t="s">
        <v>1508</v>
      </c>
      <c r="F193" s="208" t="s">
        <v>1509</v>
      </c>
      <c r="G193" s="209" t="s">
        <v>1504</v>
      </c>
      <c r="H193" s="210">
        <v>4</v>
      </c>
      <c r="I193" s="211"/>
      <c r="J193" s="212">
        <f>ROUND(I193*H193,2)</f>
        <v>0</v>
      </c>
      <c r="K193" s="208" t="s">
        <v>143</v>
      </c>
      <c r="L193" s="46"/>
      <c r="M193" s="213" t="s">
        <v>19</v>
      </c>
      <c r="N193" s="214" t="s">
        <v>47</v>
      </c>
      <c r="O193" s="86"/>
      <c r="P193" s="215">
        <f>O193*H193</f>
        <v>0</v>
      </c>
      <c r="Q193" s="215">
        <v>0</v>
      </c>
      <c r="R193" s="215">
        <f>Q193*H193</f>
        <v>0</v>
      </c>
      <c r="S193" s="215">
        <v>0.0092</v>
      </c>
      <c r="T193" s="216">
        <f>S193*H193</f>
        <v>0.0368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7" t="s">
        <v>236</v>
      </c>
      <c r="AT193" s="217" t="s">
        <v>139</v>
      </c>
      <c r="AU193" s="217" t="s">
        <v>86</v>
      </c>
      <c r="AY193" s="19" t="s">
        <v>136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9" t="s">
        <v>84</v>
      </c>
      <c r="BK193" s="218">
        <f>ROUND(I193*H193,2)</f>
        <v>0</v>
      </c>
      <c r="BL193" s="19" t="s">
        <v>236</v>
      </c>
      <c r="BM193" s="217" t="s">
        <v>1510</v>
      </c>
    </row>
    <row r="194" spans="1:47" s="2" customFormat="1" ht="12">
      <c r="A194" s="40"/>
      <c r="B194" s="41"/>
      <c r="C194" s="42"/>
      <c r="D194" s="219" t="s">
        <v>146</v>
      </c>
      <c r="E194" s="42"/>
      <c r="F194" s="220" t="s">
        <v>1511</v>
      </c>
      <c r="G194" s="42"/>
      <c r="H194" s="42"/>
      <c r="I194" s="221"/>
      <c r="J194" s="42"/>
      <c r="K194" s="42"/>
      <c r="L194" s="46"/>
      <c r="M194" s="222"/>
      <c r="N194" s="223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146</v>
      </c>
      <c r="AU194" s="19" t="s">
        <v>86</v>
      </c>
    </row>
    <row r="195" spans="1:47" s="2" customFormat="1" ht="12">
      <c r="A195" s="40"/>
      <c r="B195" s="41"/>
      <c r="C195" s="42"/>
      <c r="D195" s="224" t="s">
        <v>148</v>
      </c>
      <c r="E195" s="42"/>
      <c r="F195" s="225" t="s">
        <v>1512</v>
      </c>
      <c r="G195" s="42"/>
      <c r="H195" s="42"/>
      <c r="I195" s="221"/>
      <c r="J195" s="42"/>
      <c r="K195" s="42"/>
      <c r="L195" s="46"/>
      <c r="M195" s="222"/>
      <c r="N195" s="223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148</v>
      </c>
      <c r="AU195" s="19" t="s">
        <v>86</v>
      </c>
    </row>
    <row r="196" spans="1:65" s="2" customFormat="1" ht="16.5" customHeight="1">
      <c r="A196" s="40"/>
      <c r="B196" s="41"/>
      <c r="C196" s="206" t="s">
        <v>375</v>
      </c>
      <c r="D196" s="206" t="s">
        <v>139</v>
      </c>
      <c r="E196" s="207" t="s">
        <v>1513</v>
      </c>
      <c r="F196" s="208" t="s">
        <v>1514</v>
      </c>
      <c r="G196" s="209" t="s">
        <v>1504</v>
      </c>
      <c r="H196" s="210">
        <v>4</v>
      </c>
      <c r="I196" s="211"/>
      <c r="J196" s="212">
        <f>ROUND(I196*H196,2)</f>
        <v>0</v>
      </c>
      <c r="K196" s="208" t="s">
        <v>19</v>
      </c>
      <c r="L196" s="46"/>
      <c r="M196" s="213" t="s">
        <v>19</v>
      </c>
      <c r="N196" s="214" t="s">
        <v>47</v>
      </c>
      <c r="O196" s="86"/>
      <c r="P196" s="215">
        <f>O196*H196</f>
        <v>0</v>
      </c>
      <c r="Q196" s="215">
        <v>0.00493</v>
      </c>
      <c r="R196" s="215">
        <f>Q196*H196</f>
        <v>0.01972</v>
      </c>
      <c r="S196" s="215">
        <v>0</v>
      </c>
      <c r="T196" s="21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7" t="s">
        <v>236</v>
      </c>
      <c r="AT196" s="217" t="s">
        <v>139</v>
      </c>
      <c r="AU196" s="217" t="s">
        <v>86</v>
      </c>
      <c r="AY196" s="19" t="s">
        <v>136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9" t="s">
        <v>84</v>
      </c>
      <c r="BK196" s="218">
        <f>ROUND(I196*H196,2)</f>
        <v>0</v>
      </c>
      <c r="BL196" s="19" t="s">
        <v>236</v>
      </c>
      <c r="BM196" s="217" t="s">
        <v>1515</v>
      </c>
    </row>
    <row r="197" spans="1:47" s="2" customFormat="1" ht="12">
      <c r="A197" s="40"/>
      <c r="B197" s="41"/>
      <c r="C197" s="42"/>
      <c r="D197" s="219" t="s">
        <v>146</v>
      </c>
      <c r="E197" s="42"/>
      <c r="F197" s="220" t="s">
        <v>1516</v>
      </c>
      <c r="G197" s="42"/>
      <c r="H197" s="42"/>
      <c r="I197" s="221"/>
      <c r="J197" s="42"/>
      <c r="K197" s="42"/>
      <c r="L197" s="46"/>
      <c r="M197" s="222"/>
      <c r="N197" s="223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146</v>
      </c>
      <c r="AU197" s="19" t="s">
        <v>86</v>
      </c>
    </row>
    <row r="198" spans="1:65" s="2" customFormat="1" ht="16.5" customHeight="1">
      <c r="A198" s="40"/>
      <c r="B198" s="41"/>
      <c r="C198" s="206" t="s">
        <v>381</v>
      </c>
      <c r="D198" s="206" t="s">
        <v>139</v>
      </c>
      <c r="E198" s="207" t="s">
        <v>1517</v>
      </c>
      <c r="F198" s="208" t="s">
        <v>1518</v>
      </c>
      <c r="G198" s="209" t="s">
        <v>235</v>
      </c>
      <c r="H198" s="210">
        <v>4</v>
      </c>
      <c r="I198" s="211"/>
      <c r="J198" s="212">
        <f>ROUND(I198*H198,2)</f>
        <v>0</v>
      </c>
      <c r="K198" s="208" t="s">
        <v>19</v>
      </c>
      <c r="L198" s="46"/>
      <c r="M198" s="213" t="s">
        <v>19</v>
      </c>
      <c r="N198" s="214" t="s">
        <v>47</v>
      </c>
      <c r="O198" s="86"/>
      <c r="P198" s="215">
        <f>O198*H198</f>
        <v>0</v>
      </c>
      <c r="Q198" s="215">
        <v>0</v>
      </c>
      <c r="R198" s="215">
        <f>Q198*H198</f>
        <v>0</v>
      </c>
      <c r="S198" s="215">
        <v>0</v>
      </c>
      <c r="T198" s="216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7" t="s">
        <v>236</v>
      </c>
      <c r="AT198" s="217" t="s">
        <v>139</v>
      </c>
      <c r="AU198" s="217" t="s">
        <v>86</v>
      </c>
      <c r="AY198" s="19" t="s">
        <v>136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9" t="s">
        <v>84</v>
      </c>
      <c r="BK198" s="218">
        <f>ROUND(I198*H198,2)</f>
        <v>0</v>
      </c>
      <c r="BL198" s="19" t="s">
        <v>236</v>
      </c>
      <c r="BM198" s="217" t="s">
        <v>1519</v>
      </c>
    </row>
    <row r="199" spans="1:47" s="2" customFormat="1" ht="12">
      <c r="A199" s="40"/>
      <c r="B199" s="41"/>
      <c r="C199" s="42"/>
      <c r="D199" s="219" t="s">
        <v>146</v>
      </c>
      <c r="E199" s="42"/>
      <c r="F199" s="220" t="s">
        <v>1518</v>
      </c>
      <c r="G199" s="42"/>
      <c r="H199" s="42"/>
      <c r="I199" s="221"/>
      <c r="J199" s="42"/>
      <c r="K199" s="42"/>
      <c r="L199" s="46"/>
      <c r="M199" s="222"/>
      <c r="N199" s="223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146</v>
      </c>
      <c r="AU199" s="19" t="s">
        <v>86</v>
      </c>
    </row>
    <row r="200" spans="1:65" s="2" customFormat="1" ht="16.5" customHeight="1">
      <c r="A200" s="40"/>
      <c r="B200" s="41"/>
      <c r="C200" s="206" t="s">
        <v>387</v>
      </c>
      <c r="D200" s="206" t="s">
        <v>139</v>
      </c>
      <c r="E200" s="207" t="s">
        <v>1520</v>
      </c>
      <c r="F200" s="208" t="s">
        <v>1521</v>
      </c>
      <c r="G200" s="209" t="s">
        <v>1504</v>
      </c>
      <c r="H200" s="210">
        <v>2</v>
      </c>
      <c r="I200" s="211"/>
      <c r="J200" s="212">
        <f>ROUND(I200*H200,2)</f>
        <v>0</v>
      </c>
      <c r="K200" s="208" t="s">
        <v>143</v>
      </c>
      <c r="L200" s="46"/>
      <c r="M200" s="213" t="s">
        <v>19</v>
      </c>
      <c r="N200" s="214" t="s">
        <v>47</v>
      </c>
      <c r="O200" s="86"/>
      <c r="P200" s="215">
        <f>O200*H200</f>
        <v>0</v>
      </c>
      <c r="Q200" s="215">
        <v>0</v>
      </c>
      <c r="R200" s="215">
        <f>Q200*H200</f>
        <v>0</v>
      </c>
      <c r="S200" s="215">
        <v>0.00156</v>
      </c>
      <c r="T200" s="216">
        <f>S200*H200</f>
        <v>0.00312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236</v>
      </c>
      <c r="AT200" s="217" t="s">
        <v>139</v>
      </c>
      <c r="AU200" s="217" t="s">
        <v>86</v>
      </c>
      <c r="AY200" s="19" t="s">
        <v>136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84</v>
      </c>
      <c r="BK200" s="218">
        <f>ROUND(I200*H200,2)</f>
        <v>0</v>
      </c>
      <c r="BL200" s="19" t="s">
        <v>236</v>
      </c>
      <c r="BM200" s="217" t="s">
        <v>1522</v>
      </c>
    </row>
    <row r="201" spans="1:47" s="2" customFormat="1" ht="12">
      <c r="A201" s="40"/>
      <c r="B201" s="41"/>
      <c r="C201" s="42"/>
      <c r="D201" s="219" t="s">
        <v>146</v>
      </c>
      <c r="E201" s="42"/>
      <c r="F201" s="220" t="s">
        <v>1523</v>
      </c>
      <c r="G201" s="42"/>
      <c r="H201" s="42"/>
      <c r="I201" s="221"/>
      <c r="J201" s="42"/>
      <c r="K201" s="42"/>
      <c r="L201" s="46"/>
      <c r="M201" s="222"/>
      <c r="N201" s="223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146</v>
      </c>
      <c r="AU201" s="19" t="s">
        <v>86</v>
      </c>
    </row>
    <row r="202" spans="1:47" s="2" customFormat="1" ht="12">
      <c r="A202" s="40"/>
      <c r="B202" s="41"/>
      <c r="C202" s="42"/>
      <c r="D202" s="224" t="s">
        <v>148</v>
      </c>
      <c r="E202" s="42"/>
      <c r="F202" s="225" t="s">
        <v>1524</v>
      </c>
      <c r="G202" s="42"/>
      <c r="H202" s="42"/>
      <c r="I202" s="221"/>
      <c r="J202" s="42"/>
      <c r="K202" s="42"/>
      <c r="L202" s="46"/>
      <c r="M202" s="222"/>
      <c r="N202" s="223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148</v>
      </c>
      <c r="AU202" s="19" t="s">
        <v>86</v>
      </c>
    </row>
    <row r="203" spans="1:65" s="2" customFormat="1" ht="16.5" customHeight="1">
      <c r="A203" s="40"/>
      <c r="B203" s="41"/>
      <c r="C203" s="206" t="s">
        <v>394</v>
      </c>
      <c r="D203" s="206" t="s">
        <v>139</v>
      </c>
      <c r="E203" s="207" t="s">
        <v>1525</v>
      </c>
      <c r="F203" s="208" t="s">
        <v>1526</v>
      </c>
      <c r="G203" s="209" t="s">
        <v>1504</v>
      </c>
      <c r="H203" s="210">
        <v>4</v>
      </c>
      <c r="I203" s="211"/>
      <c r="J203" s="212">
        <f>ROUND(I203*H203,2)</f>
        <v>0</v>
      </c>
      <c r="K203" s="208" t="s">
        <v>143</v>
      </c>
      <c r="L203" s="46"/>
      <c r="M203" s="213" t="s">
        <v>19</v>
      </c>
      <c r="N203" s="214" t="s">
        <v>47</v>
      </c>
      <c r="O203" s="86"/>
      <c r="P203" s="215">
        <f>O203*H203</f>
        <v>0</v>
      </c>
      <c r="Q203" s="215">
        <v>0</v>
      </c>
      <c r="R203" s="215">
        <f>Q203*H203</f>
        <v>0</v>
      </c>
      <c r="S203" s="215">
        <v>0.00086</v>
      </c>
      <c r="T203" s="216">
        <f>S203*H203</f>
        <v>0.00344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7" t="s">
        <v>236</v>
      </c>
      <c r="AT203" s="217" t="s">
        <v>139</v>
      </c>
      <c r="AU203" s="217" t="s">
        <v>86</v>
      </c>
      <c r="AY203" s="19" t="s">
        <v>136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9" t="s">
        <v>84</v>
      </c>
      <c r="BK203" s="218">
        <f>ROUND(I203*H203,2)</f>
        <v>0</v>
      </c>
      <c r="BL203" s="19" t="s">
        <v>236</v>
      </c>
      <c r="BM203" s="217" t="s">
        <v>1527</v>
      </c>
    </row>
    <row r="204" spans="1:47" s="2" customFormat="1" ht="12">
      <c r="A204" s="40"/>
      <c r="B204" s="41"/>
      <c r="C204" s="42"/>
      <c r="D204" s="219" t="s">
        <v>146</v>
      </c>
      <c r="E204" s="42"/>
      <c r="F204" s="220" t="s">
        <v>1528</v>
      </c>
      <c r="G204" s="42"/>
      <c r="H204" s="42"/>
      <c r="I204" s="221"/>
      <c r="J204" s="42"/>
      <c r="K204" s="42"/>
      <c r="L204" s="46"/>
      <c r="M204" s="222"/>
      <c r="N204" s="223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146</v>
      </c>
      <c r="AU204" s="19" t="s">
        <v>86</v>
      </c>
    </row>
    <row r="205" spans="1:47" s="2" customFormat="1" ht="12">
      <c r="A205" s="40"/>
      <c r="B205" s="41"/>
      <c r="C205" s="42"/>
      <c r="D205" s="224" t="s">
        <v>148</v>
      </c>
      <c r="E205" s="42"/>
      <c r="F205" s="225" t="s">
        <v>1529</v>
      </c>
      <c r="G205" s="42"/>
      <c r="H205" s="42"/>
      <c r="I205" s="221"/>
      <c r="J205" s="42"/>
      <c r="K205" s="42"/>
      <c r="L205" s="46"/>
      <c r="M205" s="222"/>
      <c r="N205" s="223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148</v>
      </c>
      <c r="AU205" s="19" t="s">
        <v>86</v>
      </c>
    </row>
    <row r="206" spans="1:65" s="2" customFormat="1" ht="24.15" customHeight="1">
      <c r="A206" s="40"/>
      <c r="B206" s="41"/>
      <c r="C206" s="206" t="s">
        <v>398</v>
      </c>
      <c r="D206" s="206" t="s">
        <v>139</v>
      </c>
      <c r="E206" s="207" t="s">
        <v>1530</v>
      </c>
      <c r="F206" s="208" t="s">
        <v>1531</v>
      </c>
      <c r="G206" s="209" t="s">
        <v>1504</v>
      </c>
      <c r="H206" s="210">
        <v>4</v>
      </c>
      <c r="I206" s="211"/>
      <c r="J206" s="212">
        <f>ROUND(I206*H206,2)</f>
        <v>0</v>
      </c>
      <c r="K206" s="208" t="s">
        <v>143</v>
      </c>
      <c r="L206" s="46"/>
      <c r="M206" s="213" t="s">
        <v>19</v>
      </c>
      <c r="N206" s="214" t="s">
        <v>47</v>
      </c>
      <c r="O206" s="86"/>
      <c r="P206" s="215">
        <f>O206*H206</f>
        <v>0</v>
      </c>
      <c r="Q206" s="215">
        <v>0.0018</v>
      </c>
      <c r="R206" s="215">
        <f>Q206*H206</f>
        <v>0.0072</v>
      </c>
      <c r="S206" s="215">
        <v>0</v>
      </c>
      <c r="T206" s="21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7" t="s">
        <v>236</v>
      </c>
      <c r="AT206" s="217" t="s">
        <v>139</v>
      </c>
      <c r="AU206" s="217" t="s">
        <v>86</v>
      </c>
      <c r="AY206" s="19" t="s">
        <v>136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9" t="s">
        <v>84</v>
      </c>
      <c r="BK206" s="218">
        <f>ROUND(I206*H206,2)</f>
        <v>0</v>
      </c>
      <c r="BL206" s="19" t="s">
        <v>236</v>
      </c>
      <c r="BM206" s="217" t="s">
        <v>1532</v>
      </c>
    </row>
    <row r="207" spans="1:47" s="2" customFormat="1" ht="12">
      <c r="A207" s="40"/>
      <c r="B207" s="41"/>
      <c r="C207" s="42"/>
      <c r="D207" s="219" t="s">
        <v>146</v>
      </c>
      <c r="E207" s="42"/>
      <c r="F207" s="220" t="s">
        <v>1531</v>
      </c>
      <c r="G207" s="42"/>
      <c r="H207" s="42"/>
      <c r="I207" s="221"/>
      <c r="J207" s="42"/>
      <c r="K207" s="42"/>
      <c r="L207" s="46"/>
      <c r="M207" s="222"/>
      <c r="N207" s="223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146</v>
      </c>
      <c r="AU207" s="19" t="s">
        <v>86</v>
      </c>
    </row>
    <row r="208" spans="1:47" s="2" customFormat="1" ht="12">
      <c r="A208" s="40"/>
      <c r="B208" s="41"/>
      <c r="C208" s="42"/>
      <c r="D208" s="224" t="s">
        <v>148</v>
      </c>
      <c r="E208" s="42"/>
      <c r="F208" s="225" t="s">
        <v>1533</v>
      </c>
      <c r="G208" s="42"/>
      <c r="H208" s="42"/>
      <c r="I208" s="221"/>
      <c r="J208" s="42"/>
      <c r="K208" s="42"/>
      <c r="L208" s="46"/>
      <c r="M208" s="222"/>
      <c r="N208" s="223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148</v>
      </c>
      <c r="AU208" s="19" t="s">
        <v>86</v>
      </c>
    </row>
    <row r="209" spans="1:65" s="2" customFormat="1" ht="16.5" customHeight="1">
      <c r="A209" s="40"/>
      <c r="B209" s="41"/>
      <c r="C209" s="206" t="s">
        <v>402</v>
      </c>
      <c r="D209" s="206" t="s">
        <v>139</v>
      </c>
      <c r="E209" s="207" t="s">
        <v>1534</v>
      </c>
      <c r="F209" s="208" t="s">
        <v>1535</v>
      </c>
      <c r="G209" s="209" t="s">
        <v>235</v>
      </c>
      <c r="H209" s="210">
        <v>8</v>
      </c>
      <c r="I209" s="211"/>
      <c r="J209" s="212">
        <f>ROUND(I209*H209,2)</f>
        <v>0</v>
      </c>
      <c r="K209" s="208" t="s">
        <v>19</v>
      </c>
      <c r="L209" s="46"/>
      <c r="M209" s="213" t="s">
        <v>19</v>
      </c>
      <c r="N209" s="214" t="s">
        <v>47</v>
      </c>
      <c r="O209" s="86"/>
      <c r="P209" s="215">
        <f>O209*H209</f>
        <v>0</v>
      </c>
      <c r="Q209" s="215">
        <v>0</v>
      </c>
      <c r="R209" s="215">
        <f>Q209*H209</f>
        <v>0</v>
      </c>
      <c r="S209" s="215">
        <v>0</v>
      </c>
      <c r="T209" s="21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7" t="s">
        <v>236</v>
      </c>
      <c r="AT209" s="217" t="s">
        <v>139</v>
      </c>
      <c r="AU209" s="217" t="s">
        <v>86</v>
      </c>
      <c r="AY209" s="19" t="s">
        <v>136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9" t="s">
        <v>84</v>
      </c>
      <c r="BK209" s="218">
        <f>ROUND(I209*H209,2)</f>
        <v>0</v>
      </c>
      <c r="BL209" s="19" t="s">
        <v>236</v>
      </c>
      <c r="BM209" s="217" t="s">
        <v>1536</v>
      </c>
    </row>
    <row r="210" spans="1:47" s="2" customFormat="1" ht="12">
      <c r="A210" s="40"/>
      <c r="B210" s="41"/>
      <c r="C210" s="42"/>
      <c r="D210" s="219" t="s">
        <v>146</v>
      </c>
      <c r="E210" s="42"/>
      <c r="F210" s="220" t="s">
        <v>1535</v>
      </c>
      <c r="G210" s="42"/>
      <c r="H210" s="42"/>
      <c r="I210" s="221"/>
      <c r="J210" s="42"/>
      <c r="K210" s="42"/>
      <c r="L210" s="46"/>
      <c r="M210" s="222"/>
      <c r="N210" s="223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146</v>
      </c>
      <c r="AU210" s="19" t="s">
        <v>86</v>
      </c>
    </row>
    <row r="211" spans="1:65" s="2" customFormat="1" ht="16.5" customHeight="1">
      <c r="A211" s="40"/>
      <c r="B211" s="41"/>
      <c r="C211" s="206" t="s">
        <v>406</v>
      </c>
      <c r="D211" s="206" t="s">
        <v>139</v>
      </c>
      <c r="E211" s="207" t="s">
        <v>1537</v>
      </c>
      <c r="F211" s="208" t="s">
        <v>1538</v>
      </c>
      <c r="G211" s="209" t="s">
        <v>235</v>
      </c>
      <c r="H211" s="210">
        <v>4</v>
      </c>
      <c r="I211" s="211"/>
      <c r="J211" s="212">
        <f>ROUND(I211*H211,2)</f>
        <v>0</v>
      </c>
      <c r="K211" s="208" t="s">
        <v>143</v>
      </c>
      <c r="L211" s="46"/>
      <c r="M211" s="213" t="s">
        <v>19</v>
      </c>
      <c r="N211" s="214" t="s">
        <v>47</v>
      </c>
      <c r="O211" s="86"/>
      <c r="P211" s="215">
        <f>O211*H211</f>
        <v>0</v>
      </c>
      <c r="Q211" s="215">
        <v>0.00036</v>
      </c>
      <c r="R211" s="215">
        <f>Q211*H211</f>
        <v>0.00144</v>
      </c>
      <c r="S211" s="215">
        <v>0</v>
      </c>
      <c r="T211" s="216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7" t="s">
        <v>236</v>
      </c>
      <c r="AT211" s="217" t="s">
        <v>139</v>
      </c>
      <c r="AU211" s="217" t="s">
        <v>86</v>
      </c>
      <c r="AY211" s="19" t="s">
        <v>136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9" t="s">
        <v>84</v>
      </c>
      <c r="BK211" s="218">
        <f>ROUND(I211*H211,2)</f>
        <v>0</v>
      </c>
      <c r="BL211" s="19" t="s">
        <v>236</v>
      </c>
      <c r="BM211" s="217" t="s">
        <v>1539</v>
      </c>
    </row>
    <row r="212" spans="1:47" s="2" customFormat="1" ht="12">
      <c r="A212" s="40"/>
      <c r="B212" s="41"/>
      <c r="C212" s="42"/>
      <c r="D212" s="219" t="s">
        <v>146</v>
      </c>
      <c r="E212" s="42"/>
      <c r="F212" s="220" t="s">
        <v>1540</v>
      </c>
      <c r="G212" s="42"/>
      <c r="H212" s="42"/>
      <c r="I212" s="221"/>
      <c r="J212" s="42"/>
      <c r="K212" s="42"/>
      <c r="L212" s="46"/>
      <c r="M212" s="222"/>
      <c r="N212" s="223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146</v>
      </c>
      <c r="AU212" s="19" t="s">
        <v>86</v>
      </c>
    </row>
    <row r="213" spans="1:47" s="2" customFormat="1" ht="12">
      <c r="A213" s="40"/>
      <c r="B213" s="41"/>
      <c r="C213" s="42"/>
      <c r="D213" s="224" t="s">
        <v>148</v>
      </c>
      <c r="E213" s="42"/>
      <c r="F213" s="225" t="s">
        <v>1541</v>
      </c>
      <c r="G213" s="42"/>
      <c r="H213" s="42"/>
      <c r="I213" s="221"/>
      <c r="J213" s="42"/>
      <c r="K213" s="42"/>
      <c r="L213" s="46"/>
      <c r="M213" s="222"/>
      <c r="N213" s="223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148</v>
      </c>
      <c r="AU213" s="19" t="s">
        <v>86</v>
      </c>
    </row>
    <row r="214" spans="1:65" s="2" customFormat="1" ht="16.5" customHeight="1">
      <c r="A214" s="40"/>
      <c r="B214" s="41"/>
      <c r="C214" s="206" t="s">
        <v>410</v>
      </c>
      <c r="D214" s="206" t="s">
        <v>139</v>
      </c>
      <c r="E214" s="207" t="s">
        <v>1542</v>
      </c>
      <c r="F214" s="208" t="s">
        <v>1543</v>
      </c>
      <c r="G214" s="209" t="s">
        <v>235</v>
      </c>
      <c r="H214" s="210">
        <v>4</v>
      </c>
      <c r="I214" s="211"/>
      <c r="J214" s="212">
        <f>ROUND(I214*H214,2)</f>
        <v>0</v>
      </c>
      <c r="K214" s="208" t="s">
        <v>143</v>
      </c>
      <c r="L214" s="46"/>
      <c r="M214" s="213" t="s">
        <v>19</v>
      </c>
      <c r="N214" s="214" t="s">
        <v>47</v>
      </c>
      <c r="O214" s="86"/>
      <c r="P214" s="215">
        <f>O214*H214</f>
        <v>0</v>
      </c>
      <c r="Q214" s="215">
        <v>0.00047</v>
      </c>
      <c r="R214" s="215">
        <f>Q214*H214</f>
        <v>0.00188</v>
      </c>
      <c r="S214" s="215">
        <v>0</v>
      </c>
      <c r="T214" s="21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7" t="s">
        <v>236</v>
      </c>
      <c r="AT214" s="217" t="s">
        <v>139</v>
      </c>
      <c r="AU214" s="217" t="s">
        <v>86</v>
      </c>
      <c r="AY214" s="19" t="s">
        <v>136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9" t="s">
        <v>84</v>
      </c>
      <c r="BK214" s="218">
        <f>ROUND(I214*H214,2)</f>
        <v>0</v>
      </c>
      <c r="BL214" s="19" t="s">
        <v>236</v>
      </c>
      <c r="BM214" s="217" t="s">
        <v>1544</v>
      </c>
    </row>
    <row r="215" spans="1:47" s="2" customFormat="1" ht="12">
      <c r="A215" s="40"/>
      <c r="B215" s="41"/>
      <c r="C215" s="42"/>
      <c r="D215" s="219" t="s">
        <v>146</v>
      </c>
      <c r="E215" s="42"/>
      <c r="F215" s="220" t="s">
        <v>1543</v>
      </c>
      <c r="G215" s="42"/>
      <c r="H215" s="42"/>
      <c r="I215" s="221"/>
      <c r="J215" s="42"/>
      <c r="K215" s="42"/>
      <c r="L215" s="46"/>
      <c r="M215" s="222"/>
      <c r="N215" s="223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146</v>
      </c>
      <c r="AU215" s="19" t="s">
        <v>86</v>
      </c>
    </row>
    <row r="216" spans="1:47" s="2" customFormat="1" ht="12">
      <c r="A216" s="40"/>
      <c r="B216" s="41"/>
      <c r="C216" s="42"/>
      <c r="D216" s="224" t="s">
        <v>148</v>
      </c>
      <c r="E216" s="42"/>
      <c r="F216" s="225" t="s">
        <v>1545</v>
      </c>
      <c r="G216" s="42"/>
      <c r="H216" s="42"/>
      <c r="I216" s="221"/>
      <c r="J216" s="42"/>
      <c r="K216" s="42"/>
      <c r="L216" s="46"/>
      <c r="M216" s="222"/>
      <c r="N216" s="223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148</v>
      </c>
      <c r="AU216" s="19" t="s">
        <v>86</v>
      </c>
    </row>
    <row r="217" spans="1:65" s="2" customFormat="1" ht="16.5" customHeight="1">
      <c r="A217" s="40"/>
      <c r="B217" s="41"/>
      <c r="C217" s="206" t="s">
        <v>418</v>
      </c>
      <c r="D217" s="206" t="s">
        <v>139</v>
      </c>
      <c r="E217" s="207" t="s">
        <v>1546</v>
      </c>
      <c r="F217" s="208" t="s">
        <v>1547</v>
      </c>
      <c r="G217" s="209" t="s">
        <v>235</v>
      </c>
      <c r="H217" s="210">
        <v>4</v>
      </c>
      <c r="I217" s="211"/>
      <c r="J217" s="212">
        <f>ROUND(I217*H217,2)</f>
        <v>0</v>
      </c>
      <c r="K217" s="208" t="s">
        <v>19</v>
      </c>
      <c r="L217" s="46"/>
      <c r="M217" s="213" t="s">
        <v>19</v>
      </c>
      <c r="N217" s="214" t="s">
        <v>47</v>
      </c>
      <c r="O217" s="86"/>
      <c r="P217" s="215">
        <f>O217*H217</f>
        <v>0</v>
      </c>
      <c r="Q217" s="215">
        <v>0</v>
      </c>
      <c r="R217" s="215">
        <f>Q217*H217</f>
        <v>0</v>
      </c>
      <c r="S217" s="215">
        <v>0.005</v>
      </c>
      <c r="T217" s="216">
        <f>S217*H217</f>
        <v>0.02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7" t="s">
        <v>236</v>
      </c>
      <c r="AT217" s="217" t="s">
        <v>139</v>
      </c>
      <c r="AU217" s="217" t="s">
        <v>86</v>
      </c>
      <c r="AY217" s="19" t="s">
        <v>136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9" t="s">
        <v>84</v>
      </c>
      <c r="BK217" s="218">
        <f>ROUND(I217*H217,2)</f>
        <v>0</v>
      </c>
      <c r="BL217" s="19" t="s">
        <v>236</v>
      </c>
      <c r="BM217" s="217" t="s">
        <v>1548</v>
      </c>
    </row>
    <row r="218" spans="1:47" s="2" customFormat="1" ht="12">
      <c r="A218" s="40"/>
      <c r="B218" s="41"/>
      <c r="C218" s="42"/>
      <c r="D218" s="219" t="s">
        <v>146</v>
      </c>
      <c r="E218" s="42"/>
      <c r="F218" s="220" t="s">
        <v>1547</v>
      </c>
      <c r="G218" s="42"/>
      <c r="H218" s="42"/>
      <c r="I218" s="221"/>
      <c r="J218" s="42"/>
      <c r="K218" s="42"/>
      <c r="L218" s="46"/>
      <c r="M218" s="222"/>
      <c r="N218" s="223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146</v>
      </c>
      <c r="AU218" s="19" t="s">
        <v>86</v>
      </c>
    </row>
    <row r="219" spans="1:65" s="2" customFormat="1" ht="16.5" customHeight="1">
      <c r="A219" s="40"/>
      <c r="B219" s="41"/>
      <c r="C219" s="206" t="s">
        <v>431</v>
      </c>
      <c r="D219" s="206" t="s">
        <v>139</v>
      </c>
      <c r="E219" s="207" t="s">
        <v>1549</v>
      </c>
      <c r="F219" s="208" t="s">
        <v>1550</v>
      </c>
      <c r="G219" s="209" t="s">
        <v>235</v>
      </c>
      <c r="H219" s="210">
        <v>2</v>
      </c>
      <c r="I219" s="211"/>
      <c r="J219" s="212">
        <f>ROUND(I219*H219,2)</f>
        <v>0</v>
      </c>
      <c r="K219" s="208" t="s">
        <v>19</v>
      </c>
      <c r="L219" s="46"/>
      <c r="M219" s="213" t="s">
        <v>19</v>
      </c>
      <c r="N219" s="214" t="s">
        <v>47</v>
      </c>
      <c r="O219" s="86"/>
      <c r="P219" s="215">
        <f>O219*H219</f>
        <v>0</v>
      </c>
      <c r="Q219" s="215">
        <v>0</v>
      </c>
      <c r="R219" s="215">
        <f>Q219*H219</f>
        <v>0</v>
      </c>
      <c r="S219" s="215">
        <v>0</v>
      </c>
      <c r="T219" s="216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7" t="s">
        <v>236</v>
      </c>
      <c r="AT219" s="217" t="s">
        <v>139</v>
      </c>
      <c r="AU219" s="217" t="s">
        <v>86</v>
      </c>
      <c r="AY219" s="19" t="s">
        <v>136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9" t="s">
        <v>84</v>
      </c>
      <c r="BK219" s="218">
        <f>ROUND(I219*H219,2)</f>
        <v>0</v>
      </c>
      <c r="BL219" s="19" t="s">
        <v>236</v>
      </c>
      <c r="BM219" s="217" t="s">
        <v>1551</v>
      </c>
    </row>
    <row r="220" spans="1:47" s="2" customFormat="1" ht="12">
      <c r="A220" s="40"/>
      <c r="B220" s="41"/>
      <c r="C220" s="42"/>
      <c r="D220" s="219" t="s">
        <v>146</v>
      </c>
      <c r="E220" s="42"/>
      <c r="F220" s="220" t="s">
        <v>1550</v>
      </c>
      <c r="G220" s="42"/>
      <c r="H220" s="42"/>
      <c r="I220" s="221"/>
      <c r="J220" s="42"/>
      <c r="K220" s="42"/>
      <c r="L220" s="46"/>
      <c r="M220" s="222"/>
      <c r="N220" s="223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146</v>
      </c>
      <c r="AU220" s="19" t="s">
        <v>86</v>
      </c>
    </row>
    <row r="221" spans="1:65" s="2" customFormat="1" ht="16.5" customHeight="1">
      <c r="A221" s="40"/>
      <c r="B221" s="41"/>
      <c r="C221" s="206" t="s">
        <v>440</v>
      </c>
      <c r="D221" s="206" t="s">
        <v>139</v>
      </c>
      <c r="E221" s="207" t="s">
        <v>1552</v>
      </c>
      <c r="F221" s="208" t="s">
        <v>1553</v>
      </c>
      <c r="G221" s="209" t="s">
        <v>235</v>
      </c>
      <c r="H221" s="210">
        <v>8</v>
      </c>
      <c r="I221" s="211"/>
      <c r="J221" s="212">
        <f>ROUND(I221*H221,2)</f>
        <v>0</v>
      </c>
      <c r="K221" s="208" t="s">
        <v>19</v>
      </c>
      <c r="L221" s="46"/>
      <c r="M221" s="213" t="s">
        <v>19</v>
      </c>
      <c r="N221" s="214" t="s">
        <v>47</v>
      </c>
      <c r="O221" s="86"/>
      <c r="P221" s="215">
        <f>O221*H221</f>
        <v>0</v>
      </c>
      <c r="Q221" s="215">
        <v>0</v>
      </c>
      <c r="R221" s="215">
        <f>Q221*H221</f>
        <v>0</v>
      </c>
      <c r="S221" s="215">
        <v>0</v>
      </c>
      <c r="T221" s="216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7" t="s">
        <v>236</v>
      </c>
      <c r="AT221" s="217" t="s">
        <v>139</v>
      </c>
      <c r="AU221" s="217" t="s">
        <v>86</v>
      </c>
      <c r="AY221" s="19" t="s">
        <v>136</v>
      </c>
      <c r="BE221" s="218">
        <f>IF(N221="základní",J221,0)</f>
        <v>0</v>
      </c>
      <c r="BF221" s="218">
        <f>IF(N221="snížená",J221,0)</f>
        <v>0</v>
      </c>
      <c r="BG221" s="218">
        <f>IF(N221="zákl. přenesená",J221,0)</f>
        <v>0</v>
      </c>
      <c r="BH221" s="218">
        <f>IF(N221="sníž. přenesená",J221,0)</f>
        <v>0</v>
      </c>
      <c r="BI221" s="218">
        <f>IF(N221="nulová",J221,0)</f>
        <v>0</v>
      </c>
      <c r="BJ221" s="19" t="s">
        <v>84</v>
      </c>
      <c r="BK221" s="218">
        <f>ROUND(I221*H221,2)</f>
        <v>0</v>
      </c>
      <c r="BL221" s="19" t="s">
        <v>236</v>
      </c>
      <c r="BM221" s="217" t="s">
        <v>1554</v>
      </c>
    </row>
    <row r="222" spans="1:47" s="2" customFormat="1" ht="12">
      <c r="A222" s="40"/>
      <c r="B222" s="41"/>
      <c r="C222" s="42"/>
      <c r="D222" s="219" t="s">
        <v>146</v>
      </c>
      <c r="E222" s="42"/>
      <c r="F222" s="220" t="s">
        <v>1553</v>
      </c>
      <c r="G222" s="42"/>
      <c r="H222" s="42"/>
      <c r="I222" s="221"/>
      <c r="J222" s="42"/>
      <c r="K222" s="42"/>
      <c r="L222" s="46"/>
      <c r="M222" s="222"/>
      <c r="N222" s="223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146</v>
      </c>
      <c r="AU222" s="19" t="s">
        <v>86</v>
      </c>
    </row>
    <row r="223" spans="1:65" s="2" customFormat="1" ht="16.5" customHeight="1">
      <c r="A223" s="40"/>
      <c r="B223" s="41"/>
      <c r="C223" s="206" t="s">
        <v>446</v>
      </c>
      <c r="D223" s="206" t="s">
        <v>139</v>
      </c>
      <c r="E223" s="207" t="s">
        <v>244</v>
      </c>
      <c r="F223" s="208" t="s">
        <v>245</v>
      </c>
      <c r="G223" s="209" t="s">
        <v>246</v>
      </c>
      <c r="H223" s="269"/>
      <c r="I223" s="211"/>
      <c r="J223" s="212">
        <f>ROUND(I223*H223,2)</f>
        <v>0</v>
      </c>
      <c r="K223" s="208" t="s">
        <v>143</v>
      </c>
      <c r="L223" s="46"/>
      <c r="M223" s="213" t="s">
        <v>19</v>
      </c>
      <c r="N223" s="214" t="s">
        <v>47</v>
      </c>
      <c r="O223" s="86"/>
      <c r="P223" s="215">
        <f>O223*H223</f>
        <v>0</v>
      </c>
      <c r="Q223" s="215">
        <v>0</v>
      </c>
      <c r="R223" s="215">
        <f>Q223*H223</f>
        <v>0</v>
      </c>
      <c r="S223" s="215">
        <v>0</v>
      </c>
      <c r="T223" s="21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7" t="s">
        <v>236</v>
      </c>
      <c r="AT223" s="217" t="s">
        <v>139</v>
      </c>
      <c r="AU223" s="217" t="s">
        <v>86</v>
      </c>
      <c r="AY223" s="19" t="s">
        <v>136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9" t="s">
        <v>84</v>
      </c>
      <c r="BK223" s="218">
        <f>ROUND(I223*H223,2)</f>
        <v>0</v>
      </c>
      <c r="BL223" s="19" t="s">
        <v>236</v>
      </c>
      <c r="BM223" s="217" t="s">
        <v>1555</v>
      </c>
    </row>
    <row r="224" spans="1:47" s="2" customFormat="1" ht="12">
      <c r="A224" s="40"/>
      <c r="B224" s="41"/>
      <c r="C224" s="42"/>
      <c r="D224" s="219" t="s">
        <v>146</v>
      </c>
      <c r="E224" s="42"/>
      <c r="F224" s="220" t="s">
        <v>248</v>
      </c>
      <c r="G224" s="42"/>
      <c r="H224" s="42"/>
      <c r="I224" s="221"/>
      <c r="J224" s="42"/>
      <c r="K224" s="42"/>
      <c r="L224" s="46"/>
      <c r="M224" s="222"/>
      <c r="N224" s="223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146</v>
      </c>
      <c r="AU224" s="19" t="s">
        <v>86</v>
      </c>
    </row>
    <row r="225" spans="1:47" s="2" customFormat="1" ht="12">
      <c r="A225" s="40"/>
      <c r="B225" s="41"/>
      <c r="C225" s="42"/>
      <c r="D225" s="224" t="s">
        <v>148</v>
      </c>
      <c r="E225" s="42"/>
      <c r="F225" s="225" t="s">
        <v>249</v>
      </c>
      <c r="G225" s="42"/>
      <c r="H225" s="42"/>
      <c r="I225" s="221"/>
      <c r="J225" s="42"/>
      <c r="K225" s="42"/>
      <c r="L225" s="46"/>
      <c r="M225" s="222"/>
      <c r="N225" s="223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148</v>
      </c>
      <c r="AU225" s="19" t="s">
        <v>86</v>
      </c>
    </row>
    <row r="226" spans="1:63" s="12" customFormat="1" ht="22.8" customHeight="1">
      <c r="A226" s="12"/>
      <c r="B226" s="190"/>
      <c r="C226" s="191"/>
      <c r="D226" s="192" t="s">
        <v>75</v>
      </c>
      <c r="E226" s="204" t="s">
        <v>1556</v>
      </c>
      <c r="F226" s="204" t="s">
        <v>1557</v>
      </c>
      <c r="G226" s="191"/>
      <c r="H226" s="191"/>
      <c r="I226" s="194"/>
      <c r="J226" s="205">
        <f>BK226</f>
        <v>0</v>
      </c>
      <c r="K226" s="191"/>
      <c r="L226" s="196"/>
      <c r="M226" s="197"/>
      <c r="N226" s="198"/>
      <c r="O226" s="198"/>
      <c r="P226" s="199">
        <f>SUM(P227:P233)</f>
        <v>0</v>
      </c>
      <c r="Q226" s="198"/>
      <c r="R226" s="199">
        <f>SUM(R227:R233)</f>
        <v>0</v>
      </c>
      <c r="S226" s="198"/>
      <c r="T226" s="200">
        <f>SUM(T227:T233)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01" t="s">
        <v>86</v>
      </c>
      <c r="AT226" s="202" t="s">
        <v>75</v>
      </c>
      <c r="AU226" s="202" t="s">
        <v>84</v>
      </c>
      <c r="AY226" s="201" t="s">
        <v>136</v>
      </c>
      <c r="BK226" s="203">
        <f>SUM(BK227:BK233)</f>
        <v>0</v>
      </c>
    </row>
    <row r="227" spans="1:65" s="2" customFormat="1" ht="16.5" customHeight="1">
      <c r="A227" s="40"/>
      <c r="B227" s="41"/>
      <c r="C227" s="206" t="s">
        <v>458</v>
      </c>
      <c r="D227" s="206" t="s">
        <v>139</v>
      </c>
      <c r="E227" s="207" t="s">
        <v>1558</v>
      </c>
      <c r="F227" s="208" t="s">
        <v>1559</v>
      </c>
      <c r="G227" s="209" t="s">
        <v>235</v>
      </c>
      <c r="H227" s="210">
        <v>8</v>
      </c>
      <c r="I227" s="211"/>
      <c r="J227" s="212">
        <f>ROUND(I227*H227,2)</f>
        <v>0</v>
      </c>
      <c r="K227" s="208" t="s">
        <v>19</v>
      </c>
      <c r="L227" s="46"/>
      <c r="M227" s="213" t="s">
        <v>19</v>
      </c>
      <c r="N227" s="214" t="s">
        <v>47</v>
      </c>
      <c r="O227" s="86"/>
      <c r="P227" s="215">
        <f>O227*H227</f>
        <v>0</v>
      </c>
      <c r="Q227" s="215">
        <v>0</v>
      </c>
      <c r="R227" s="215">
        <f>Q227*H227</f>
        <v>0</v>
      </c>
      <c r="S227" s="215">
        <v>0</v>
      </c>
      <c r="T227" s="216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7" t="s">
        <v>236</v>
      </c>
      <c r="AT227" s="217" t="s">
        <v>139</v>
      </c>
      <c r="AU227" s="217" t="s">
        <v>86</v>
      </c>
      <c r="AY227" s="19" t="s">
        <v>136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9" t="s">
        <v>84</v>
      </c>
      <c r="BK227" s="218">
        <f>ROUND(I227*H227,2)</f>
        <v>0</v>
      </c>
      <c r="BL227" s="19" t="s">
        <v>236</v>
      </c>
      <c r="BM227" s="217" t="s">
        <v>1560</v>
      </c>
    </row>
    <row r="228" spans="1:47" s="2" customFormat="1" ht="12">
      <c r="A228" s="40"/>
      <c r="B228" s="41"/>
      <c r="C228" s="42"/>
      <c r="D228" s="219" t="s">
        <v>146</v>
      </c>
      <c r="E228" s="42"/>
      <c r="F228" s="220" t="s">
        <v>1559</v>
      </c>
      <c r="G228" s="42"/>
      <c r="H228" s="42"/>
      <c r="I228" s="221"/>
      <c r="J228" s="42"/>
      <c r="K228" s="42"/>
      <c r="L228" s="46"/>
      <c r="M228" s="222"/>
      <c r="N228" s="223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146</v>
      </c>
      <c r="AU228" s="19" t="s">
        <v>86</v>
      </c>
    </row>
    <row r="229" spans="1:65" s="2" customFormat="1" ht="16.5" customHeight="1">
      <c r="A229" s="40"/>
      <c r="B229" s="41"/>
      <c r="C229" s="206" t="s">
        <v>462</v>
      </c>
      <c r="D229" s="206" t="s">
        <v>139</v>
      </c>
      <c r="E229" s="207" t="s">
        <v>1561</v>
      </c>
      <c r="F229" s="208" t="s">
        <v>1562</v>
      </c>
      <c r="G229" s="209" t="s">
        <v>235</v>
      </c>
      <c r="H229" s="210">
        <v>4</v>
      </c>
      <c r="I229" s="211"/>
      <c r="J229" s="212">
        <f>ROUND(I229*H229,2)</f>
        <v>0</v>
      </c>
      <c r="K229" s="208" t="s">
        <v>19</v>
      </c>
      <c r="L229" s="46"/>
      <c r="M229" s="213" t="s">
        <v>19</v>
      </c>
      <c r="N229" s="214" t="s">
        <v>47</v>
      </c>
      <c r="O229" s="86"/>
      <c r="P229" s="215">
        <f>O229*H229</f>
        <v>0</v>
      </c>
      <c r="Q229" s="215">
        <v>0</v>
      </c>
      <c r="R229" s="215">
        <f>Q229*H229</f>
        <v>0</v>
      </c>
      <c r="S229" s="215">
        <v>0</v>
      </c>
      <c r="T229" s="216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7" t="s">
        <v>236</v>
      </c>
      <c r="AT229" s="217" t="s">
        <v>139</v>
      </c>
      <c r="AU229" s="217" t="s">
        <v>86</v>
      </c>
      <c r="AY229" s="19" t="s">
        <v>136</v>
      </c>
      <c r="BE229" s="218">
        <f>IF(N229="základní",J229,0)</f>
        <v>0</v>
      </c>
      <c r="BF229" s="218">
        <f>IF(N229="snížená",J229,0)</f>
        <v>0</v>
      </c>
      <c r="BG229" s="218">
        <f>IF(N229="zákl. přenesená",J229,0)</f>
        <v>0</v>
      </c>
      <c r="BH229" s="218">
        <f>IF(N229="sníž. přenesená",J229,0)</f>
        <v>0</v>
      </c>
      <c r="BI229" s="218">
        <f>IF(N229="nulová",J229,0)</f>
        <v>0</v>
      </c>
      <c r="BJ229" s="19" t="s">
        <v>84</v>
      </c>
      <c r="BK229" s="218">
        <f>ROUND(I229*H229,2)</f>
        <v>0</v>
      </c>
      <c r="BL229" s="19" t="s">
        <v>236</v>
      </c>
      <c r="BM229" s="217" t="s">
        <v>1563</v>
      </c>
    </row>
    <row r="230" spans="1:47" s="2" customFormat="1" ht="12">
      <c r="A230" s="40"/>
      <c r="B230" s="41"/>
      <c r="C230" s="42"/>
      <c r="D230" s="219" t="s">
        <v>146</v>
      </c>
      <c r="E230" s="42"/>
      <c r="F230" s="220" t="s">
        <v>1562</v>
      </c>
      <c r="G230" s="42"/>
      <c r="H230" s="42"/>
      <c r="I230" s="221"/>
      <c r="J230" s="42"/>
      <c r="K230" s="42"/>
      <c r="L230" s="46"/>
      <c r="M230" s="222"/>
      <c r="N230" s="223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146</v>
      </c>
      <c r="AU230" s="19" t="s">
        <v>86</v>
      </c>
    </row>
    <row r="231" spans="1:65" s="2" customFormat="1" ht="16.5" customHeight="1">
      <c r="A231" s="40"/>
      <c r="B231" s="41"/>
      <c r="C231" s="206" t="s">
        <v>466</v>
      </c>
      <c r="D231" s="206" t="s">
        <v>139</v>
      </c>
      <c r="E231" s="207" t="s">
        <v>1564</v>
      </c>
      <c r="F231" s="208" t="s">
        <v>1565</v>
      </c>
      <c r="G231" s="209" t="s">
        <v>246</v>
      </c>
      <c r="H231" s="269"/>
      <c r="I231" s="211"/>
      <c r="J231" s="212">
        <f>ROUND(I231*H231,2)</f>
        <v>0</v>
      </c>
      <c r="K231" s="208" t="s">
        <v>143</v>
      </c>
      <c r="L231" s="46"/>
      <c r="M231" s="213" t="s">
        <v>19</v>
      </c>
      <c r="N231" s="214" t="s">
        <v>47</v>
      </c>
      <c r="O231" s="86"/>
      <c r="P231" s="215">
        <f>O231*H231</f>
        <v>0</v>
      </c>
      <c r="Q231" s="215">
        <v>0</v>
      </c>
      <c r="R231" s="215">
        <f>Q231*H231</f>
        <v>0</v>
      </c>
      <c r="S231" s="215">
        <v>0</v>
      </c>
      <c r="T231" s="216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7" t="s">
        <v>236</v>
      </c>
      <c r="AT231" s="217" t="s">
        <v>139</v>
      </c>
      <c r="AU231" s="217" t="s">
        <v>86</v>
      </c>
      <c r="AY231" s="19" t="s">
        <v>136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9" t="s">
        <v>84</v>
      </c>
      <c r="BK231" s="218">
        <f>ROUND(I231*H231,2)</f>
        <v>0</v>
      </c>
      <c r="BL231" s="19" t="s">
        <v>236</v>
      </c>
      <c r="BM231" s="217" t="s">
        <v>1566</v>
      </c>
    </row>
    <row r="232" spans="1:47" s="2" customFormat="1" ht="12">
      <c r="A232" s="40"/>
      <c r="B232" s="41"/>
      <c r="C232" s="42"/>
      <c r="D232" s="219" t="s">
        <v>146</v>
      </c>
      <c r="E232" s="42"/>
      <c r="F232" s="220" t="s">
        <v>1567</v>
      </c>
      <c r="G232" s="42"/>
      <c r="H232" s="42"/>
      <c r="I232" s="221"/>
      <c r="J232" s="42"/>
      <c r="K232" s="42"/>
      <c r="L232" s="46"/>
      <c r="M232" s="222"/>
      <c r="N232" s="223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146</v>
      </c>
      <c r="AU232" s="19" t="s">
        <v>86</v>
      </c>
    </row>
    <row r="233" spans="1:47" s="2" customFormat="1" ht="12">
      <c r="A233" s="40"/>
      <c r="B233" s="41"/>
      <c r="C233" s="42"/>
      <c r="D233" s="224" t="s">
        <v>148</v>
      </c>
      <c r="E233" s="42"/>
      <c r="F233" s="225" t="s">
        <v>1568</v>
      </c>
      <c r="G233" s="42"/>
      <c r="H233" s="42"/>
      <c r="I233" s="221"/>
      <c r="J233" s="42"/>
      <c r="K233" s="42"/>
      <c r="L233" s="46"/>
      <c r="M233" s="222"/>
      <c r="N233" s="223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148</v>
      </c>
      <c r="AU233" s="19" t="s">
        <v>86</v>
      </c>
    </row>
    <row r="234" spans="1:63" s="12" customFormat="1" ht="25.9" customHeight="1">
      <c r="A234" s="12"/>
      <c r="B234" s="190"/>
      <c r="C234" s="191"/>
      <c r="D234" s="192" t="s">
        <v>75</v>
      </c>
      <c r="E234" s="193" t="s">
        <v>957</v>
      </c>
      <c r="F234" s="193" t="s">
        <v>958</v>
      </c>
      <c r="G234" s="191"/>
      <c r="H234" s="191"/>
      <c r="I234" s="194"/>
      <c r="J234" s="195">
        <f>BK234</f>
        <v>0</v>
      </c>
      <c r="K234" s="191"/>
      <c r="L234" s="196"/>
      <c r="M234" s="197"/>
      <c r="N234" s="198"/>
      <c r="O234" s="198"/>
      <c r="P234" s="199">
        <f>SUM(P235:P238)</f>
        <v>0</v>
      </c>
      <c r="Q234" s="198"/>
      <c r="R234" s="199">
        <f>SUM(R235:R238)</f>
        <v>0</v>
      </c>
      <c r="S234" s="198"/>
      <c r="T234" s="200">
        <f>SUM(T235:T238)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01" t="s">
        <v>144</v>
      </c>
      <c r="AT234" s="202" t="s">
        <v>75</v>
      </c>
      <c r="AU234" s="202" t="s">
        <v>76</v>
      </c>
      <c r="AY234" s="201" t="s">
        <v>136</v>
      </c>
      <c r="BK234" s="203">
        <f>SUM(BK235:BK238)</f>
        <v>0</v>
      </c>
    </row>
    <row r="235" spans="1:65" s="2" customFormat="1" ht="16.5" customHeight="1">
      <c r="A235" s="40"/>
      <c r="B235" s="41"/>
      <c r="C235" s="206" t="s">
        <v>470</v>
      </c>
      <c r="D235" s="206" t="s">
        <v>139</v>
      </c>
      <c r="E235" s="207" t="s">
        <v>1569</v>
      </c>
      <c r="F235" s="208" t="s">
        <v>1570</v>
      </c>
      <c r="G235" s="209" t="s">
        <v>961</v>
      </c>
      <c r="H235" s="210">
        <v>10</v>
      </c>
      <c r="I235" s="211"/>
      <c r="J235" s="212">
        <f>ROUND(I235*H235,2)</f>
        <v>0</v>
      </c>
      <c r="K235" s="208" t="s">
        <v>143</v>
      </c>
      <c r="L235" s="46"/>
      <c r="M235" s="213" t="s">
        <v>19</v>
      </c>
      <c r="N235" s="214" t="s">
        <v>47</v>
      </c>
      <c r="O235" s="86"/>
      <c r="P235" s="215">
        <f>O235*H235</f>
        <v>0</v>
      </c>
      <c r="Q235" s="215">
        <v>0</v>
      </c>
      <c r="R235" s="215">
        <f>Q235*H235</f>
        <v>0</v>
      </c>
      <c r="S235" s="215">
        <v>0</v>
      </c>
      <c r="T235" s="216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7" t="s">
        <v>962</v>
      </c>
      <c r="AT235" s="217" t="s">
        <v>139</v>
      </c>
      <c r="AU235" s="217" t="s">
        <v>84</v>
      </c>
      <c r="AY235" s="19" t="s">
        <v>136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9" t="s">
        <v>84</v>
      </c>
      <c r="BK235" s="218">
        <f>ROUND(I235*H235,2)</f>
        <v>0</v>
      </c>
      <c r="BL235" s="19" t="s">
        <v>962</v>
      </c>
      <c r="BM235" s="217" t="s">
        <v>1571</v>
      </c>
    </row>
    <row r="236" spans="1:47" s="2" customFormat="1" ht="12">
      <c r="A236" s="40"/>
      <c r="B236" s="41"/>
      <c r="C236" s="42"/>
      <c r="D236" s="219" t="s">
        <v>146</v>
      </c>
      <c r="E236" s="42"/>
      <c r="F236" s="220" t="s">
        <v>1572</v>
      </c>
      <c r="G236" s="42"/>
      <c r="H236" s="42"/>
      <c r="I236" s="221"/>
      <c r="J236" s="42"/>
      <c r="K236" s="42"/>
      <c r="L236" s="46"/>
      <c r="M236" s="222"/>
      <c r="N236" s="223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146</v>
      </c>
      <c r="AU236" s="19" t="s">
        <v>84</v>
      </c>
    </row>
    <row r="237" spans="1:47" s="2" customFormat="1" ht="12">
      <c r="A237" s="40"/>
      <c r="B237" s="41"/>
      <c r="C237" s="42"/>
      <c r="D237" s="224" t="s">
        <v>148</v>
      </c>
      <c r="E237" s="42"/>
      <c r="F237" s="225" t="s">
        <v>1573</v>
      </c>
      <c r="G237" s="42"/>
      <c r="H237" s="42"/>
      <c r="I237" s="221"/>
      <c r="J237" s="42"/>
      <c r="K237" s="42"/>
      <c r="L237" s="46"/>
      <c r="M237" s="222"/>
      <c r="N237" s="223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148</v>
      </c>
      <c r="AU237" s="19" t="s">
        <v>84</v>
      </c>
    </row>
    <row r="238" spans="1:51" s="14" customFormat="1" ht="12">
      <c r="A238" s="14"/>
      <c r="B238" s="236"/>
      <c r="C238" s="237"/>
      <c r="D238" s="219" t="s">
        <v>150</v>
      </c>
      <c r="E238" s="238" t="s">
        <v>19</v>
      </c>
      <c r="F238" s="239" t="s">
        <v>1574</v>
      </c>
      <c r="G238" s="237"/>
      <c r="H238" s="240">
        <v>10</v>
      </c>
      <c r="I238" s="241"/>
      <c r="J238" s="237"/>
      <c r="K238" s="237"/>
      <c r="L238" s="242"/>
      <c r="M238" s="284"/>
      <c r="N238" s="285"/>
      <c r="O238" s="285"/>
      <c r="P238" s="285"/>
      <c r="Q238" s="285"/>
      <c r="R238" s="285"/>
      <c r="S238" s="285"/>
      <c r="T238" s="286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6" t="s">
        <v>150</v>
      </c>
      <c r="AU238" s="246" t="s">
        <v>84</v>
      </c>
      <c r="AV238" s="14" t="s">
        <v>86</v>
      </c>
      <c r="AW238" s="14" t="s">
        <v>35</v>
      </c>
      <c r="AX238" s="14" t="s">
        <v>84</v>
      </c>
      <c r="AY238" s="246" t="s">
        <v>136</v>
      </c>
    </row>
    <row r="239" spans="1:31" s="2" customFormat="1" ht="6.95" customHeight="1">
      <c r="A239" s="40"/>
      <c r="B239" s="61"/>
      <c r="C239" s="62"/>
      <c r="D239" s="62"/>
      <c r="E239" s="62"/>
      <c r="F239" s="62"/>
      <c r="G239" s="62"/>
      <c r="H239" s="62"/>
      <c r="I239" s="62"/>
      <c r="J239" s="62"/>
      <c r="K239" s="62"/>
      <c r="L239" s="46"/>
      <c r="M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</row>
  </sheetData>
  <sheetProtection password="CC35" sheet="1" objects="1" scenarios="1" formatColumns="0" formatRows="0" autoFilter="0"/>
  <autoFilter ref="C88:K238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4" r:id="rId1" display="https://podminky.urs.cz/item/CS_URS_2023_01/310237251"/>
    <hyperlink ref="F99" r:id="rId2" display="https://podminky.urs.cz/item/CS_URS_2023_01/971033451"/>
    <hyperlink ref="F104" r:id="rId3" display="https://podminky.urs.cz/item/CS_URS_2023_01/997013215"/>
    <hyperlink ref="F107" r:id="rId4" display="https://podminky.urs.cz/item/CS_URS_2023_01/997013501"/>
    <hyperlink ref="F110" r:id="rId5" display="https://podminky.urs.cz/item/CS_URS_2023_01/997013509"/>
    <hyperlink ref="F114" r:id="rId6" display="https://podminky.urs.cz/item/CS_URS_2023_01/997013631"/>
    <hyperlink ref="F119" r:id="rId7" display="https://podminky.urs.cz/item/CS_URS_2023_01/721100902"/>
    <hyperlink ref="F122" r:id="rId8" display="https://podminky.urs.cz/item/CS_URS_2023_01/721170972"/>
    <hyperlink ref="F125" r:id="rId9" display="https://podminky.urs.cz/item/CS_URS_2023_01/721171803"/>
    <hyperlink ref="F128" r:id="rId10" display="https://podminky.urs.cz/item/CS_URS_2023_01/721174042"/>
    <hyperlink ref="F131" r:id="rId11" display="https://podminky.urs.cz/item/CS_URS_2023_01/721194104"/>
    <hyperlink ref="F134" r:id="rId12" display="https://podminky.urs.cz/item/CS_URS_2023_01/721220801"/>
    <hyperlink ref="F137" r:id="rId13" display="https://podminky.urs.cz/item/CS_URS_2023_01/721290111"/>
    <hyperlink ref="F140" r:id="rId14" display="https://podminky.urs.cz/item/CS_URS_2023_01/721910912"/>
    <hyperlink ref="F145" r:id="rId15" display="https://podminky.urs.cz/item/CS_URS_2023_01/998721203"/>
    <hyperlink ref="F149" r:id="rId16" display="https://podminky.urs.cz/item/CS_URS_2023_01/722110912"/>
    <hyperlink ref="F152" r:id="rId17" display="https://podminky.urs.cz/item/CS_URS_2023_01/722130901"/>
    <hyperlink ref="F155" r:id="rId18" display="https://podminky.urs.cz/item/CS_URS_2023_01/722170801"/>
    <hyperlink ref="F158" r:id="rId19" display="https://podminky.urs.cz/item/CS_URS_2023_01/722174001"/>
    <hyperlink ref="F161" r:id="rId20" display="https://podminky.urs.cz/item/CS_URS_2023_01/722174913"/>
    <hyperlink ref="F164" r:id="rId21" display="https://podminky.urs.cz/item/CS_URS_2023_01/722181251"/>
    <hyperlink ref="F167" r:id="rId22" display="https://podminky.urs.cz/item/CS_URS_2023_01/722181812"/>
    <hyperlink ref="F172" r:id="rId23" display="https://podminky.urs.cz/item/CS_URS_2023_01/722190401"/>
    <hyperlink ref="F175" r:id="rId24" display="https://podminky.urs.cz/item/CS_URS_2023_01/722190901"/>
    <hyperlink ref="F180" r:id="rId25" display="https://podminky.urs.cz/item/CS_URS_2023_01/722290226"/>
    <hyperlink ref="F183" r:id="rId26" display="https://podminky.urs.cz/item/CS_URS_2023_01/722290234"/>
    <hyperlink ref="F188" r:id="rId27" display="https://podminky.urs.cz/item/CS_URS_2023_01/998722203"/>
    <hyperlink ref="F192" r:id="rId28" display="https://podminky.urs.cz/item/CS_URS_2023_01/725210821"/>
    <hyperlink ref="F195" r:id="rId29" display="https://podminky.urs.cz/item/CS_URS_2023_01/725310823"/>
    <hyperlink ref="F202" r:id="rId30" display="https://podminky.urs.cz/item/CS_URS_2023_01/725820801"/>
    <hyperlink ref="F205" r:id="rId31" display="https://podminky.urs.cz/item/CS_URS_2023_01/725820802"/>
    <hyperlink ref="F208" r:id="rId32" display="https://podminky.urs.cz/item/CS_URS_2023_01/72582132R"/>
    <hyperlink ref="F213" r:id="rId33" display="https://podminky.urs.cz/item/CS_URS_2023_01/725851315"/>
    <hyperlink ref="F216" r:id="rId34" display="https://podminky.urs.cz/item/CS_URS_2023_01/725862113"/>
    <hyperlink ref="F225" r:id="rId35" display="https://podminky.urs.cz/item/CS_URS_2023_01/998725203"/>
    <hyperlink ref="F233" r:id="rId36" display="https://podminky.urs.cz/item/CS_URS_2023_01/998767203"/>
    <hyperlink ref="F237" r:id="rId37" display="https://podminky.urs.cz/item/CS_URS_2023_01/HZS22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99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86</v>
      </c>
    </row>
    <row r="4" spans="2:46" s="1" customFormat="1" ht="24.95" customHeight="1">
      <c r="B4" s="22"/>
      <c r="D4" s="132" t="s">
        <v>100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KKN a.s.pavilon B URL-oprava inspekčních pokojů a chodby v 5.np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101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1575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19. 1. 2023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">
        <v>33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34</v>
      </c>
      <c r="F21" s="40"/>
      <c r="G21" s="40"/>
      <c r="H21" s="40"/>
      <c r="I21" s="134" t="s">
        <v>29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36</v>
      </c>
      <c r="E23" s="40"/>
      <c r="F23" s="40"/>
      <c r="G23" s="40"/>
      <c r="H23" s="40"/>
      <c r="I23" s="134" t="s">
        <v>26</v>
      </c>
      <c r="J23" s="138" t="s">
        <v>37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38</v>
      </c>
      <c r="F24" s="40"/>
      <c r="G24" s="40"/>
      <c r="H24" s="40"/>
      <c r="I24" s="134" t="s">
        <v>29</v>
      </c>
      <c r="J24" s="138" t="s">
        <v>39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ROUND(J80,2)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ROUND((SUM(BE80:BE93)),2)</f>
        <v>0</v>
      </c>
      <c r="G33" s="40"/>
      <c r="H33" s="40"/>
      <c r="I33" s="150">
        <v>0.21</v>
      </c>
      <c r="J33" s="149">
        <f>ROUND(((SUM(BE80:BE93))*I33),2)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ROUND((SUM(BF80:BF93)),2)</f>
        <v>0</v>
      </c>
      <c r="G34" s="40"/>
      <c r="H34" s="40"/>
      <c r="I34" s="150">
        <v>0.15</v>
      </c>
      <c r="J34" s="149">
        <f>ROUND(((SUM(BF80:BF93))*I34),2)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ROUND((SUM(BG80:BG93)),2)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ROUND((SUM(BH80:BH93)),2)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ROUND((SUM(BI80:BI93)),2)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KKN a.s.pavilon B URL-oprava inspekčních pokojů a chodby v 5.np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05 - Ostatní a vedlejší náklady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Karlovy Vary</v>
      </c>
      <c r="G52" s="42"/>
      <c r="H52" s="42"/>
      <c r="I52" s="34" t="s">
        <v>23</v>
      </c>
      <c r="J52" s="74" t="str">
        <f>IF(J12="","",J12)</f>
        <v>19. 1. 2023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KKN a.s.,Bezručova 19.36066 Karlovy Vary</v>
      </c>
      <c r="G54" s="42"/>
      <c r="H54" s="42"/>
      <c r="I54" s="34" t="s">
        <v>32</v>
      </c>
      <c r="J54" s="38" t="str">
        <f>E21</f>
        <v>Jan Sobotka,Palackého 108,Kynšperk n.O.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25.6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>Ing.Jana Handšuhová Smutná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104</v>
      </c>
      <c r="D57" s="164"/>
      <c r="E57" s="164"/>
      <c r="F57" s="164"/>
      <c r="G57" s="164"/>
      <c r="H57" s="164"/>
      <c r="I57" s="164"/>
      <c r="J57" s="165" t="s">
        <v>105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J80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106</v>
      </c>
    </row>
    <row r="60" spans="1:31" s="9" customFormat="1" ht="24.95" customHeight="1">
      <c r="A60" s="9"/>
      <c r="B60" s="167"/>
      <c r="C60" s="168"/>
      <c r="D60" s="169" t="s">
        <v>1576</v>
      </c>
      <c r="E60" s="170"/>
      <c r="F60" s="170"/>
      <c r="G60" s="170"/>
      <c r="H60" s="170"/>
      <c r="I60" s="170"/>
      <c r="J60" s="171">
        <f>J81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3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6.95" customHeight="1">
      <c r="A62" s="40"/>
      <c r="B62" s="61"/>
      <c r="C62" s="62"/>
      <c r="D62" s="62"/>
      <c r="E62" s="62"/>
      <c r="F62" s="62"/>
      <c r="G62" s="62"/>
      <c r="H62" s="62"/>
      <c r="I62" s="62"/>
      <c r="J62" s="62"/>
      <c r="K62" s="62"/>
      <c r="L62" s="13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6" spans="1:31" s="2" customFormat="1" ht="6.95" customHeight="1">
      <c r="A66" s="40"/>
      <c r="B66" s="63"/>
      <c r="C66" s="64"/>
      <c r="D66" s="64"/>
      <c r="E66" s="64"/>
      <c r="F66" s="64"/>
      <c r="G66" s="64"/>
      <c r="H66" s="64"/>
      <c r="I66" s="64"/>
      <c r="J66" s="64"/>
      <c r="K66" s="64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24.95" customHeight="1">
      <c r="A67" s="40"/>
      <c r="B67" s="41"/>
      <c r="C67" s="25" t="s">
        <v>121</v>
      </c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12" customHeight="1">
      <c r="A69" s="40"/>
      <c r="B69" s="41"/>
      <c r="C69" s="34" t="s">
        <v>16</v>
      </c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6.5" customHeight="1">
      <c r="A70" s="40"/>
      <c r="B70" s="41"/>
      <c r="C70" s="42"/>
      <c r="D70" s="42"/>
      <c r="E70" s="162" t="str">
        <f>E7</f>
        <v>KKN a.s.pavilon B URL-oprava inspekčních pokojů a chodby v 5.np</v>
      </c>
      <c r="F70" s="34"/>
      <c r="G70" s="34"/>
      <c r="H70" s="34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101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2"/>
      <c r="D72" s="42"/>
      <c r="E72" s="71" t="str">
        <f>E9</f>
        <v>05 - Ostatní a vedlejší náklady</v>
      </c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21</v>
      </c>
      <c r="D74" s="42"/>
      <c r="E74" s="42"/>
      <c r="F74" s="29" t="str">
        <f>F12</f>
        <v>Karlovy Vary</v>
      </c>
      <c r="G74" s="42"/>
      <c r="H74" s="42"/>
      <c r="I74" s="34" t="s">
        <v>23</v>
      </c>
      <c r="J74" s="74" t="str">
        <f>IF(J12="","",J12)</f>
        <v>19. 1. 2023</v>
      </c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40.05" customHeight="1">
      <c r="A76" s="40"/>
      <c r="B76" s="41"/>
      <c r="C76" s="34" t="s">
        <v>25</v>
      </c>
      <c r="D76" s="42"/>
      <c r="E76" s="42"/>
      <c r="F76" s="29" t="str">
        <f>E15</f>
        <v>KKN a.s.,Bezručova 19.36066 Karlovy Vary</v>
      </c>
      <c r="G76" s="42"/>
      <c r="H76" s="42"/>
      <c r="I76" s="34" t="s">
        <v>32</v>
      </c>
      <c r="J76" s="38" t="str">
        <f>E21</f>
        <v>Jan Sobotka,Palackého 108,Kynšperk n.O.</v>
      </c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5.65" customHeight="1">
      <c r="A77" s="40"/>
      <c r="B77" s="41"/>
      <c r="C77" s="34" t="s">
        <v>30</v>
      </c>
      <c r="D77" s="42"/>
      <c r="E77" s="42"/>
      <c r="F77" s="29" t="str">
        <f>IF(E18="","",E18)</f>
        <v>Vyplň údaj</v>
      </c>
      <c r="G77" s="42"/>
      <c r="H77" s="42"/>
      <c r="I77" s="34" t="s">
        <v>36</v>
      </c>
      <c r="J77" s="38" t="str">
        <f>E24</f>
        <v>Ing.Jana Handšuhová Smutná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0.3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11" customFormat="1" ht="29.25" customHeight="1">
      <c r="A79" s="179"/>
      <c r="B79" s="180"/>
      <c r="C79" s="181" t="s">
        <v>122</v>
      </c>
      <c r="D79" s="182" t="s">
        <v>61</v>
      </c>
      <c r="E79" s="182" t="s">
        <v>57</v>
      </c>
      <c r="F79" s="182" t="s">
        <v>58</v>
      </c>
      <c r="G79" s="182" t="s">
        <v>123</v>
      </c>
      <c r="H79" s="182" t="s">
        <v>124</v>
      </c>
      <c r="I79" s="182" t="s">
        <v>125</v>
      </c>
      <c r="J79" s="182" t="s">
        <v>105</v>
      </c>
      <c r="K79" s="183" t="s">
        <v>126</v>
      </c>
      <c r="L79" s="184"/>
      <c r="M79" s="94" t="s">
        <v>19</v>
      </c>
      <c r="N79" s="95" t="s">
        <v>46</v>
      </c>
      <c r="O79" s="95" t="s">
        <v>127</v>
      </c>
      <c r="P79" s="95" t="s">
        <v>128</v>
      </c>
      <c r="Q79" s="95" t="s">
        <v>129</v>
      </c>
      <c r="R79" s="95" t="s">
        <v>130</v>
      </c>
      <c r="S79" s="95" t="s">
        <v>131</v>
      </c>
      <c r="T79" s="96" t="s">
        <v>132</v>
      </c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</row>
    <row r="80" spans="1:63" s="2" customFormat="1" ht="22.8" customHeight="1">
      <c r="A80" s="40"/>
      <c r="B80" s="41"/>
      <c r="C80" s="101" t="s">
        <v>133</v>
      </c>
      <c r="D80" s="42"/>
      <c r="E80" s="42"/>
      <c r="F80" s="42"/>
      <c r="G80" s="42"/>
      <c r="H80" s="42"/>
      <c r="I80" s="42"/>
      <c r="J80" s="185">
        <f>BK80</f>
        <v>0</v>
      </c>
      <c r="K80" s="42"/>
      <c r="L80" s="46"/>
      <c r="M80" s="97"/>
      <c r="N80" s="186"/>
      <c r="O80" s="98"/>
      <c r="P80" s="187">
        <f>P81</f>
        <v>0</v>
      </c>
      <c r="Q80" s="98"/>
      <c r="R80" s="187">
        <f>R81</f>
        <v>0</v>
      </c>
      <c r="S80" s="98"/>
      <c r="T80" s="188">
        <f>T81</f>
        <v>0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T80" s="19" t="s">
        <v>75</v>
      </c>
      <c r="AU80" s="19" t="s">
        <v>106</v>
      </c>
      <c r="BK80" s="189">
        <f>BK81</f>
        <v>0</v>
      </c>
    </row>
    <row r="81" spans="1:63" s="12" customFormat="1" ht="25.9" customHeight="1">
      <c r="A81" s="12"/>
      <c r="B81" s="190"/>
      <c r="C81" s="191"/>
      <c r="D81" s="192" t="s">
        <v>75</v>
      </c>
      <c r="E81" s="193" t="s">
        <v>1577</v>
      </c>
      <c r="F81" s="193" t="s">
        <v>1578</v>
      </c>
      <c r="G81" s="191"/>
      <c r="H81" s="191"/>
      <c r="I81" s="194"/>
      <c r="J81" s="195">
        <f>BK81</f>
        <v>0</v>
      </c>
      <c r="K81" s="191"/>
      <c r="L81" s="196"/>
      <c r="M81" s="197"/>
      <c r="N81" s="198"/>
      <c r="O81" s="198"/>
      <c r="P81" s="199">
        <f>SUM(P82:P93)</f>
        <v>0</v>
      </c>
      <c r="Q81" s="198"/>
      <c r="R81" s="199">
        <f>SUM(R82:R93)</f>
        <v>0</v>
      </c>
      <c r="S81" s="198"/>
      <c r="T81" s="200">
        <f>SUM(T82:T93)</f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R81" s="201" t="s">
        <v>185</v>
      </c>
      <c r="AT81" s="202" t="s">
        <v>75</v>
      </c>
      <c r="AU81" s="202" t="s">
        <v>76</v>
      </c>
      <c r="AY81" s="201" t="s">
        <v>136</v>
      </c>
      <c r="BK81" s="203">
        <f>SUM(BK82:BK93)</f>
        <v>0</v>
      </c>
    </row>
    <row r="82" spans="1:65" s="2" customFormat="1" ht="16.5" customHeight="1">
      <c r="A82" s="40"/>
      <c r="B82" s="41"/>
      <c r="C82" s="206" t="s">
        <v>84</v>
      </c>
      <c r="D82" s="206" t="s">
        <v>139</v>
      </c>
      <c r="E82" s="207" t="s">
        <v>1579</v>
      </c>
      <c r="F82" s="208" t="s">
        <v>1580</v>
      </c>
      <c r="G82" s="209" t="s">
        <v>1581</v>
      </c>
      <c r="H82" s="210">
        <v>1</v>
      </c>
      <c r="I82" s="211"/>
      <c r="J82" s="212">
        <f>ROUND(I82*H82,2)</f>
        <v>0</v>
      </c>
      <c r="K82" s="208" t="s">
        <v>143</v>
      </c>
      <c r="L82" s="46"/>
      <c r="M82" s="213" t="s">
        <v>19</v>
      </c>
      <c r="N82" s="214" t="s">
        <v>47</v>
      </c>
      <c r="O82" s="86"/>
      <c r="P82" s="215">
        <f>O82*H82</f>
        <v>0</v>
      </c>
      <c r="Q82" s="215">
        <v>0</v>
      </c>
      <c r="R82" s="215">
        <f>Q82*H82</f>
        <v>0</v>
      </c>
      <c r="S82" s="215">
        <v>0</v>
      </c>
      <c r="T82" s="216">
        <f>S82*H82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R82" s="217" t="s">
        <v>1582</v>
      </c>
      <c r="AT82" s="217" t="s">
        <v>139</v>
      </c>
      <c r="AU82" s="217" t="s">
        <v>84</v>
      </c>
      <c r="AY82" s="19" t="s">
        <v>136</v>
      </c>
      <c r="BE82" s="218">
        <f>IF(N82="základní",J82,0)</f>
        <v>0</v>
      </c>
      <c r="BF82" s="218">
        <f>IF(N82="snížená",J82,0)</f>
        <v>0</v>
      </c>
      <c r="BG82" s="218">
        <f>IF(N82="zákl. přenesená",J82,0)</f>
        <v>0</v>
      </c>
      <c r="BH82" s="218">
        <f>IF(N82="sníž. přenesená",J82,0)</f>
        <v>0</v>
      </c>
      <c r="BI82" s="218">
        <f>IF(N82="nulová",J82,0)</f>
        <v>0</v>
      </c>
      <c r="BJ82" s="19" t="s">
        <v>84</v>
      </c>
      <c r="BK82" s="218">
        <f>ROUND(I82*H82,2)</f>
        <v>0</v>
      </c>
      <c r="BL82" s="19" t="s">
        <v>1582</v>
      </c>
      <c r="BM82" s="217" t="s">
        <v>1583</v>
      </c>
    </row>
    <row r="83" spans="1:47" s="2" customFormat="1" ht="12">
      <c r="A83" s="40"/>
      <c r="B83" s="41"/>
      <c r="C83" s="42"/>
      <c r="D83" s="219" t="s">
        <v>146</v>
      </c>
      <c r="E83" s="42"/>
      <c r="F83" s="220" t="s">
        <v>1580</v>
      </c>
      <c r="G83" s="42"/>
      <c r="H83" s="42"/>
      <c r="I83" s="221"/>
      <c r="J83" s="42"/>
      <c r="K83" s="42"/>
      <c r="L83" s="46"/>
      <c r="M83" s="222"/>
      <c r="N83" s="223"/>
      <c r="O83" s="86"/>
      <c r="P83" s="86"/>
      <c r="Q83" s="86"/>
      <c r="R83" s="86"/>
      <c r="S83" s="86"/>
      <c r="T83" s="87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146</v>
      </c>
      <c r="AU83" s="19" t="s">
        <v>84</v>
      </c>
    </row>
    <row r="84" spans="1:47" s="2" customFormat="1" ht="12">
      <c r="A84" s="40"/>
      <c r="B84" s="41"/>
      <c r="C84" s="42"/>
      <c r="D84" s="224" t="s">
        <v>148</v>
      </c>
      <c r="E84" s="42"/>
      <c r="F84" s="225" t="s">
        <v>1584</v>
      </c>
      <c r="G84" s="42"/>
      <c r="H84" s="42"/>
      <c r="I84" s="221"/>
      <c r="J84" s="42"/>
      <c r="K84" s="42"/>
      <c r="L84" s="46"/>
      <c r="M84" s="222"/>
      <c r="N84" s="223"/>
      <c r="O84" s="86"/>
      <c r="P84" s="86"/>
      <c r="Q84" s="86"/>
      <c r="R84" s="86"/>
      <c r="S84" s="86"/>
      <c r="T84" s="87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148</v>
      </c>
      <c r="AU84" s="19" t="s">
        <v>84</v>
      </c>
    </row>
    <row r="85" spans="1:65" s="2" customFormat="1" ht="16.5" customHeight="1">
      <c r="A85" s="40"/>
      <c r="B85" s="41"/>
      <c r="C85" s="206" t="s">
        <v>86</v>
      </c>
      <c r="D85" s="206" t="s">
        <v>139</v>
      </c>
      <c r="E85" s="207" t="s">
        <v>1585</v>
      </c>
      <c r="F85" s="208" t="s">
        <v>1586</v>
      </c>
      <c r="G85" s="209" t="s">
        <v>1581</v>
      </c>
      <c r="H85" s="210">
        <v>1</v>
      </c>
      <c r="I85" s="211"/>
      <c r="J85" s="212">
        <f>ROUND(I85*H85,2)</f>
        <v>0</v>
      </c>
      <c r="K85" s="208" t="s">
        <v>143</v>
      </c>
      <c r="L85" s="46"/>
      <c r="M85" s="213" t="s">
        <v>19</v>
      </c>
      <c r="N85" s="214" t="s">
        <v>47</v>
      </c>
      <c r="O85" s="86"/>
      <c r="P85" s="215">
        <f>O85*H85</f>
        <v>0</v>
      </c>
      <c r="Q85" s="215">
        <v>0</v>
      </c>
      <c r="R85" s="215">
        <f>Q85*H85</f>
        <v>0</v>
      </c>
      <c r="S85" s="215">
        <v>0</v>
      </c>
      <c r="T85" s="216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17" t="s">
        <v>1582</v>
      </c>
      <c r="AT85" s="217" t="s">
        <v>139</v>
      </c>
      <c r="AU85" s="217" t="s">
        <v>84</v>
      </c>
      <c r="AY85" s="19" t="s">
        <v>136</v>
      </c>
      <c r="BE85" s="218">
        <f>IF(N85="základní",J85,0)</f>
        <v>0</v>
      </c>
      <c r="BF85" s="218">
        <f>IF(N85="snížená",J85,0)</f>
        <v>0</v>
      </c>
      <c r="BG85" s="218">
        <f>IF(N85="zákl. přenesená",J85,0)</f>
        <v>0</v>
      </c>
      <c r="BH85" s="218">
        <f>IF(N85="sníž. přenesená",J85,0)</f>
        <v>0</v>
      </c>
      <c r="BI85" s="218">
        <f>IF(N85="nulová",J85,0)</f>
        <v>0</v>
      </c>
      <c r="BJ85" s="19" t="s">
        <v>84</v>
      </c>
      <c r="BK85" s="218">
        <f>ROUND(I85*H85,2)</f>
        <v>0</v>
      </c>
      <c r="BL85" s="19" t="s">
        <v>1582</v>
      </c>
      <c r="BM85" s="217" t="s">
        <v>1587</v>
      </c>
    </row>
    <row r="86" spans="1:47" s="2" customFormat="1" ht="12">
      <c r="A86" s="40"/>
      <c r="B86" s="41"/>
      <c r="C86" s="42"/>
      <c r="D86" s="219" t="s">
        <v>146</v>
      </c>
      <c r="E86" s="42"/>
      <c r="F86" s="220" t="s">
        <v>1586</v>
      </c>
      <c r="G86" s="42"/>
      <c r="H86" s="42"/>
      <c r="I86" s="221"/>
      <c r="J86" s="42"/>
      <c r="K86" s="42"/>
      <c r="L86" s="46"/>
      <c r="M86" s="222"/>
      <c r="N86" s="223"/>
      <c r="O86" s="86"/>
      <c r="P86" s="86"/>
      <c r="Q86" s="86"/>
      <c r="R86" s="86"/>
      <c r="S86" s="86"/>
      <c r="T86" s="87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146</v>
      </c>
      <c r="AU86" s="19" t="s">
        <v>84</v>
      </c>
    </row>
    <row r="87" spans="1:47" s="2" customFormat="1" ht="12">
      <c r="A87" s="40"/>
      <c r="B87" s="41"/>
      <c r="C87" s="42"/>
      <c r="D87" s="224" t="s">
        <v>148</v>
      </c>
      <c r="E87" s="42"/>
      <c r="F87" s="225" t="s">
        <v>1588</v>
      </c>
      <c r="G87" s="42"/>
      <c r="H87" s="42"/>
      <c r="I87" s="221"/>
      <c r="J87" s="42"/>
      <c r="K87" s="42"/>
      <c r="L87" s="46"/>
      <c r="M87" s="222"/>
      <c r="N87" s="223"/>
      <c r="O87" s="86"/>
      <c r="P87" s="86"/>
      <c r="Q87" s="86"/>
      <c r="R87" s="86"/>
      <c r="S87" s="86"/>
      <c r="T87" s="87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148</v>
      </c>
      <c r="AU87" s="19" t="s">
        <v>84</v>
      </c>
    </row>
    <row r="88" spans="1:65" s="2" customFormat="1" ht="16.5" customHeight="1">
      <c r="A88" s="40"/>
      <c r="B88" s="41"/>
      <c r="C88" s="206" t="s">
        <v>162</v>
      </c>
      <c r="D88" s="206" t="s">
        <v>139</v>
      </c>
      <c r="E88" s="207" t="s">
        <v>1589</v>
      </c>
      <c r="F88" s="208" t="s">
        <v>1590</v>
      </c>
      <c r="G88" s="209" t="s">
        <v>1581</v>
      </c>
      <c r="H88" s="210">
        <v>1</v>
      </c>
      <c r="I88" s="211"/>
      <c r="J88" s="212">
        <f>ROUND(I88*H88,2)</f>
        <v>0</v>
      </c>
      <c r="K88" s="208" t="s">
        <v>143</v>
      </c>
      <c r="L88" s="46"/>
      <c r="M88" s="213" t="s">
        <v>19</v>
      </c>
      <c r="N88" s="214" t="s">
        <v>47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1582</v>
      </c>
      <c r="AT88" s="217" t="s">
        <v>139</v>
      </c>
      <c r="AU88" s="217" t="s">
        <v>84</v>
      </c>
      <c r="AY88" s="19" t="s">
        <v>136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84</v>
      </c>
      <c r="BK88" s="218">
        <f>ROUND(I88*H88,2)</f>
        <v>0</v>
      </c>
      <c r="BL88" s="19" t="s">
        <v>1582</v>
      </c>
      <c r="BM88" s="217" t="s">
        <v>1591</v>
      </c>
    </row>
    <row r="89" spans="1:47" s="2" customFormat="1" ht="12">
      <c r="A89" s="40"/>
      <c r="B89" s="41"/>
      <c r="C89" s="42"/>
      <c r="D89" s="219" t="s">
        <v>146</v>
      </c>
      <c r="E89" s="42"/>
      <c r="F89" s="220" t="s">
        <v>1590</v>
      </c>
      <c r="G89" s="42"/>
      <c r="H89" s="42"/>
      <c r="I89" s="221"/>
      <c r="J89" s="42"/>
      <c r="K89" s="42"/>
      <c r="L89" s="46"/>
      <c r="M89" s="222"/>
      <c r="N89" s="223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146</v>
      </c>
      <c r="AU89" s="19" t="s">
        <v>84</v>
      </c>
    </row>
    <row r="90" spans="1:47" s="2" customFormat="1" ht="12">
      <c r="A90" s="40"/>
      <c r="B90" s="41"/>
      <c r="C90" s="42"/>
      <c r="D90" s="224" t="s">
        <v>148</v>
      </c>
      <c r="E90" s="42"/>
      <c r="F90" s="225" t="s">
        <v>1592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148</v>
      </c>
      <c r="AU90" s="19" t="s">
        <v>84</v>
      </c>
    </row>
    <row r="91" spans="1:65" s="2" customFormat="1" ht="16.5" customHeight="1">
      <c r="A91" s="40"/>
      <c r="B91" s="41"/>
      <c r="C91" s="206" t="s">
        <v>144</v>
      </c>
      <c r="D91" s="206" t="s">
        <v>139</v>
      </c>
      <c r="E91" s="207" t="s">
        <v>1593</v>
      </c>
      <c r="F91" s="208" t="s">
        <v>1594</v>
      </c>
      <c r="G91" s="209" t="s">
        <v>1581</v>
      </c>
      <c r="H91" s="210">
        <v>1</v>
      </c>
      <c r="I91" s="211"/>
      <c r="J91" s="212">
        <f>ROUND(I91*H91,2)</f>
        <v>0</v>
      </c>
      <c r="K91" s="208" t="s">
        <v>143</v>
      </c>
      <c r="L91" s="46"/>
      <c r="M91" s="213" t="s">
        <v>19</v>
      </c>
      <c r="N91" s="214" t="s">
        <v>47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1582</v>
      </c>
      <c r="AT91" s="217" t="s">
        <v>139</v>
      </c>
      <c r="AU91" s="217" t="s">
        <v>84</v>
      </c>
      <c r="AY91" s="19" t="s">
        <v>136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84</v>
      </c>
      <c r="BK91" s="218">
        <f>ROUND(I91*H91,2)</f>
        <v>0</v>
      </c>
      <c r="BL91" s="19" t="s">
        <v>1582</v>
      </c>
      <c r="BM91" s="217" t="s">
        <v>1595</v>
      </c>
    </row>
    <row r="92" spans="1:47" s="2" customFormat="1" ht="12">
      <c r="A92" s="40"/>
      <c r="B92" s="41"/>
      <c r="C92" s="42"/>
      <c r="D92" s="219" t="s">
        <v>146</v>
      </c>
      <c r="E92" s="42"/>
      <c r="F92" s="220" t="s">
        <v>1594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146</v>
      </c>
      <c r="AU92" s="19" t="s">
        <v>84</v>
      </c>
    </row>
    <row r="93" spans="1:47" s="2" customFormat="1" ht="12">
      <c r="A93" s="40"/>
      <c r="B93" s="41"/>
      <c r="C93" s="42"/>
      <c r="D93" s="224" t="s">
        <v>148</v>
      </c>
      <c r="E93" s="42"/>
      <c r="F93" s="225" t="s">
        <v>1596</v>
      </c>
      <c r="G93" s="42"/>
      <c r="H93" s="42"/>
      <c r="I93" s="221"/>
      <c r="J93" s="42"/>
      <c r="K93" s="42"/>
      <c r="L93" s="46"/>
      <c r="M93" s="280"/>
      <c r="N93" s="281"/>
      <c r="O93" s="282"/>
      <c r="P93" s="282"/>
      <c r="Q93" s="282"/>
      <c r="R93" s="282"/>
      <c r="S93" s="282"/>
      <c r="T93" s="283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148</v>
      </c>
      <c r="AU93" s="19" t="s">
        <v>84</v>
      </c>
    </row>
    <row r="94" spans="1:31" s="2" customFormat="1" ht="6.95" customHeight="1">
      <c r="A94" s="40"/>
      <c r="B94" s="61"/>
      <c r="C94" s="62"/>
      <c r="D94" s="62"/>
      <c r="E94" s="62"/>
      <c r="F94" s="62"/>
      <c r="G94" s="62"/>
      <c r="H94" s="62"/>
      <c r="I94" s="62"/>
      <c r="J94" s="62"/>
      <c r="K94" s="62"/>
      <c r="L94" s="46"/>
      <c r="M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</sheetData>
  <sheetProtection password="CC35" sheet="1" objects="1" scenarios="1" formatColumns="0" formatRows="0" autoFilter="0"/>
  <autoFilter ref="C79:K93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hyperlinks>
    <hyperlink ref="F84" r:id="rId1" display="https://podminky.urs.cz/item/CS_URS_2023_01/013254000"/>
    <hyperlink ref="F87" r:id="rId2" display="https://podminky.urs.cz/item/CS_URS_2023_01/033103000"/>
    <hyperlink ref="F90" r:id="rId3" display="https://podminky.urs.cz/item/CS_URS_2023_01/033203000"/>
    <hyperlink ref="F93" r:id="rId4" display="https://podminky.urs.cz/item/CS_URS_2023_01/0711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7" customWidth="1"/>
    <col min="2" max="2" width="1.7109375" style="287" customWidth="1"/>
    <col min="3" max="4" width="5.00390625" style="287" customWidth="1"/>
    <col min="5" max="5" width="11.7109375" style="287" customWidth="1"/>
    <col min="6" max="6" width="9.140625" style="287" customWidth="1"/>
    <col min="7" max="7" width="5.00390625" style="287" customWidth="1"/>
    <col min="8" max="8" width="77.8515625" style="287" customWidth="1"/>
    <col min="9" max="10" width="20.00390625" style="287" customWidth="1"/>
    <col min="11" max="11" width="1.7109375" style="287" customWidth="1"/>
  </cols>
  <sheetData>
    <row r="1" s="1" customFormat="1" ht="37.5" customHeight="1"/>
    <row r="2" spans="2:11" s="1" customFormat="1" ht="7.5" customHeight="1">
      <c r="B2" s="288"/>
      <c r="C2" s="289"/>
      <c r="D2" s="289"/>
      <c r="E2" s="289"/>
      <c r="F2" s="289"/>
      <c r="G2" s="289"/>
      <c r="H2" s="289"/>
      <c r="I2" s="289"/>
      <c r="J2" s="289"/>
      <c r="K2" s="290"/>
    </row>
    <row r="3" spans="2:11" s="17" customFormat="1" ht="45" customHeight="1">
      <c r="B3" s="291"/>
      <c r="C3" s="292" t="s">
        <v>1597</v>
      </c>
      <c r="D3" s="292"/>
      <c r="E3" s="292"/>
      <c r="F3" s="292"/>
      <c r="G3" s="292"/>
      <c r="H3" s="292"/>
      <c r="I3" s="292"/>
      <c r="J3" s="292"/>
      <c r="K3" s="293"/>
    </row>
    <row r="4" spans="2:11" s="1" customFormat="1" ht="25.5" customHeight="1">
      <c r="B4" s="294"/>
      <c r="C4" s="295" t="s">
        <v>1598</v>
      </c>
      <c r="D4" s="295"/>
      <c r="E4" s="295"/>
      <c r="F4" s="295"/>
      <c r="G4" s="295"/>
      <c r="H4" s="295"/>
      <c r="I4" s="295"/>
      <c r="J4" s="295"/>
      <c r="K4" s="296"/>
    </row>
    <row r="5" spans="2:11" s="1" customFormat="1" ht="5.25" customHeight="1">
      <c r="B5" s="294"/>
      <c r="C5" s="297"/>
      <c r="D5" s="297"/>
      <c r="E5" s="297"/>
      <c r="F5" s="297"/>
      <c r="G5" s="297"/>
      <c r="H5" s="297"/>
      <c r="I5" s="297"/>
      <c r="J5" s="297"/>
      <c r="K5" s="296"/>
    </row>
    <row r="6" spans="2:11" s="1" customFormat="1" ht="15" customHeight="1">
      <c r="B6" s="294"/>
      <c r="C6" s="298" t="s">
        <v>1599</v>
      </c>
      <c r="D6" s="298"/>
      <c r="E6" s="298"/>
      <c r="F6" s="298"/>
      <c r="G6" s="298"/>
      <c r="H6" s="298"/>
      <c r="I6" s="298"/>
      <c r="J6" s="298"/>
      <c r="K6" s="296"/>
    </row>
    <row r="7" spans="2:11" s="1" customFormat="1" ht="15" customHeight="1">
      <c r="B7" s="299"/>
      <c r="C7" s="298" t="s">
        <v>1600</v>
      </c>
      <c r="D7" s="298"/>
      <c r="E7" s="298"/>
      <c r="F7" s="298"/>
      <c r="G7" s="298"/>
      <c r="H7" s="298"/>
      <c r="I7" s="298"/>
      <c r="J7" s="298"/>
      <c r="K7" s="296"/>
    </row>
    <row r="8" spans="2:11" s="1" customFormat="1" ht="12.75" customHeight="1">
      <c r="B8" s="299"/>
      <c r="C8" s="298"/>
      <c r="D8" s="298"/>
      <c r="E8" s="298"/>
      <c r="F8" s="298"/>
      <c r="G8" s="298"/>
      <c r="H8" s="298"/>
      <c r="I8" s="298"/>
      <c r="J8" s="298"/>
      <c r="K8" s="296"/>
    </row>
    <row r="9" spans="2:11" s="1" customFormat="1" ht="15" customHeight="1">
      <c r="B9" s="299"/>
      <c r="C9" s="298" t="s">
        <v>1601</v>
      </c>
      <c r="D9" s="298"/>
      <c r="E9" s="298"/>
      <c r="F9" s="298"/>
      <c r="G9" s="298"/>
      <c r="H9" s="298"/>
      <c r="I9" s="298"/>
      <c r="J9" s="298"/>
      <c r="K9" s="296"/>
    </row>
    <row r="10" spans="2:11" s="1" customFormat="1" ht="15" customHeight="1">
      <c r="B10" s="299"/>
      <c r="C10" s="298"/>
      <c r="D10" s="298" t="s">
        <v>1602</v>
      </c>
      <c r="E10" s="298"/>
      <c r="F10" s="298"/>
      <c r="G10" s="298"/>
      <c r="H10" s="298"/>
      <c r="I10" s="298"/>
      <c r="J10" s="298"/>
      <c r="K10" s="296"/>
    </row>
    <row r="11" spans="2:11" s="1" customFormat="1" ht="15" customHeight="1">
      <c r="B11" s="299"/>
      <c r="C11" s="300"/>
      <c r="D11" s="298" t="s">
        <v>1603</v>
      </c>
      <c r="E11" s="298"/>
      <c r="F11" s="298"/>
      <c r="G11" s="298"/>
      <c r="H11" s="298"/>
      <c r="I11" s="298"/>
      <c r="J11" s="298"/>
      <c r="K11" s="296"/>
    </row>
    <row r="12" spans="2:11" s="1" customFormat="1" ht="15" customHeight="1">
      <c r="B12" s="299"/>
      <c r="C12" s="300"/>
      <c r="D12" s="298"/>
      <c r="E12" s="298"/>
      <c r="F12" s="298"/>
      <c r="G12" s="298"/>
      <c r="H12" s="298"/>
      <c r="I12" s="298"/>
      <c r="J12" s="298"/>
      <c r="K12" s="296"/>
    </row>
    <row r="13" spans="2:11" s="1" customFormat="1" ht="15" customHeight="1">
      <c r="B13" s="299"/>
      <c r="C13" s="300"/>
      <c r="D13" s="301" t="s">
        <v>1604</v>
      </c>
      <c r="E13" s="298"/>
      <c r="F13" s="298"/>
      <c r="G13" s="298"/>
      <c r="H13" s="298"/>
      <c r="I13" s="298"/>
      <c r="J13" s="298"/>
      <c r="K13" s="296"/>
    </row>
    <row r="14" spans="2:11" s="1" customFormat="1" ht="12.75" customHeight="1">
      <c r="B14" s="299"/>
      <c r="C14" s="300"/>
      <c r="D14" s="300"/>
      <c r="E14" s="300"/>
      <c r="F14" s="300"/>
      <c r="G14" s="300"/>
      <c r="H14" s="300"/>
      <c r="I14" s="300"/>
      <c r="J14" s="300"/>
      <c r="K14" s="296"/>
    </row>
    <row r="15" spans="2:11" s="1" customFormat="1" ht="15" customHeight="1">
      <c r="B15" s="299"/>
      <c r="C15" s="300"/>
      <c r="D15" s="298" t="s">
        <v>1605</v>
      </c>
      <c r="E15" s="298"/>
      <c r="F15" s="298"/>
      <c r="G15" s="298"/>
      <c r="H15" s="298"/>
      <c r="I15" s="298"/>
      <c r="J15" s="298"/>
      <c r="K15" s="296"/>
    </row>
    <row r="16" spans="2:11" s="1" customFormat="1" ht="15" customHeight="1">
      <c r="B16" s="299"/>
      <c r="C16" s="300"/>
      <c r="D16" s="298" t="s">
        <v>1606</v>
      </c>
      <c r="E16" s="298"/>
      <c r="F16" s="298"/>
      <c r="G16" s="298"/>
      <c r="H16" s="298"/>
      <c r="I16" s="298"/>
      <c r="J16" s="298"/>
      <c r="K16" s="296"/>
    </row>
    <row r="17" spans="2:11" s="1" customFormat="1" ht="15" customHeight="1">
      <c r="B17" s="299"/>
      <c r="C17" s="300"/>
      <c r="D17" s="298" t="s">
        <v>1607</v>
      </c>
      <c r="E17" s="298"/>
      <c r="F17" s="298"/>
      <c r="G17" s="298"/>
      <c r="H17" s="298"/>
      <c r="I17" s="298"/>
      <c r="J17" s="298"/>
      <c r="K17" s="296"/>
    </row>
    <row r="18" spans="2:11" s="1" customFormat="1" ht="15" customHeight="1">
      <c r="B18" s="299"/>
      <c r="C18" s="300"/>
      <c r="D18" s="300"/>
      <c r="E18" s="302" t="s">
        <v>83</v>
      </c>
      <c r="F18" s="298" t="s">
        <v>1608</v>
      </c>
      <c r="G18" s="298"/>
      <c r="H18" s="298"/>
      <c r="I18" s="298"/>
      <c r="J18" s="298"/>
      <c r="K18" s="296"/>
    </row>
    <row r="19" spans="2:11" s="1" customFormat="1" ht="15" customHeight="1">
      <c r="B19" s="299"/>
      <c r="C19" s="300"/>
      <c r="D19" s="300"/>
      <c r="E19" s="302" t="s">
        <v>1609</v>
      </c>
      <c r="F19" s="298" t="s">
        <v>1610</v>
      </c>
      <c r="G19" s="298"/>
      <c r="H19" s="298"/>
      <c r="I19" s="298"/>
      <c r="J19" s="298"/>
      <c r="K19" s="296"/>
    </row>
    <row r="20" spans="2:11" s="1" customFormat="1" ht="15" customHeight="1">
      <c r="B20" s="299"/>
      <c r="C20" s="300"/>
      <c r="D20" s="300"/>
      <c r="E20" s="302" t="s">
        <v>1611</v>
      </c>
      <c r="F20" s="298" t="s">
        <v>1612</v>
      </c>
      <c r="G20" s="298"/>
      <c r="H20" s="298"/>
      <c r="I20" s="298"/>
      <c r="J20" s="298"/>
      <c r="K20" s="296"/>
    </row>
    <row r="21" spans="2:11" s="1" customFormat="1" ht="15" customHeight="1">
      <c r="B21" s="299"/>
      <c r="C21" s="300"/>
      <c r="D21" s="300"/>
      <c r="E21" s="302" t="s">
        <v>98</v>
      </c>
      <c r="F21" s="298" t="s">
        <v>1613</v>
      </c>
      <c r="G21" s="298"/>
      <c r="H21" s="298"/>
      <c r="I21" s="298"/>
      <c r="J21" s="298"/>
      <c r="K21" s="296"/>
    </row>
    <row r="22" spans="2:11" s="1" customFormat="1" ht="15" customHeight="1">
      <c r="B22" s="299"/>
      <c r="C22" s="300"/>
      <c r="D22" s="300"/>
      <c r="E22" s="302" t="s">
        <v>1614</v>
      </c>
      <c r="F22" s="298" t="s">
        <v>1615</v>
      </c>
      <c r="G22" s="298"/>
      <c r="H22" s="298"/>
      <c r="I22" s="298"/>
      <c r="J22" s="298"/>
      <c r="K22" s="296"/>
    </row>
    <row r="23" spans="2:11" s="1" customFormat="1" ht="15" customHeight="1">
      <c r="B23" s="299"/>
      <c r="C23" s="300"/>
      <c r="D23" s="300"/>
      <c r="E23" s="302" t="s">
        <v>1616</v>
      </c>
      <c r="F23" s="298" t="s">
        <v>1617</v>
      </c>
      <c r="G23" s="298"/>
      <c r="H23" s="298"/>
      <c r="I23" s="298"/>
      <c r="J23" s="298"/>
      <c r="K23" s="296"/>
    </row>
    <row r="24" spans="2:11" s="1" customFormat="1" ht="12.75" customHeight="1">
      <c r="B24" s="299"/>
      <c r="C24" s="300"/>
      <c r="D24" s="300"/>
      <c r="E24" s="300"/>
      <c r="F24" s="300"/>
      <c r="G24" s="300"/>
      <c r="H24" s="300"/>
      <c r="I24" s="300"/>
      <c r="J24" s="300"/>
      <c r="K24" s="296"/>
    </row>
    <row r="25" spans="2:11" s="1" customFormat="1" ht="15" customHeight="1">
      <c r="B25" s="299"/>
      <c r="C25" s="298" t="s">
        <v>1618</v>
      </c>
      <c r="D25" s="298"/>
      <c r="E25" s="298"/>
      <c r="F25" s="298"/>
      <c r="G25" s="298"/>
      <c r="H25" s="298"/>
      <c r="I25" s="298"/>
      <c r="J25" s="298"/>
      <c r="K25" s="296"/>
    </row>
    <row r="26" spans="2:11" s="1" customFormat="1" ht="15" customHeight="1">
      <c r="B26" s="299"/>
      <c r="C26" s="298" t="s">
        <v>1619</v>
      </c>
      <c r="D26" s="298"/>
      <c r="E26" s="298"/>
      <c r="F26" s="298"/>
      <c r="G26" s="298"/>
      <c r="H26" s="298"/>
      <c r="I26" s="298"/>
      <c r="J26" s="298"/>
      <c r="K26" s="296"/>
    </row>
    <row r="27" spans="2:11" s="1" customFormat="1" ht="15" customHeight="1">
      <c r="B27" s="299"/>
      <c r="C27" s="298"/>
      <c r="D27" s="298" t="s">
        <v>1620</v>
      </c>
      <c r="E27" s="298"/>
      <c r="F27" s="298"/>
      <c r="G27" s="298"/>
      <c r="H27" s="298"/>
      <c r="I27" s="298"/>
      <c r="J27" s="298"/>
      <c r="K27" s="296"/>
    </row>
    <row r="28" spans="2:11" s="1" customFormat="1" ht="15" customHeight="1">
      <c r="B28" s="299"/>
      <c r="C28" s="300"/>
      <c r="D28" s="298" t="s">
        <v>1621</v>
      </c>
      <c r="E28" s="298"/>
      <c r="F28" s="298"/>
      <c r="G28" s="298"/>
      <c r="H28" s="298"/>
      <c r="I28" s="298"/>
      <c r="J28" s="298"/>
      <c r="K28" s="296"/>
    </row>
    <row r="29" spans="2:11" s="1" customFormat="1" ht="12.75" customHeight="1">
      <c r="B29" s="299"/>
      <c r="C29" s="300"/>
      <c r="D29" s="300"/>
      <c r="E29" s="300"/>
      <c r="F29" s="300"/>
      <c r="G29" s="300"/>
      <c r="H29" s="300"/>
      <c r="I29" s="300"/>
      <c r="J29" s="300"/>
      <c r="K29" s="296"/>
    </row>
    <row r="30" spans="2:11" s="1" customFormat="1" ht="15" customHeight="1">
      <c r="B30" s="299"/>
      <c r="C30" s="300"/>
      <c r="D30" s="298" t="s">
        <v>1622</v>
      </c>
      <c r="E30" s="298"/>
      <c r="F30" s="298"/>
      <c r="G30" s="298"/>
      <c r="H30" s="298"/>
      <c r="I30" s="298"/>
      <c r="J30" s="298"/>
      <c r="K30" s="296"/>
    </row>
    <row r="31" spans="2:11" s="1" customFormat="1" ht="15" customHeight="1">
      <c r="B31" s="299"/>
      <c r="C31" s="300"/>
      <c r="D31" s="298" t="s">
        <v>1623</v>
      </c>
      <c r="E31" s="298"/>
      <c r="F31" s="298"/>
      <c r="G31" s="298"/>
      <c r="H31" s="298"/>
      <c r="I31" s="298"/>
      <c r="J31" s="298"/>
      <c r="K31" s="296"/>
    </row>
    <row r="32" spans="2:11" s="1" customFormat="1" ht="12.75" customHeight="1">
      <c r="B32" s="299"/>
      <c r="C32" s="300"/>
      <c r="D32" s="300"/>
      <c r="E32" s="300"/>
      <c r="F32" s="300"/>
      <c r="G32" s="300"/>
      <c r="H32" s="300"/>
      <c r="I32" s="300"/>
      <c r="J32" s="300"/>
      <c r="K32" s="296"/>
    </row>
    <row r="33" spans="2:11" s="1" customFormat="1" ht="15" customHeight="1">
      <c r="B33" s="299"/>
      <c r="C33" s="300"/>
      <c r="D33" s="298" t="s">
        <v>1624</v>
      </c>
      <c r="E33" s="298"/>
      <c r="F33" s="298"/>
      <c r="G33" s="298"/>
      <c r="H33" s="298"/>
      <c r="I33" s="298"/>
      <c r="J33" s="298"/>
      <c r="K33" s="296"/>
    </row>
    <row r="34" spans="2:11" s="1" customFormat="1" ht="15" customHeight="1">
      <c r="B34" s="299"/>
      <c r="C34" s="300"/>
      <c r="D34" s="298" t="s">
        <v>1625</v>
      </c>
      <c r="E34" s="298"/>
      <c r="F34" s="298"/>
      <c r="G34" s="298"/>
      <c r="H34" s="298"/>
      <c r="I34" s="298"/>
      <c r="J34" s="298"/>
      <c r="K34" s="296"/>
    </row>
    <row r="35" spans="2:11" s="1" customFormat="1" ht="15" customHeight="1">
      <c r="B35" s="299"/>
      <c r="C35" s="300"/>
      <c r="D35" s="298" t="s">
        <v>1626</v>
      </c>
      <c r="E35" s="298"/>
      <c r="F35" s="298"/>
      <c r="G35" s="298"/>
      <c r="H35" s="298"/>
      <c r="I35" s="298"/>
      <c r="J35" s="298"/>
      <c r="K35" s="296"/>
    </row>
    <row r="36" spans="2:11" s="1" customFormat="1" ht="15" customHeight="1">
      <c r="B36" s="299"/>
      <c r="C36" s="300"/>
      <c r="D36" s="298"/>
      <c r="E36" s="301" t="s">
        <v>122</v>
      </c>
      <c r="F36" s="298"/>
      <c r="G36" s="298" t="s">
        <v>1627</v>
      </c>
      <c r="H36" s="298"/>
      <c r="I36" s="298"/>
      <c r="J36" s="298"/>
      <c r="K36" s="296"/>
    </row>
    <row r="37" spans="2:11" s="1" customFormat="1" ht="30.75" customHeight="1">
      <c r="B37" s="299"/>
      <c r="C37" s="300"/>
      <c r="D37" s="298"/>
      <c r="E37" s="301" t="s">
        <v>1628</v>
      </c>
      <c r="F37" s="298"/>
      <c r="G37" s="298" t="s">
        <v>1629</v>
      </c>
      <c r="H37" s="298"/>
      <c r="I37" s="298"/>
      <c r="J37" s="298"/>
      <c r="K37" s="296"/>
    </row>
    <row r="38" spans="2:11" s="1" customFormat="1" ht="15" customHeight="1">
      <c r="B38" s="299"/>
      <c r="C38" s="300"/>
      <c r="D38" s="298"/>
      <c r="E38" s="301" t="s">
        <v>57</v>
      </c>
      <c r="F38" s="298"/>
      <c r="G38" s="298" t="s">
        <v>1630</v>
      </c>
      <c r="H38" s="298"/>
      <c r="I38" s="298"/>
      <c r="J38" s="298"/>
      <c r="K38" s="296"/>
    </row>
    <row r="39" spans="2:11" s="1" customFormat="1" ht="15" customHeight="1">
      <c r="B39" s="299"/>
      <c r="C39" s="300"/>
      <c r="D39" s="298"/>
      <c r="E39" s="301" t="s">
        <v>58</v>
      </c>
      <c r="F39" s="298"/>
      <c r="G39" s="298" t="s">
        <v>1631</v>
      </c>
      <c r="H39" s="298"/>
      <c r="I39" s="298"/>
      <c r="J39" s="298"/>
      <c r="K39" s="296"/>
    </row>
    <row r="40" spans="2:11" s="1" customFormat="1" ht="15" customHeight="1">
      <c r="B40" s="299"/>
      <c r="C40" s="300"/>
      <c r="D40" s="298"/>
      <c r="E40" s="301" t="s">
        <v>123</v>
      </c>
      <c r="F40" s="298"/>
      <c r="G40" s="298" t="s">
        <v>1632</v>
      </c>
      <c r="H40" s="298"/>
      <c r="I40" s="298"/>
      <c r="J40" s="298"/>
      <c r="K40" s="296"/>
    </row>
    <row r="41" spans="2:11" s="1" customFormat="1" ht="15" customHeight="1">
      <c r="B41" s="299"/>
      <c r="C41" s="300"/>
      <c r="D41" s="298"/>
      <c r="E41" s="301" t="s">
        <v>124</v>
      </c>
      <c r="F41" s="298"/>
      <c r="G41" s="298" t="s">
        <v>1633</v>
      </c>
      <c r="H41" s="298"/>
      <c r="I41" s="298"/>
      <c r="J41" s="298"/>
      <c r="K41" s="296"/>
    </row>
    <row r="42" spans="2:11" s="1" customFormat="1" ht="15" customHeight="1">
      <c r="B42" s="299"/>
      <c r="C42" s="300"/>
      <c r="D42" s="298"/>
      <c r="E42" s="301" t="s">
        <v>1634</v>
      </c>
      <c r="F42" s="298"/>
      <c r="G42" s="298" t="s">
        <v>1635</v>
      </c>
      <c r="H42" s="298"/>
      <c r="I42" s="298"/>
      <c r="J42" s="298"/>
      <c r="K42" s="296"/>
    </row>
    <row r="43" spans="2:11" s="1" customFormat="1" ht="15" customHeight="1">
      <c r="B43" s="299"/>
      <c r="C43" s="300"/>
      <c r="D43" s="298"/>
      <c r="E43" s="301"/>
      <c r="F43" s="298"/>
      <c r="G43" s="298" t="s">
        <v>1636</v>
      </c>
      <c r="H43" s="298"/>
      <c r="I43" s="298"/>
      <c r="J43" s="298"/>
      <c r="K43" s="296"/>
    </row>
    <row r="44" spans="2:11" s="1" customFormat="1" ht="15" customHeight="1">
      <c r="B44" s="299"/>
      <c r="C44" s="300"/>
      <c r="D44" s="298"/>
      <c r="E44" s="301" t="s">
        <v>1637</v>
      </c>
      <c r="F44" s="298"/>
      <c r="G44" s="298" t="s">
        <v>1638</v>
      </c>
      <c r="H44" s="298"/>
      <c r="I44" s="298"/>
      <c r="J44" s="298"/>
      <c r="K44" s="296"/>
    </row>
    <row r="45" spans="2:11" s="1" customFormat="1" ht="15" customHeight="1">
      <c r="B45" s="299"/>
      <c r="C45" s="300"/>
      <c r="D45" s="298"/>
      <c r="E45" s="301" t="s">
        <v>126</v>
      </c>
      <c r="F45" s="298"/>
      <c r="G45" s="298" t="s">
        <v>1639</v>
      </c>
      <c r="H45" s="298"/>
      <c r="I45" s="298"/>
      <c r="J45" s="298"/>
      <c r="K45" s="296"/>
    </row>
    <row r="46" spans="2:11" s="1" customFormat="1" ht="12.75" customHeight="1">
      <c r="B46" s="299"/>
      <c r="C46" s="300"/>
      <c r="D46" s="298"/>
      <c r="E46" s="298"/>
      <c r="F46" s="298"/>
      <c r="G46" s="298"/>
      <c r="H46" s="298"/>
      <c r="I46" s="298"/>
      <c r="J46" s="298"/>
      <c r="K46" s="296"/>
    </row>
    <row r="47" spans="2:11" s="1" customFormat="1" ht="15" customHeight="1">
      <c r="B47" s="299"/>
      <c r="C47" s="300"/>
      <c r="D47" s="298" t="s">
        <v>1640</v>
      </c>
      <c r="E47" s="298"/>
      <c r="F47" s="298"/>
      <c r="G47" s="298"/>
      <c r="H47" s="298"/>
      <c r="I47" s="298"/>
      <c r="J47" s="298"/>
      <c r="K47" s="296"/>
    </row>
    <row r="48" spans="2:11" s="1" customFormat="1" ht="15" customHeight="1">
      <c r="B48" s="299"/>
      <c r="C48" s="300"/>
      <c r="D48" s="300"/>
      <c r="E48" s="298" t="s">
        <v>1641</v>
      </c>
      <c r="F48" s="298"/>
      <c r="G48" s="298"/>
      <c r="H48" s="298"/>
      <c r="I48" s="298"/>
      <c r="J48" s="298"/>
      <c r="K48" s="296"/>
    </row>
    <row r="49" spans="2:11" s="1" customFormat="1" ht="15" customHeight="1">
      <c r="B49" s="299"/>
      <c r="C49" s="300"/>
      <c r="D49" s="300"/>
      <c r="E49" s="298" t="s">
        <v>1642</v>
      </c>
      <c r="F49" s="298"/>
      <c r="G49" s="298"/>
      <c r="H49" s="298"/>
      <c r="I49" s="298"/>
      <c r="J49" s="298"/>
      <c r="K49" s="296"/>
    </row>
    <row r="50" spans="2:11" s="1" customFormat="1" ht="15" customHeight="1">
      <c r="B50" s="299"/>
      <c r="C50" s="300"/>
      <c r="D50" s="300"/>
      <c r="E50" s="298" t="s">
        <v>1643</v>
      </c>
      <c r="F50" s="298"/>
      <c r="G50" s="298"/>
      <c r="H50" s="298"/>
      <c r="I50" s="298"/>
      <c r="J50" s="298"/>
      <c r="K50" s="296"/>
    </row>
    <row r="51" spans="2:11" s="1" customFormat="1" ht="15" customHeight="1">
      <c r="B51" s="299"/>
      <c r="C51" s="300"/>
      <c r="D51" s="298" t="s">
        <v>1644</v>
      </c>
      <c r="E51" s="298"/>
      <c r="F51" s="298"/>
      <c r="G51" s="298"/>
      <c r="H51" s="298"/>
      <c r="I51" s="298"/>
      <c r="J51" s="298"/>
      <c r="K51" s="296"/>
    </row>
    <row r="52" spans="2:11" s="1" customFormat="1" ht="25.5" customHeight="1">
      <c r="B52" s="294"/>
      <c r="C52" s="295" t="s">
        <v>1645</v>
      </c>
      <c r="D52" s="295"/>
      <c r="E52" s="295"/>
      <c r="F52" s="295"/>
      <c r="G52" s="295"/>
      <c r="H52" s="295"/>
      <c r="I52" s="295"/>
      <c r="J52" s="295"/>
      <c r="K52" s="296"/>
    </row>
    <row r="53" spans="2:11" s="1" customFormat="1" ht="5.25" customHeight="1">
      <c r="B53" s="294"/>
      <c r="C53" s="297"/>
      <c r="D53" s="297"/>
      <c r="E53" s="297"/>
      <c r="F53" s="297"/>
      <c r="G53" s="297"/>
      <c r="H53" s="297"/>
      <c r="I53" s="297"/>
      <c r="J53" s="297"/>
      <c r="K53" s="296"/>
    </row>
    <row r="54" spans="2:11" s="1" customFormat="1" ht="15" customHeight="1">
      <c r="B54" s="294"/>
      <c r="C54" s="298" t="s">
        <v>1646</v>
      </c>
      <c r="D54" s="298"/>
      <c r="E54" s="298"/>
      <c r="F54" s="298"/>
      <c r="G54" s="298"/>
      <c r="H54" s="298"/>
      <c r="I54" s="298"/>
      <c r="J54" s="298"/>
      <c r="K54" s="296"/>
    </row>
    <row r="55" spans="2:11" s="1" customFormat="1" ht="15" customHeight="1">
      <c r="B55" s="294"/>
      <c r="C55" s="298" t="s">
        <v>1647</v>
      </c>
      <c r="D55" s="298"/>
      <c r="E55" s="298"/>
      <c r="F55" s="298"/>
      <c r="G55" s="298"/>
      <c r="H55" s="298"/>
      <c r="I55" s="298"/>
      <c r="J55" s="298"/>
      <c r="K55" s="296"/>
    </row>
    <row r="56" spans="2:11" s="1" customFormat="1" ht="12.75" customHeight="1">
      <c r="B56" s="294"/>
      <c r="C56" s="298"/>
      <c r="D56" s="298"/>
      <c r="E56" s="298"/>
      <c r="F56" s="298"/>
      <c r="G56" s="298"/>
      <c r="H56" s="298"/>
      <c r="I56" s="298"/>
      <c r="J56" s="298"/>
      <c r="K56" s="296"/>
    </row>
    <row r="57" spans="2:11" s="1" customFormat="1" ht="15" customHeight="1">
      <c r="B57" s="294"/>
      <c r="C57" s="298" t="s">
        <v>1648</v>
      </c>
      <c r="D57" s="298"/>
      <c r="E57" s="298"/>
      <c r="F57" s="298"/>
      <c r="G57" s="298"/>
      <c r="H57" s="298"/>
      <c r="I57" s="298"/>
      <c r="J57" s="298"/>
      <c r="K57" s="296"/>
    </row>
    <row r="58" spans="2:11" s="1" customFormat="1" ht="15" customHeight="1">
      <c r="B58" s="294"/>
      <c r="C58" s="300"/>
      <c r="D58" s="298" t="s">
        <v>1649</v>
      </c>
      <c r="E58" s="298"/>
      <c r="F58" s="298"/>
      <c r="G58" s="298"/>
      <c r="H58" s="298"/>
      <c r="I58" s="298"/>
      <c r="J58" s="298"/>
      <c r="K58" s="296"/>
    </row>
    <row r="59" spans="2:11" s="1" customFormat="1" ht="15" customHeight="1">
      <c r="B59" s="294"/>
      <c r="C59" s="300"/>
      <c r="D59" s="298" t="s">
        <v>1650</v>
      </c>
      <c r="E59" s="298"/>
      <c r="F59" s="298"/>
      <c r="G59" s="298"/>
      <c r="H59" s="298"/>
      <c r="I59" s="298"/>
      <c r="J59" s="298"/>
      <c r="K59" s="296"/>
    </row>
    <row r="60" spans="2:11" s="1" customFormat="1" ht="15" customHeight="1">
      <c r="B60" s="294"/>
      <c r="C60" s="300"/>
      <c r="D60" s="298" t="s">
        <v>1651</v>
      </c>
      <c r="E60" s="298"/>
      <c r="F60" s="298"/>
      <c r="G60" s="298"/>
      <c r="H60" s="298"/>
      <c r="I60" s="298"/>
      <c r="J60" s="298"/>
      <c r="K60" s="296"/>
    </row>
    <row r="61" spans="2:11" s="1" customFormat="1" ht="15" customHeight="1">
      <c r="B61" s="294"/>
      <c r="C61" s="300"/>
      <c r="D61" s="298" t="s">
        <v>1652</v>
      </c>
      <c r="E61" s="298"/>
      <c r="F61" s="298"/>
      <c r="G61" s="298"/>
      <c r="H61" s="298"/>
      <c r="I61" s="298"/>
      <c r="J61" s="298"/>
      <c r="K61" s="296"/>
    </row>
    <row r="62" spans="2:11" s="1" customFormat="1" ht="15" customHeight="1">
      <c r="B62" s="294"/>
      <c r="C62" s="300"/>
      <c r="D62" s="303" t="s">
        <v>1653</v>
      </c>
      <c r="E62" s="303"/>
      <c r="F62" s="303"/>
      <c r="G62" s="303"/>
      <c r="H62" s="303"/>
      <c r="I62" s="303"/>
      <c r="J62" s="303"/>
      <c r="K62" s="296"/>
    </row>
    <row r="63" spans="2:11" s="1" customFormat="1" ht="15" customHeight="1">
      <c r="B63" s="294"/>
      <c r="C63" s="300"/>
      <c r="D63" s="298" t="s">
        <v>1654</v>
      </c>
      <c r="E63" s="298"/>
      <c r="F63" s="298"/>
      <c r="G63" s="298"/>
      <c r="H63" s="298"/>
      <c r="I63" s="298"/>
      <c r="J63" s="298"/>
      <c r="K63" s="296"/>
    </row>
    <row r="64" spans="2:11" s="1" customFormat="1" ht="12.75" customHeight="1">
      <c r="B64" s="294"/>
      <c r="C64" s="300"/>
      <c r="D64" s="300"/>
      <c r="E64" s="304"/>
      <c r="F64" s="300"/>
      <c r="G64" s="300"/>
      <c r="H64" s="300"/>
      <c r="I64" s="300"/>
      <c r="J64" s="300"/>
      <c r="K64" s="296"/>
    </row>
    <row r="65" spans="2:11" s="1" customFormat="1" ht="15" customHeight="1">
      <c r="B65" s="294"/>
      <c r="C65" s="300"/>
      <c r="D65" s="298" t="s">
        <v>1655</v>
      </c>
      <c r="E65" s="298"/>
      <c r="F65" s="298"/>
      <c r="G65" s="298"/>
      <c r="H65" s="298"/>
      <c r="I65" s="298"/>
      <c r="J65" s="298"/>
      <c r="K65" s="296"/>
    </row>
    <row r="66" spans="2:11" s="1" customFormat="1" ht="15" customHeight="1">
      <c r="B66" s="294"/>
      <c r="C66" s="300"/>
      <c r="D66" s="303" t="s">
        <v>1656</v>
      </c>
      <c r="E66" s="303"/>
      <c r="F66" s="303"/>
      <c r="G66" s="303"/>
      <c r="H66" s="303"/>
      <c r="I66" s="303"/>
      <c r="J66" s="303"/>
      <c r="K66" s="296"/>
    </row>
    <row r="67" spans="2:11" s="1" customFormat="1" ht="15" customHeight="1">
      <c r="B67" s="294"/>
      <c r="C67" s="300"/>
      <c r="D67" s="298" t="s">
        <v>1657</v>
      </c>
      <c r="E67" s="298"/>
      <c r="F67" s="298"/>
      <c r="G67" s="298"/>
      <c r="H67" s="298"/>
      <c r="I67" s="298"/>
      <c r="J67" s="298"/>
      <c r="K67" s="296"/>
    </row>
    <row r="68" spans="2:11" s="1" customFormat="1" ht="15" customHeight="1">
      <c r="B68" s="294"/>
      <c r="C68" s="300"/>
      <c r="D68" s="298" t="s">
        <v>1658</v>
      </c>
      <c r="E68" s="298"/>
      <c r="F68" s="298"/>
      <c r="G68" s="298"/>
      <c r="H68" s="298"/>
      <c r="I68" s="298"/>
      <c r="J68" s="298"/>
      <c r="K68" s="296"/>
    </row>
    <row r="69" spans="2:11" s="1" customFormat="1" ht="15" customHeight="1">
      <c r="B69" s="294"/>
      <c r="C69" s="300"/>
      <c r="D69" s="298" t="s">
        <v>1659</v>
      </c>
      <c r="E69" s="298"/>
      <c r="F69" s="298"/>
      <c r="G69" s="298"/>
      <c r="H69" s="298"/>
      <c r="I69" s="298"/>
      <c r="J69" s="298"/>
      <c r="K69" s="296"/>
    </row>
    <row r="70" spans="2:11" s="1" customFormat="1" ht="15" customHeight="1">
      <c r="B70" s="294"/>
      <c r="C70" s="300"/>
      <c r="D70" s="298" t="s">
        <v>1660</v>
      </c>
      <c r="E70" s="298"/>
      <c r="F70" s="298"/>
      <c r="G70" s="298"/>
      <c r="H70" s="298"/>
      <c r="I70" s="298"/>
      <c r="J70" s="298"/>
      <c r="K70" s="296"/>
    </row>
    <row r="71" spans="2:11" s="1" customFormat="1" ht="12.75" customHeight="1">
      <c r="B71" s="305"/>
      <c r="C71" s="306"/>
      <c r="D71" s="306"/>
      <c r="E71" s="306"/>
      <c r="F71" s="306"/>
      <c r="G71" s="306"/>
      <c r="H71" s="306"/>
      <c r="I71" s="306"/>
      <c r="J71" s="306"/>
      <c r="K71" s="307"/>
    </row>
    <row r="72" spans="2:11" s="1" customFormat="1" ht="18.75" customHeight="1">
      <c r="B72" s="308"/>
      <c r="C72" s="308"/>
      <c r="D72" s="308"/>
      <c r="E72" s="308"/>
      <c r="F72" s="308"/>
      <c r="G72" s="308"/>
      <c r="H72" s="308"/>
      <c r="I72" s="308"/>
      <c r="J72" s="308"/>
      <c r="K72" s="309"/>
    </row>
    <row r="73" spans="2:11" s="1" customFormat="1" ht="18.75" customHeight="1">
      <c r="B73" s="309"/>
      <c r="C73" s="309"/>
      <c r="D73" s="309"/>
      <c r="E73" s="309"/>
      <c r="F73" s="309"/>
      <c r="G73" s="309"/>
      <c r="H73" s="309"/>
      <c r="I73" s="309"/>
      <c r="J73" s="309"/>
      <c r="K73" s="309"/>
    </row>
    <row r="74" spans="2:11" s="1" customFormat="1" ht="7.5" customHeight="1">
      <c r="B74" s="310"/>
      <c r="C74" s="311"/>
      <c r="D74" s="311"/>
      <c r="E74" s="311"/>
      <c r="F74" s="311"/>
      <c r="G74" s="311"/>
      <c r="H74" s="311"/>
      <c r="I74" s="311"/>
      <c r="J74" s="311"/>
      <c r="K74" s="312"/>
    </row>
    <row r="75" spans="2:11" s="1" customFormat="1" ht="45" customHeight="1">
      <c r="B75" s="313"/>
      <c r="C75" s="314" t="s">
        <v>1661</v>
      </c>
      <c r="D75" s="314"/>
      <c r="E75" s="314"/>
      <c r="F75" s="314"/>
      <c r="G75" s="314"/>
      <c r="H75" s="314"/>
      <c r="I75" s="314"/>
      <c r="J75" s="314"/>
      <c r="K75" s="315"/>
    </row>
    <row r="76" spans="2:11" s="1" customFormat="1" ht="17.25" customHeight="1">
      <c r="B76" s="313"/>
      <c r="C76" s="316" t="s">
        <v>1662</v>
      </c>
      <c r="D76" s="316"/>
      <c r="E76" s="316"/>
      <c r="F76" s="316" t="s">
        <v>1663</v>
      </c>
      <c r="G76" s="317"/>
      <c r="H76" s="316" t="s">
        <v>58</v>
      </c>
      <c r="I76" s="316" t="s">
        <v>61</v>
      </c>
      <c r="J76" s="316" t="s">
        <v>1664</v>
      </c>
      <c r="K76" s="315"/>
    </row>
    <row r="77" spans="2:11" s="1" customFormat="1" ht="17.25" customHeight="1">
      <c r="B77" s="313"/>
      <c r="C77" s="318" t="s">
        <v>1665</v>
      </c>
      <c r="D77" s="318"/>
      <c r="E77" s="318"/>
      <c r="F77" s="319" t="s">
        <v>1666</v>
      </c>
      <c r="G77" s="320"/>
      <c r="H77" s="318"/>
      <c r="I77" s="318"/>
      <c r="J77" s="318" t="s">
        <v>1667</v>
      </c>
      <c r="K77" s="315"/>
    </row>
    <row r="78" spans="2:11" s="1" customFormat="1" ht="5.25" customHeight="1">
      <c r="B78" s="313"/>
      <c r="C78" s="321"/>
      <c r="D78" s="321"/>
      <c r="E78" s="321"/>
      <c r="F78" s="321"/>
      <c r="G78" s="322"/>
      <c r="H78" s="321"/>
      <c r="I78" s="321"/>
      <c r="J78" s="321"/>
      <c r="K78" s="315"/>
    </row>
    <row r="79" spans="2:11" s="1" customFormat="1" ht="15" customHeight="1">
      <c r="B79" s="313"/>
      <c r="C79" s="301" t="s">
        <v>57</v>
      </c>
      <c r="D79" s="323"/>
      <c r="E79" s="323"/>
      <c r="F79" s="324" t="s">
        <v>1668</v>
      </c>
      <c r="G79" s="325"/>
      <c r="H79" s="301" t="s">
        <v>1669</v>
      </c>
      <c r="I79" s="301" t="s">
        <v>1670</v>
      </c>
      <c r="J79" s="301">
        <v>20</v>
      </c>
      <c r="K79" s="315"/>
    </row>
    <row r="80" spans="2:11" s="1" customFormat="1" ht="15" customHeight="1">
      <c r="B80" s="313"/>
      <c r="C80" s="301" t="s">
        <v>1671</v>
      </c>
      <c r="D80" s="301"/>
      <c r="E80" s="301"/>
      <c r="F80" s="324" t="s">
        <v>1668</v>
      </c>
      <c r="G80" s="325"/>
      <c r="H80" s="301" t="s">
        <v>1672</v>
      </c>
      <c r="I80" s="301" t="s">
        <v>1670</v>
      </c>
      <c r="J80" s="301">
        <v>120</v>
      </c>
      <c r="K80" s="315"/>
    </row>
    <row r="81" spans="2:11" s="1" customFormat="1" ht="15" customHeight="1">
      <c r="B81" s="326"/>
      <c r="C81" s="301" t="s">
        <v>1673</v>
      </c>
      <c r="D81" s="301"/>
      <c r="E81" s="301"/>
      <c r="F81" s="324" t="s">
        <v>1674</v>
      </c>
      <c r="G81" s="325"/>
      <c r="H81" s="301" t="s">
        <v>1675</v>
      </c>
      <c r="I81" s="301" t="s">
        <v>1670</v>
      </c>
      <c r="J81" s="301">
        <v>50</v>
      </c>
      <c r="K81" s="315"/>
    </row>
    <row r="82" spans="2:11" s="1" customFormat="1" ht="15" customHeight="1">
      <c r="B82" s="326"/>
      <c r="C82" s="301" t="s">
        <v>1676</v>
      </c>
      <c r="D82" s="301"/>
      <c r="E82" s="301"/>
      <c r="F82" s="324" t="s">
        <v>1668</v>
      </c>
      <c r="G82" s="325"/>
      <c r="H82" s="301" t="s">
        <v>1677</v>
      </c>
      <c r="I82" s="301" t="s">
        <v>1678</v>
      </c>
      <c r="J82" s="301"/>
      <c r="K82" s="315"/>
    </row>
    <row r="83" spans="2:11" s="1" customFormat="1" ht="15" customHeight="1">
      <c r="B83" s="326"/>
      <c r="C83" s="327" t="s">
        <v>1679</v>
      </c>
      <c r="D83" s="327"/>
      <c r="E83" s="327"/>
      <c r="F83" s="328" t="s">
        <v>1674</v>
      </c>
      <c r="G83" s="327"/>
      <c r="H83" s="327" t="s">
        <v>1680</v>
      </c>
      <c r="I83" s="327" t="s">
        <v>1670</v>
      </c>
      <c r="J83" s="327">
        <v>15</v>
      </c>
      <c r="K83" s="315"/>
    </row>
    <row r="84" spans="2:11" s="1" customFormat="1" ht="15" customHeight="1">
      <c r="B84" s="326"/>
      <c r="C84" s="327" t="s">
        <v>1681</v>
      </c>
      <c r="D84" s="327"/>
      <c r="E84" s="327"/>
      <c r="F84" s="328" t="s">
        <v>1674</v>
      </c>
      <c r="G84" s="327"/>
      <c r="H84" s="327" t="s">
        <v>1682</v>
      </c>
      <c r="I84" s="327" t="s">
        <v>1670</v>
      </c>
      <c r="J84" s="327">
        <v>15</v>
      </c>
      <c r="K84" s="315"/>
    </row>
    <row r="85" spans="2:11" s="1" customFormat="1" ht="15" customHeight="1">
      <c r="B85" s="326"/>
      <c r="C85" s="327" t="s">
        <v>1683</v>
      </c>
      <c r="D85" s="327"/>
      <c r="E85" s="327"/>
      <c r="F85" s="328" t="s">
        <v>1674</v>
      </c>
      <c r="G85" s="327"/>
      <c r="H85" s="327" t="s">
        <v>1684</v>
      </c>
      <c r="I85" s="327" t="s">
        <v>1670</v>
      </c>
      <c r="J85" s="327">
        <v>20</v>
      </c>
      <c r="K85" s="315"/>
    </row>
    <row r="86" spans="2:11" s="1" customFormat="1" ht="15" customHeight="1">
      <c r="B86" s="326"/>
      <c r="C86" s="327" t="s">
        <v>1685</v>
      </c>
      <c r="D86" s="327"/>
      <c r="E86" s="327"/>
      <c r="F86" s="328" t="s">
        <v>1674</v>
      </c>
      <c r="G86" s="327"/>
      <c r="H86" s="327" t="s">
        <v>1686</v>
      </c>
      <c r="I86" s="327" t="s">
        <v>1670</v>
      </c>
      <c r="J86" s="327">
        <v>20</v>
      </c>
      <c r="K86" s="315"/>
    </row>
    <row r="87" spans="2:11" s="1" customFormat="1" ht="15" customHeight="1">
      <c r="B87" s="326"/>
      <c r="C87" s="301" t="s">
        <v>1687</v>
      </c>
      <c r="D87" s="301"/>
      <c r="E87" s="301"/>
      <c r="F87" s="324" t="s">
        <v>1674</v>
      </c>
      <c r="G87" s="325"/>
      <c r="H87" s="301" t="s">
        <v>1688</v>
      </c>
      <c r="I87" s="301" t="s">
        <v>1670</v>
      </c>
      <c r="J87" s="301">
        <v>50</v>
      </c>
      <c r="K87" s="315"/>
    </row>
    <row r="88" spans="2:11" s="1" customFormat="1" ht="15" customHeight="1">
      <c r="B88" s="326"/>
      <c r="C88" s="301" t="s">
        <v>1689</v>
      </c>
      <c r="D88" s="301"/>
      <c r="E88" s="301"/>
      <c r="F88" s="324" t="s">
        <v>1674</v>
      </c>
      <c r="G88" s="325"/>
      <c r="H88" s="301" t="s">
        <v>1690</v>
      </c>
      <c r="I88" s="301" t="s">
        <v>1670</v>
      </c>
      <c r="J88" s="301">
        <v>20</v>
      </c>
      <c r="K88" s="315"/>
    </row>
    <row r="89" spans="2:11" s="1" customFormat="1" ht="15" customHeight="1">
      <c r="B89" s="326"/>
      <c r="C89" s="301" t="s">
        <v>1691</v>
      </c>
      <c r="D89" s="301"/>
      <c r="E89" s="301"/>
      <c r="F89" s="324" t="s">
        <v>1674</v>
      </c>
      <c r="G89" s="325"/>
      <c r="H89" s="301" t="s">
        <v>1692</v>
      </c>
      <c r="I89" s="301" t="s">
        <v>1670</v>
      </c>
      <c r="J89" s="301">
        <v>20</v>
      </c>
      <c r="K89" s="315"/>
    </row>
    <row r="90" spans="2:11" s="1" customFormat="1" ht="15" customHeight="1">
      <c r="B90" s="326"/>
      <c r="C90" s="301" t="s">
        <v>1693</v>
      </c>
      <c r="D90" s="301"/>
      <c r="E90" s="301"/>
      <c r="F90" s="324" t="s">
        <v>1674</v>
      </c>
      <c r="G90" s="325"/>
      <c r="H90" s="301" t="s">
        <v>1694</v>
      </c>
      <c r="I90" s="301" t="s">
        <v>1670</v>
      </c>
      <c r="J90" s="301">
        <v>50</v>
      </c>
      <c r="K90" s="315"/>
    </row>
    <row r="91" spans="2:11" s="1" customFormat="1" ht="15" customHeight="1">
      <c r="B91" s="326"/>
      <c r="C91" s="301" t="s">
        <v>1695</v>
      </c>
      <c r="D91" s="301"/>
      <c r="E91" s="301"/>
      <c r="F91" s="324" t="s">
        <v>1674</v>
      </c>
      <c r="G91" s="325"/>
      <c r="H91" s="301" t="s">
        <v>1695</v>
      </c>
      <c r="I91" s="301" t="s">
        <v>1670</v>
      </c>
      <c r="J91" s="301">
        <v>50</v>
      </c>
      <c r="K91" s="315"/>
    </row>
    <row r="92" spans="2:11" s="1" customFormat="1" ht="15" customHeight="1">
      <c r="B92" s="326"/>
      <c r="C92" s="301" t="s">
        <v>1696</v>
      </c>
      <c r="D92" s="301"/>
      <c r="E92" s="301"/>
      <c r="F92" s="324" t="s">
        <v>1674</v>
      </c>
      <c r="G92" s="325"/>
      <c r="H92" s="301" t="s">
        <v>1697</v>
      </c>
      <c r="I92" s="301" t="s">
        <v>1670</v>
      </c>
      <c r="J92" s="301">
        <v>255</v>
      </c>
      <c r="K92" s="315"/>
    </row>
    <row r="93" spans="2:11" s="1" customFormat="1" ht="15" customHeight="1">
      <c r="B93" s="326"/>
      <c r="C93" s="301" t="s">
        <v>1698</v>
      </c>
      <c r="D93" s="301"/>
      <c r="E93" s="301"/>
      <c r="F93" s="324" t="s">
        <v>1668</v>
      </c>
      <c r="G93" s="325"/>
      <c r="H93" s="301" t="s">
        <v>1699</v>
      </c>
      <c r="I93" s="301" t="s">
        <v>1700</v>
      </c>
      <c r="J93" s="301"/>
      <c r="K93" s="315"/>
    </row>
    <row r="94" spans="2:11" s="1" customFormat="1" ht="15" customHeight="1">
      <c r="B94" s="326"/>
      <c r="C94" s="301" t="s">
        <v>1701</v>
      </c>
      <c r="D94" s="301"/>
      <c r="E94" s="301"/>
      <c r="F94" s="324" t="s">
        <v>1668</v>
      </c>
      <c r="G94" s="325"/>
      <c r="H94" s="301" t="s">
        <v>1702</v>
      </c>
      <c r="I94" s="301" t="s">
        <v>1703</v>
      </c>
      <c r="J94" s="301"/>
      <c r="K94" s="315"/>
    </row>
    <row r="95" spans="2:11" s="1" customFormat="1" ht="15" customHeight="1">
      <c r="B95" s="326"/>
      <c r="C95" s="301" t="s">
        <v>1704</v>
      </c>
      <c r="D95" s="301"/>
      <c r="E95" s="301"/>
      <c r="F95" s="324" t="s">
        <v>1668</v>
      </c>
      <c r="G95" s="325"/>
      <c r="H95" s="301" t="s">
        <v>1704</v>
      </c>
      <c r="I95" s="301" t="s">
        <v>1703</v>
      </c>
      <c r="J95" s="301"/>
      <c r="K95" s="315"/>
    </row>
    <row r="96" spans="2:11" s="1" customFormat="1" ht="15" customHeight="1">
      <c r="B96" s="326"/>
      <c r="C96" s="301" t="s">
        <v>42</v>
      </c>
      <c r="D96" s="301"/>
      <c r="E96" s="301"/>
      <c r="F96" s="324" t="s">
        <v>1668</v>
      </c>
      <c r="G96" s="325"/>
      <c r="H96" s="301" t="s">
        <v>1705</v>
      </c>
      <c r="I96" s="301" t="s">
        <v>1703</v>
      </c>
      <c r="J96" s="301"/>
      <c r="K96" s="315"/>
    </row>
    <row r="97" spans="2:11" s="1" customFormat="1" ht="15" customHeight="1">
      <c r="B97" s="326"/>
      <c r="C97" s="301" t="s">
        <v>52</v>
      </c>
      <c r="D97" s="301"/>
      <c r="E97" s="301"/>
      <c r="F97" s="324" t="s">
        <v>1668</v>
      </c>
      <c r="G97" s="325"/>
      <c r="H97" s="301" t="s">
        <v>1706</v>
      </c>
      <c r="I97" s="301" t="s">
        <v>1703</v>
      </c>
      <c r="J97" s="301"/>
      <c r="K97" s="315"/>
    </row>
    <row r="98" spans="2:11" s="1" customFormat="1" ht="15" customHeight="1">
      <c r="B98" s="329"/>
      <c r="C98" s="330"/>
      <c r="D98" s="330"/>
      <c r="E98" s="330"/>
      <c r="F98" s="330"/>
      <c r="G98" s="330"/>
      <c r="H98" s="330"/>
      <c r="I98" s="330"/>
      <c r="J98" s="330"/>
      <c r="K98" s="331"/>
    </row>
    <row r="99" spans="2:11" s="1" customFormat="1" ht="18.75" customHeight="1">
      <c r="B99" s="332"/>
      <c r="C99" s="333"/>
      <c r="D99" s="333"/>
      <c r="E99" s="333"/>
      <c r="F99" s="333"/>
      <c r="G99" s="333"/>
      <c r="H99" s="333"/>
      <c r="I99" s="333"/>
      <c r="J99" s="333"/>
      <c r="K99" s="332"/>
    </row>
    <row r="100" spans="2:11" s="1" customFormat="1" ht="18.75" customHeight="1">
      <c r="B100" s="309"/>
      <c r="C100" s="309"/>
      <c r="D100" s="309"/>
      <c r="E100" s="309"/>
      <c r="F100" s="309"/>
      <c r="G100" s="309"/>
      <c r="H100" s="309"/>
      <c r="I100" s="309"/>
      <c r="J100" s="309"/>
      <c r="K100" s="309"/>
    </row>
    <row r="101" spans="2:11" s="1" customFormat="1" ht="7.5" customHeight="1">
      <c r="B101" s="310"/>
      <c r="C101" s="311"/>
      <c r="D101" s="311"/>
      <c r="E101" s="311"/>
      <c r="F101" s="311"/>
      <c r="G101" s="311"/>
      <c r="H101" s="311"/>
      <c r="I101" s="311"/>
      <c r="J101" s="311"/>
      <c r="K101" s="312"/>
    </row>
    <row r="102" spans="2:11" s="1" customFormat="1" ht="45" customHeight="1">
      <c r="B102" s="313"/>
      <c r="C102" s="314" t="s">
        <v>1707</v>
      </c>
      <c r="D102" s="314"/>
      <c r="E102" s="314"/>
      <c r="F102" s="314"/>
      <c r="G102" s="314"/>
      <c r="H102" s="314"/>
      <c r="I102" s="314"/>
      <c r="J102" s="314"/>
      <c r="K102" s="315"/>
    </row>
    <row r="103" spans="2:11" s="1" customFormat="1" ht="17.25" customHeight="1">
      <c r="B103" s="313"/>
      <c r="C103" s="316" t="s">
        <v>1662</v>
      </c>
      <c r="D103" s="316"/>
      <c r="E103" s="316"/>
      <c r="F103" s="316" t="s">
        <v>1663</v>
      </c>
      <c r="G103" s="317"/>
      <c r="H103" s="316" t="s">
        <v>58</v>
      </c>
      <c r="I103" s="316" t="s">
        <v>61</v>
      </c>
      <c r="J103" s="316" t="s">
        <v>1664</v>
      </c>
      <c r="K103" s="315"/>
    </row>
    <row r="104" spans="2:11" s="1" customFormat="1" ht="17.25" customHeight="1">
      <c r="B104" s="313"/>
      <c r="C104" s="318" t="s">
        <v>1665</v>
      </c>
      <c r="D104" s="318"/>
      <c r="E104" s="318"/>
      <c r="F104" s="319" t="s">
        <v>1666</v>
      </c>
      <c r="G104" s="320"/>
      <c r="H104" s="318"/>
      <c r="I104" s="318"/>
      <c r="J104" s="318" t="s">
        <v>1667</v>
      </c>
      <c r="K104" s="315"/>
    </row>
    <row r="105" spans="2:11" s="1" customFormat="1" ht="5.25" customHeight="1">
      <c r="B105" s="313"/>
      <c r="C105" s="316"/>
      <c r="D105" s="316"/>
      <c r="E105" s="316"/>
      <c r="F105" s="316"/>
      <c r="G105" s="334"/>
      <c r="H105" s="316"/>
      <c r="I105" s="316"/>
      <c r="J105" s="316"/>
      <c r="K105" s="315"/>
    </row>
    <row r="106" spans="2:11" s="1" customFormat="1" ht="15" customHeight="1">
      <c r="B106" s="313"/>
      <c r="C106" s="301" t="s">
        <v>57</v>
      </c>
      <c r="D106" s="323"/>
      <c r="E106" s="323"/>
      <c r="F106" s="324" t="s">
        <v>1668</v>
      </c>
      <c r="G106" s="301"/>
      <c r="H106" s="301" t="s">
        <v>1708</v>
      </c>
      <c r="I106" s="301" t="s">
        <v>1670</v>
      </c>
      <c r="J106" s="301">
        <v>20</v>
      </c>
      <c r="K106" s="315"/>
    </row>
    <row r="107" spans="2:11" s="1" customFormat="1" ht="15" customHeight="1">
      <c r="B107" s="313"/>
      <c r="C107" s="301" t="s">
        <v>1671</v>
      </c>
      <c r="D107" s="301"/>
      <c r="E107" s="301"/>
      <c r="F107" s="324" t="s">
        <v>1668</v>
      </c>
      <c r="G107" s="301"/>
      <c r="H107" s="301" t="s">
        <v>1708</v>
      </c>
      <c r="I107" s="301" t="s">
        <v>1670</v>
      </c>
      <c r="J107" s="301">
        <v>120</v>
      </c>
      <c r="K107" s="315"/>
    </row>
    <row r="108" spans="2:11" s="1" customFormat="1" ht="15" customHeight="1">
      <c r="B108" s="326"/>
      <c r="C108" s="301" t="s">
        <v>1673</v>
      </c>
      <c r="D108" s="301"/>
      <c r="E108" s="301"/>
      <c r="F108" s="324" t="s">
        <v>1674</v>
      </c>
      <c r="G108" s="301"/>
      <c r="H108" s="301" t="s">
        <v>1708</v>
      </c>
      <c r="I108" s="301" t="s">
        <v>1670</v>
      </c>
      <c r="J108" s="301">
        <v>50</v>
      </c>
      <c r="K108" s="315"/>
    </row>
    <row r="109" spans="2:11" s="1" customFormat="1" ht="15" customHeight="1">
      <c r="B109" s="326"/>
      <c r="C109" s="301" t="s">
        <v>1676</v>
      </c>
      <c r="D109" s="301"/>
      <c r="E109" s="301"/>
      <c r="F109" s="324" t="s">
        <v>1668</v>
      </c>
      <c r="G109" s="301"/>
      <c r="H109" s="301" t="s">
        <v>1708</v>
      </c>
      <c r="I109" s="301" t="s">
        <v>1678</v>
      </c>
      <c r="J109" s="301"/>
      <c r="K109" s="315"/>
    </row>
    <row r="110" spans="2:11" s="1" customFormat="1" ht="15" customHeight="1">
      <c r="B110" s="326"/>
      <c r="C110" s="301" t="s">
        <v>1687</v>
      </c>
      <c r="D110" s="301"/>
      <c r="E110" s="301"/>
      <c r="F110" s="324" t="s">
        <v>1674</v>
      </c>
      <c r="G110" s="301"/>
      <c r="H110" s="301" t="s">
        <v>1708</v>
      </c>
      <c r="I110" s="301" t="s">
        <v>1670</v>
      </c>
      <c r="J110" s="301">
        <v>50</v>
      </c>
      <c r="K110" s="315"/>
    </row>
    <row r="111" spans="2:11" s="1" customFormat="1" ht="15" customHeight="1">
      <c r="B111" s="326"/>
      <c r="C111" s="301" t="s">
        <v>1695</v>
      </c>
      <c r="D111" s="301"/>
      <c r="E111" s="301"/>
      <c r="F111" s="324" t="s">
        <v>1674</v>
      </c>
      <c r="G111" s="301"/>
      <c r="H111" s="301" t="s">
        <v>1708</v>
      </c>
      <c r="I111" s="301" t="s">
        <v>1670</v>
      </c>
      <c r="J111" s="301">
        <v>50</v>
      </c>
      <c r="K111" s="315"/>
    </row>
    <row r="112" spans="2:11" s="1" customFormat="1" ht="15" customHeight="1">
      <c r="B112" s="326"/>
      <c r="C112" s="301" t="s">
        <v>1693</v>
      </c>
      <c r="D112" s="301"/>
      <c r="E112" s="301"/>
      <c r="F112" s="324" t="s">
        <v>1674</v>
      </c>
      <c r="G112" s="301"/>
      <c r="H112" s="301" t="s">
        <v>1708</v>
      </c>
      <c r="I112" s="301" t="s">
        <v>1670</v>
      </c>
      <c r="J112" s="301">
        <v>50</v>
      </c>
      <c r="K112" s="315"/>
    </row>
    <row r="113" spans="2:11" s="1" customFormat="1" ht="15" customHeight="1">
      <c r="B113" s="326"/>
      <c r="C113" s="301" t="s">
        <v>57</v>
      </c>
      <c r="D113" s="301"/>
      <c r="E113" s="301"/>
      <c r="F113" s="324" t="s">
        <v>1668</v>
      </c>
      <c r="G113" s="301"/>
      <c r="H113" s="301" t="s">
        <v>1709</v>
      </c>
      <c r="I113" s="301" t="s">
        <v>1670</v>
      </c>
      <c r="J113" s="301">
        <v>20</v>
      </c>
      <c r="K113" s="315"/>
    </row>
    <row r="114" spans="2:11" s="1" customFormat="1" ht="15" customHeight="1">
      <c r="B114" s="326"/>
      <c r="C114" s="301" t="s">
        <v>1710</v>
      </c>
      <c r="D114" s="301"/>
      <c r="E114" s="301"/>
      <c r="F114" s="324" t="s">
        <v>1668</v>
      </c>
      <c r="G114" s="301"/>
      <c r="H114" s="301" t="s">
        <v>1711</v>
      </c>
      <c r="I114" s="301" t="s">
        <v>1670</v>
      </c>
      <c r="J114" s="301">
        <v>120</v>
      </c>
      <c r="K114" s="315"/>
    </row>
    <row r="115" spans="2:11" s="1" customFormat="1" ht="15" customHeight="1">
      <c r="B115" s="326"/>
      <c r="C115" s="301" t="s">
        <v>42</v>
      </c>
      <c r="D115" s="301"/>
      <c r="E115" s="301"/>
      <c r="F115" s="324" t="s">
        <v>1668</v>
      </c>
      <c r="G115" s="301"/>
      <c r="H115" s="301" t="s">
        <v>1712</v>
      </c>
      <c r="I115" s="301" t="s">
        <v>1703</v>
      </c>
      <c r="J115" s="301"/>
      <c r="K115" s="315"/>
    </row>
    <row r="116" spans="2:11" s="1" customFormat="1" ht="15" customHeight="1">
      <c r="B116" s="326"/>
      <c r="C116" s="301" t="s">
        <v>52</v>
      </c>
      <c r="D116" s="301"/>
      <c r="E116" s="301"/>
      <c r="F116" s="324" t="s">
        <v>1668</v>
      </c>
      <c r="G116" s="301"/>
      <c r="H116" s="301" t="s">
        <v>1713</v>
      </c>
      <c r="I116" s="301" t="s">
        <v>1703</v>
      </c>
      <c r="J116" s="301"/>
      <c r="K116" s="315"/>
    </row>
    <row r="117" spans="2:11" s="1" customFormat="1" ht="15" customHeight="1">
      <c r="B117" s="326"/>
      <c r="C117" s="301" t="s">
        <v>61</v>
      </c>
      <c r="D117" s="301"/>
      <c r="E117" s="301"/>
      <c r="F117" s="324" t="s">
        <v>1668</v>
      </c>
      <c r="G117" s="301"/>
      <c r="H117" s="301" t="s">
        <v>1714</v>
      </c>
      <c r="I117" s="301" t="s">
        <v>1715</v>
      </c>
      <c r="J117" s="301"/>
      <c r="K117" s="315"/>
    </row>
    <row r="118" spans="2:11" s="1" customFormat="1" ht="15" customHeight="1">
      <c r="B118" s="329"/>
      <c r="C118" s="335"/>
      <c r="D118" s="335"/>
      <c r="E118" s="335"/>
      <c r="F118" s="335"/>
      <c r="G118" s="335"/>
      <c r="H118" s="335"/>
      <c r="I118" s="335"/>
      <c r="J118" s="335"/>
      <c r="K118" s="331"/>
    </row>
    <row r="119" spans="2:11" s="1" customFormat="1" ht="18.75" customHeight="1">
      <c r="B119" s="336"/>
      <c r="C119" s="337"/>
      <c r="D119" s="337"/>
      <c r="E119" s="337"/>
      <c r="F119" s="338"/>
      <c r="G119" s="337"/>
      <c r="H119" s="337"/>
      <c r="I119" s="337"/>
      <c r="J119" s="337"/>
      <c r="K119" s="336"/>
    </row>
    <row r="120" spans="2:11" s="1" customFormat="1" ht="18.75" customHeight="1">
      <c r="B120" s="309"/>
      <c r="C120" s="309"/>
      <c r="D120" s="309"/>
      <c r="E120" s="309"/>
      <c r="F120" s="309"/>
      <c r="G120" s="309"/>
      <c r="H120" s="309"/>
      <c r="I120" s="309"/>
      <c r="J120" s="309"/>
      <c r="K120" s="309"/>
    </row>
    <row r="121" spans="2:11" s="1" customFormat="1" ht="7.5" customHeight="1">
      <c r="B121" s="339"/>
      <c r="C121" s="340"/>
      <c r="D121" s="340"/>
      <c r="E121" s="340"/>
      <c r="F121" s="340"/>
      <c r="G121" s="340"/>
      <c r="H121" s="340"/>
      <c r="I121" s="340"/>
      <c r="J121" s="340"/>
      <c r="K121" s="341"/>
    </row>
    <row r="122" spans="2:11" s="1" customFormat="1" ht="45" customHeight="1">
      <c r="B122" s="342"/>
      <c r="C122" s="292" t="s">
        <v>1716</v>
      </c>
      <c r="D122" s="292"/>
      <c r="E122" s="292"/>
      <c r="F122" s="292"/>
      <c r="G122" s="292"/>
      <c r="H122" s="292"/>
      <c r="I122" s="292"/>
      <c r="J122" s="292"/>
      <c r="K122" s="343"/>
    </row>
    <row r="123" spans="2:11" s="1" customFormat="1" ht="17.25" customHeight="1">
      <c r="B123" s="344"/>
      <c r="C123" s="316" t="s">
        <v>1662</v>
      </c>
      <c r="D123" s="316"/>
      <c r="E123" s="316"/>
      <c r="F123" s="316" t="s">
        <v>1663</v>
      </c>
      <c r="G123" s="317"/>
      <c r="H123" s="316" t="s">
        <v>58</v>
      </c>
      <c r="I123" s="316" t="s">
        <v>61</v>
      </c>
      <c r="J123" s="316" t="s">
        <v>1664</v>
      </c>
      <c r="K123" s="345"/>
    </row>
    <row r="124" spans="2:11" s="1" customFormat="1" ht="17.25" customHeight="1">
      <c r="B124" s="344"/>
      <c r="C124" s="318" t="s">
        <v>1665</v>
      </c>
      <c r="D124" s="318"/>
      <c r="E124" s="318"/>
      <c r="F124" s="319" t="s">
        <v>1666</v>
      </c>
      <c r="G124" s="320"/>
      <c r="H124" s="318"/>
      <c r="I124" s="318"/>
      <c r="J124" s="318" t="s">
        <v>1667</v>
      </c>
      <c r="K124" s="345"/>
    </row>
    <row r="125" spans="2:11" s="1" customFormat="1" ht="5.25" customHeight="1">
      <c r="B125" s="346"/>
      <c r="C125" s="321"/>
      <c r="D125" s="321"/>
      <c r="E125" s="321"/>
      <c r="F125" s="321"/>
      <c r="G125" s="347"/>
      <c r="H125" s="321"/>
      <c r="I125" s="321"/>
      <c r="J125" s="321"/>
      <c r="K125" s="348"/>
    </row>
    <row r="126" spans="2:11" s="1" customFormat="1" ht="15" customHeight="1">
      <c r="B126" s="346"/>
      <c r="C126" s="301" t="s">
        <v>1671</v>
      </c>
      <c r="D126" s="323"/>
      <c r="E126" s="323"/>
      <c r="F126" s="324" t="s">
        <v>1668</v>
      </c>
      <c r="G126" s="301"/>
      <c r="H126" s="301" t="s">
        <v>1708</v>
      </c>
      <c r="I126" s="301" t="s">
        <v>1670</v>
      </c>
      <c r="J126" s="301">
        <v>120</v>
      </c>
      <c r="K126" s="349"/>
    </row>
    <row r="127" spans="2:11" s="1" customFormat="1" ht="15" customHeight="1">
      <c r="B127" s="346"/>
      <c r="C127" s="301" t="s">
        <v>1717</v>
      </c>
      <c r="D127" s="301"/>
      <c r="E127" s="301"/>
      <c r="F127" s="324" t="s">
        <v>1668</v>
      </c>
      <c r="G127" s="301"/>
      <c r="H127" s="301" t="s">
        <v>1718</v>
      </c>
      <c r="I127" s="301" t="s">
        <v>1670</v>
      </c>
      <c r="J127" s="301" t="s">
        <v>1719</v>
      </c>
      <c r="K127" s="349"/>
    </row>
    <row r="128" spans="2:11" s="1" customFormat="1" ht="15" customHeight="1">
      <c r="B128" s="346"/>
      <c r="C128" s="301" t="s">
        <v>1616</v>
      </c>
      <c r="D128" s="301"/>
      <c r="E128" s="301"/>
      <c r="F128" s="324" t="s">
        <v>1668</v>
      </c>
      <c r="G128" s="301"/>
      <c r="H128" s="301" t="s">
        <v>1720</v>
      </c>
      <c r="I128" s="301" t="s">
        <v>1670</v>
      </c>
      <c r="J128" s="301" t="s">
        <v>1719</v>
      </c>
      <c r="K128" s="349"/>
    </row>
    <row r="129" spans="2:11" s="1" customFormat="1" ht="15" customHeight="1">
      <c r="B129" s="346"/>
      <c r="C129" s="301" t="s">
        <v>1679</v>
      </c>
      <c r="D129" s="301"/>
      <c r="E129" s="301"/>
      <c r="F129" s="324" t="s">
        <v>1674</v>
      </c>
      <c r="G129" s="301"/>
      <c r="H129" s="301" t="s">
        <v>1680</v>
      </c>
      <c r="I129" s="301" t="s">
        <v>1670</v>
      </c>
      <c r="J129" s="301">
        <v>15</v>
      </c>
      <c r="K129" s="349"/>
    </row>
    <row r="130" spans="2:11" s="1" customFormat="1" ht="15" customHeight="1">
      <c r="B130" s="346"/>
      <c r="C130" s="327" t="s">
        <v>1681</v>
      </c>
      <c r="D130" s="327"/>
      <c r="E130" s="327"/>
      <c r="F130" s="328" t="s">
        <v>1674</v>
      </c>
      <c r="G130" s="327"/>
      <c r="H130" s="327" t="s">
        <v>1682</v>
      </c>
      <c r="I130" s="327" t="s">
        <v>1670</v>
      </c>
      <c r="J130" s="327">
        <v>15</v>
      </c>
      <c r="K130" s="349"/>
    </row>
    <row r="131" spans="2:11" s="1" customFormat="1" ht="15" customHeight="1">
      <c r="B131" s="346"/>
      <c r="C131" s="327" t="s">
        <v>1683</v>
      </c>
      <c r="D131" s="327"/>
      <c r="E131" s="327"/>
      <c r="F131" s="328" t="s">
        <v>1674</v>
      </c>
      <c r="G131" s="327"/>
      <c r="H131" s="327" t="s">
        <v>1684</v>
      </c>
      <c r="I131" s="327" t="s">
        <v>1670</v>
      </c>
      <c r="J131" s="327">
        <v>20</v>
      </c>
      <c r="K131" s="349"/>
    </row>
    <row r="132" spans="2:11" s="1" customFormat="1" ht="15" customHeight="1">
      <c r="B132" s="346"/>
      <c r="C132" s="327" t="s">
        <v>1685</v>
      </c>
      <c r="D132" s="327"/>
      <c r="E132" s="327"/>
      <c r="F132" s="328" t="s">
        <v>1674</v>
      </c>
      <c r="G132" s="327"/>
      <c r="H132" s="327" t="s">
        <v>1686</v>
      </c>
      <c r="I132" s="327" t="s">
        <v>1670</v>
      </c>
      <c r="J132" s="327">
        <v>20</v>
      </c>
      <c r="K132" s="349"/>
    </row>
    <row r="133" spans="2:11" s="1" customFormat="1" ht="15" customHeight="1">
      <c r="B133" s="346"/>
      <c r="C133" s="301" t="s">
        <v>1673</v>
      </c>
      <c r="D133" s="301"/>
      <c r="E133" s="301"/>
      <c r="F133" s="324" t="s">
        <v>1674</v>
      </c>
      <c r="G133" s="301"/>
      <c r="H133" s="301" t="s">
        <v>1708</v>
      </c>
      <c r="I133" s="301" t="s">
        <v>1670</v>
      </c>
      <c r="J133" s="301">
        <v>50</v>
      </c>
      <c r="K133" s="349"/>
    </row>
    <row r="134" spans="2:11" s="1" customFormat="1" ht="15" customHeight="1">
      <c r="B134" s="346"/>
      <c r="C134" s="301" t="s">
        <v>1687</v>
      </c>
      <c r="D134" s="301"/>
      <c r="E134" s="301"/>
      <c r="F134" s="324" t="s">
        <v>1674</v>
      </c>
      <c r="G134" s="301"/>
      <c r="H134" s="301" t="s">
        <v>1708</v>
      </c>
      <c r="I134" s="301" t="s">
        <v>1670</v>
      </c>
      <c r="J134" s="301">
        <v>50</v>
      </c>
      <c r="K134" s="349"/>
    </row>
    <row r="135" spans="2:11" s="1" customFormat="1" ht="15" customHeight="1">
      <c r="B135" s="346"/>
      <c r="C135" s="301" t="s">
        <v>1693</v>
      </c>
      <c r="D135" s="301"/>
      <c r="E135" s="301"/>
      <c r="F135" s="324" t="s">
        <v>1674</v>
      </c>
      <c r="G135" s="301"/>
      <c r="H135" s="301" t="s">
        <v>1708</v>
      </c>
      <c r="I135" s="301" t="s">
        <v>1670</v>
      </c>
      <c r="J135" s="301">
        <v>50</v>
      </c>
      <c r="K135" s="349"/>
    </row>
    <row r="136" spans="2:11" s="1" customFormat="1" ht="15" customHeight="1">
      <c r="B136" s="346"/>
      <c r="C136" s="301" t="s">
        <v>1695</v>
      </c>
      <c r="D136" s="301"/>
      <c r="E136" s="301"/>
      <c r="F136" s="324" t="s">
        <v>1674</v>
      </c>
      <c r="G136" s="301"/>
      <c r="H136" s="301" t="s">
        <v>1708</v>
      </c>
      <c r="I136" s="301" t="s">
        <v>1670</v>
      </c>
      <c r="J136" s="301">
        <v>50</v>
      </c>
      <c r="K136" s="349"/>
    </row>
    <row r="137" spans="2:11" s="1" customFormat="1" ht="15" customHeight="1">
      <c r="B137" s="346"/>
      <c r="C137" s="301" t="s">
        <v>1696</v>
      </c>
      <c r="D137" s="301"/>
      <c r="E137" s="301"/>
      <c r="F137" s="324" t="s">
        <v>1674</v>
      </c>
      <c r="G137" s="301"/>
      <c r="H137" s="301" t="s">
        <v>1721</v>
      </c>
      <c r="I137" s="301" t="s">
        <v>1670</v>
      </c>
      <c r="J137" s="301">
        <v>255</v>
      </c>
      <c r="K137" s="349"/>
    </row>
    <row r="138" spans="2:11" s="1" customFormat="1" ht="15" customHeight="1">
      <c r="B138" s="346"/>
      <c r="C138" s="301" t="s">
        <v>1698</v>
      </c>
      <c r="D138" s="301"/>
      <c r="E138" s="301"/>
      <c r="F138" s="324" t="s">
        <v>1668</v>
      </c>
      <c r="G138" s="301"/>
      <c r="H138" s="301" t="s">
        <v>1722</v>
      </c>
      <c r="I138" s="301" t="s">
        <v>1700</v>
      </c>
      <c r="J138" s="301"/>
      <c r="K138" s="349"/>
    </row>
    <row r="139" spans="2:11" s="1" customFormat="1" ht="15" customHeight="1">
      <c r="B139" s="346"/>
      <c r="C139" s="301" t="s">
        <v>1701</v>
      </c>
      <c r="D139" s="301"/>
      <c r="E139" s="301"/>
      <c r="F139" s="324" t="s">
        <v>1668</v>
      </c>
      <c r="G139" s="301"/>
      <c r="H139" s="301" t="s">
        <v>1723</v>
      </c>
      <c r="I139" s="301" t="s">
        <v>1703</v>
      </c>
      <c r="J139" s="301"/>
      <c r="K139" s="349"/>
    </row>
    <row r="140" spans="2:11" s="1" customFormat="1" ht="15" customHeight="1">
      <c r="B140" s="346"/>
      <c r="C140" s="301" t="s">
        <v>1704</v>
      </c>
      <c r="D140" s="301"/>
      <c r="E140" s="301"/>
      <c r="F140" s="324" t="s">
        <v>1668</v>
      </c>
      <c r="G140" s="301"/>
      <c r="H140" s="301" t="s">
        <v>1704</v>
      </c>
      <c r="I140" s="301" t="s">
        <v>1703</v>
      </c>
      <c r="J140" s="301"/>
      <c r="K140" s="349"/>
    </row>
    <row r="141" spans="2:11" s="1" customFormat="1" ht="15" customHeight="1">
      <c r="B141" s="346"/>
      <c r="C141" s="301" t="s">
        <v>42</v>
      </c>
      <c r="D141" s="301"/>
      <c r="E141" s="301"/>
      <c r="F141" s="324" t="s">
        <v>1668</v>
      </c>
      <c r="G141" s="301"/>
      <c r="H141" s="301" t="s">
        <v>1724</v>
      </c>
      <c r="I141" s="301" t="s">
        <v>1703</v>
      </c>
      <c r="J141" s="301"/>
      <c r="K141" s="349"/>
    </row>
    <row r="142" spans="2:11" s="1" customFormat="1" ht="15" customHeight="1">
      <c r="B142" s="346"/>
      <c r="C142" s="301" t="s">
        <v>1725</v>
      </c>
      <c r="D142" s="301"/>
      <c r="E142" s="301"/>
      <c r="F142" s="324" t="s">
        <v>1668</v>
      </c>
      <c r="G142" s="301"/>
      <c r="H142" s="301" t="s">
        <v>1726</v>
      </c>
      <c r="I142" s="301" t="s">
        <v>1703</v>
      </c>
      <c r="J142" s="301"/>
      <c r="K142" s="349"/>
    </row>
    <row r="143" spans="2:11" s="1" customFormat="1" ht="15" customHeight="1">
      <c r="B143" s="350"/>
      <c r="C143" s="351"/>
      <c r="D143" s="351"/>
      <c r="E143" s="351"/>
      <c r="F143" s="351"/>
      <c r="G143" s="351"/>
      <c r="H143" s="351"/>
      <c r="I143" s="351"/>
      <c r="J143" s="351"/>
      <c r="K143" s="352"/>
    </row>
    <row r="144" spans="2:11" s="1" customFormat="1" ht="18.75" customHeight="1">
      <c r="B144" s="337"/>
      <c r="C144" s="337"/>
      <c r="D144" s="337"/>
      <c r="E144" s="337"/>
      <c r="F144" s="338"/>
      <c r="G144" s="337"/>
      <c r="H144" s="337"/>
      <c r="I144" s="337"/>
      <c r="J144" s="337"/>
      <c r="K144" s="337"/>
    </row>
    <row r="145" spans="2:11" s="1" customFormat="1" ht="18.75" customHeight="1">
      <c r="B145" s="309"/>
      <c r="C145" s="309"/>
      <c r="D145" s="309"/>
      <c r="E145" s="309"/>
      <c r="F145" s="309"/>
      <c r="G145" s="309"/>
      <c r="H145" s="309"/>
      <c r="I145" s="309"/>
      <c r="J145" s="309"/>
      <c r="K145" s="309"/>
    </row>
    <row r="146" spans="2:11" s="1" customFormat="1" ht="7.5" customHeight="1">
      <c r="B146" s="310"/>
      <c r="C146" s="311"/>
      <c r="D146" s="311"/>
      <c r="E146" s="311"/>
      <c r="F146" s="311"/>
      <c r="G146" s="311"/>
      <c r="H146" s="311"/>
      <c r="I146" s="311"/>
      <c r="J146" s="311"/>
      <c r="K146" s="312"/>
    </row>
    <row r="147" spans="2:11" s="1" customFormat="1" ht="45" customHeight="1">
      <c r="B147" s="313"/>
      <c r="C147" s="314" t="s">
        <v>1727</v>
      </c>
      <c r="D147" s="314"/>
      <c r="E147" s="314"/>
      <c r="F147" s="314"/>
      <c r="G147" s="314"/>
      <c r="H147" s="314"/>
      <c r="I147" s="314"/>
      <c r="J147" s="314"/>
      <c r="K147" s="315"/>
    </row>
    <row r="148" spans="2:11" s="1" customFormat="1" ht="17.25" customHeight="1">
      <c r="B148" s="313"/>
      <c r="C148" s="316" t="s">
        <v>1662</v>
      </c>
      <c r="D148" s="316"/>
      <c r="E148" s="316"/>
      <c r="F148" s="316" t="s">
        <v>1663</v>
      </c>
      <c r="G148" s="317"/>
      <c r="H148" s="316" t="s">
        <v>58</v>
      </c>
      <c r="I148" s="316" t="s">
        <v>61</v>
      </c>
      <c r="J148" s="316" t="s">
        <v>1664</v>
      </c>
      <c r="K148" s="315"/>
    </row>
    <row r="149" spans="2:11" s="1" customFormat="1" ht="17.25" customHeight="1">
      <c r="B149" s="313"/>
      <c r="C149" s="318" t="s">
        <v>1665</v>
      </c>
      <c r="D149" s="318"/>
      <c r="E149" s="318"/>
      <c r="F149" s="319" t="s">
        <v>1666</v>
      </c>
      <c r="G149" s="320"/>
      <c r="H149" s="318"/>
      <c r="I149" s="318"/>
      <c r="J149" s="318" t="s">
        <v>1667</v>
      </c>
      <c r="K149" s="315"/>
    </row>
    <row r="150" spans="2:11" s="1" customFormat="1" ht="5.25" customHeight="1">
      <c r="B150" s="326"/>
      <c r="C150" s="321"/>
      <c r="D150" s="321"/>
      <c r="E150" s="321"/>
      <c r="F150" s="321"/>
      <c r="G150" s="322"/>
      <c r="H150" s="321"/>
      <c r="I150" s="321"/>
      <c r="J150" s="321"/>
      <c r="K150" s="349"/>
    </row>
    <row r="151" spans="2:11" s="1" customFormat="1" ht="15" customHeight="1">
      <c r="B151" s="326"/>
      <c r="C151" s="353" t="s">
        <v>1671</v>
      </c>
      <c r="D151" s="301"/>
      <c r="E151" s="301"/>
      <c r="F151" s="354" t="s">
        <v>1668</v>
      </c>
      <c r="G151" s="301"/>
      <c r="H151" s="353" t="s">
        <v>1708</v>
      </c>
      <c r="I151" s="353" t="s">
        <v>1670</v>
      </c>
      <c r="J151" s="353">
        <v>120</v>
      </c>
      <c r="K151" s="349"/>
    </row>
    <row r="152" spans="2:11" s="1" customFormat="1" ht="15" customHeight="1">
      <c r="B152" s="326"/>
      <c r="C152" s="353" t="s">
        <v>1717</v>
      </c>
      <c r="D152" s="301"/>
      <c r="E152" s="301"/>
      <c r="F152" s="354" t="s">
        <v>1668</v>
      </c>
      <c r="G152" s="301"/>
      <c r="H152" s="353" t="s">
        <v>1728</v>
      </c>
      <c r="I152" s="353" t="s">
        <v>1670</v>
      </c>
      <c r="J152" s="353" t="s">
        <v>1719</v>
      </c>
      <c r="K152" s="349"/>
    </row>
    <row r="153" spans="2:11" s="1" customFormat="1" ht="15" customHeight="1">
      <c r="B153" s="326"/>
      <c r="C153" s="353" t="s">
        <v>1616</v>
      </c>
      <c r="D153" s="301"/>
      <c r="E153" s="301"/>
      <c r="F153" s="354" t="s">
        <v>1668</v>
      </c>
      <c r="G153" s="301"/>
      <c r="H153" s="353" t="s">
        <v>1729</v>
      </c>
      <c r="I153" s="353" t="s">
        <v>1670</v>
      </c>
      <c r="J153" s="353" t="s">
        <v>1719</v>
      </c>
      <c r="K153" s="349"/>
    </row>
    <row r="154" spans="2:11" s="1" customFormat="1" ht="15" customHeight="1">
      <c r="B154" s="326"/>
      <c r="C154" s="353" t="s">
        <v>1673</v>
      </c>
      <c r="D154" s="301"/>
      <c r="E154" s="301"/>
      <c r="F154" s="354" t="s">
        <v>1674</v>
      </c>
      <c r="G154" s="301"/>
      <c r="H154" s="353" t="s">
        <v>1708</v>
      </c>
      <c r="I154" s="353" t="s">
        <v>1670</v>
      </c>
      <c r="J154" s="353">
        <v>50</v>
      </c>
      <c r="K154" s="349"/>
    </row>
    <row r="155" spans="2:11" s="1" customFormat="1" ht="15" customHeight="1">
      <c r="B155" s="326"/>
      <c r="C155" s="353" t="s">
        <v>1676</v>
      </c>
      <c r="D155" s="301"/>
      <c r="E155" s="301"/>
      <c r="F155" s="354" t="s">
        <v>1668</v>
      </c>
      <c r="G155" s="301"/>
      <c r="H155" s="353" t="s">
        <v>1708</v>
      </c>
      <c r="I155" s="353" t="s">
        <v>1678</v>
      </c>
      <c r="J155" s="353"/>
      <c r="K155" s="349"/>
    </row>
    <row r="156" spans="2:11" s="1" customFormat="1" ht="15" customHeight="1">
      <c r="B156" s="326"/>
      <c r="C156" s="353" t="s">
        <v>1687</v>
      </c>
      <c r="D156" s="301"/>
      <c r="E156" s="301"/>
      <c r="F156" s="354" t="s">
        <v>1674</v>
      </c>
      <c r="G156" s="301"/>
      <c r="H156" s="353" t="s">
        <v>1708</v>
      </c>
      <c r="I156" s="353" t="s">
        <v>1670</v>
      </c>
      <c r="J156" s="353">
        <v>50</v>
      </c>
      <c r="K156" s="349"/>
    </row>
    <row r="157" spans="2:11" s="1" customFormat="1" ht="15" customHeight="1">
      <c r="B157" s="326"/>
      <c r="C157" s="353" t="s">
        <v>1695</v>
      </c>
      <c r="D157" s="301"/>
      <c r="E157" s="301"/>
      <c r="F157" s="354" t="s">
        <v>1674</v>
      </c>
      <c r="G157" s="301"/>
      <c r="H157" s="353" t="s">
        <v>1708</v>
      </c>
      <c r="I157" s="353" t="s">
        <v>1670</v>
      </c>
      <c r="J157" s="353">
        <v>50</v>
      </c>
      <c r="K157" s="349"/>
    </row>
    <row r="158" spans="2:11" s="1" customFormat="1" ht="15" customHeight="1">
      <c r="B158" s="326"/>
      <c r="C158" s="353" t="s">
        <v>1693</v>
      </c>
      <c r="D158" s="301"/>
      <c r="E158" s="301"/>
      <c r="F158" s="354" t="s">
        <v>1674</v>
      </c>
      <c r="G158" s="301"/>
      <c r="H158" s="353" t="s">
        <v>1708</v>
      </c>
      <c r="I158" s="353" t="s">
        <v>1670</v>
      </c>
      <c r="J158" s="353">
        <v>50</v>
      </c>
      <c r="K158" s="349"/>
    </row>
    <row r="159" spans="2:11" s="1" customFormat="1" ht="15" customHeight="1">
      <c r="B159" s="326"/>
      <c r="C159" s="353" t="s">
        <v>104</v>
      </c>
      <c r="D159" s="301"/>
      <c r="E159" s="301"/>
      <c r="F159" s="354" t="s">
        <v>1668</v>
      </c>
      <c r="G159" s="301"/>
      <c r="H159" s="353" t="s">
        <v>1730</v>
      </c>
      <c r="I159" s="353" t="s">
        <v>1670</v>
      </c>
      <c r="J159" s="353" t="s">
        <v>1731</v>
      </c>
      <c r="K159" s="349"/>
    </row>
    <row r="160" spans="2:11" s="1" customFormat="1" ht="15" customHeight="1">
      <c r="B160" s="326"/>
      <c r="C160" s="353" t="s">
        <v>1732</v>
      </c>
      <c r="D160" s="301"/>
      <c r="E160" s="301"/>
      <c r="F160" s="354" t="s">
        <v>1668</v>
      </c>
      <c r="G160" s="301"/>
      <c r="H160" s="353" t="s">
        <v>1733</v>
      </c>
      <c r="I160" s="353" t="s">
        <v>1703</v>
      </c>
      <c r="J160" s="353"/>
      <c r="K160" s="349"/>
    </row>
    <row r="161" spans="2:11" s="1" customFormat="1" ht="15" customHeight="1">
      <c r="B161" s="355"/>
      <c r="C161" s="335"/>
      <c r="D161" s="335"/>
      <c r="E161" s="335"/>
      <c r="F161" s="335"/>
      <c r="G161" s="335"/>
      <c r="H161" s="335"/>
      <c r="I161" s="335"/>
      <c r="J161" s="335"/>
      <c r="K161" s="356"/>
    </row>
    <row r="162" spans="2:11" s="1" customFormat="1" ht="18.75" customHeight="1">
      <c r="B162" s="337"/>
      <c r="C162" s="347"/>
      <c r="D162" s="347"/>
      <c r="E162" s="347"/>
      <c r="F162" s="357"/>
      <c r="G162" s="347"/>
      <c r="H162" s="347"/>
      <c r="I162" s="347"/>
      <c r="J162" s="347"/>
      <c r="K162" s="337"/>
    </row>
    <row r="163" spans="2:11" s="1" customFormat="1" ht="18.75" customHeight="1">
      <c r="B163" s="309"/>
      <c r="C163" s="309"/>
      <c r="D163" s="309"/>
      <c r="E163" s="309"/>
      <c r="F163" s="309"/>
      <c r="G163" s="309"/>
      <c r="H163" s="309"/>
      <c r="I163" s="309"/>
      <c r="J163" s="309"/>
      <c r="K163" s="309"/>
    </row>
    <row r="164" spans="2:11" s="1" customFormat="1" ht="7.5" customHeight="1">
      <c r="B164" s="288"/>
      <c r="C164" s="289"/>
      <c r="D164" s="289"/>
      <c r="E164" s="289"/>
      <c r="F164" s="289"/>
      <c r="G164" s="289"/>
      <c r="H164" s="289"/>
      <c r="I164" s="289"/>
      <c r="J164" s="289"/>
      <c r="K164" s="290"/>
    </row>
    <row r="165" spans="2:11" s="1" customFormat="1" ht="45" customHeight="1">
      <c r="B165" s="291"/>
      <c r="C165" s="292" t="s">
        <v>1734</v>
      </c>
      <c r="D165" s="292"/>
      <c r="E165" s="292"/>
      <c r="F165" s="292"/>
      <c r="G165" s="292"/>
      <c r="H165" s="292"/>
      <c r="I165" s="292"/>
      <c r="J165" s="292"/>
      <c r="K165" s="293"/>
    </row>
    <row r="166" spans="2:11" s="1" customFormat="1" ht="17.25" customHeight="1">
      <c r="B166" s="291"/>
      <c r="C166" s="316" t="s">
        <v>1662</v>
      </c>
      <c r="D166" s="316"/>
      <c r="E166" s="316"/>
      <c r="F166" s="316" t="s">
        <v>1663</v>
      </c>
      <c r="G166" s="358"/>
      <c r="H166" s="359" t="s">
        <v>58</v>
      </c>
      <c r="I166" s="359" t="s">
        <v>61</v>
      </c>
      <c r="J166" s="316" t="s">
        <v>1664</v>
      </c>
      <c r="K166" s="293"/>
    </row>
    <row r="167" spans="2:11" s="1" customFormat="1" ht="17.25" customHeight="1">
      <c r="B167" s="294"/>
      <c r="C167" s="318" t="s">
        <v>1665</v>
      </c>
      <c r="D167" s="318"/>
      <c r="E167" s="318"/>
      <c r="F167" s="319" t="s">
        <v>1666</v>
      </c>
      <c r="G167" s="360"/>
      <c r="H167" s="361"/>
      <c r="I167" s="361"/>
      <c r="J167" s="318" t="s">
        <v>1667</v>
      </c>
      <c r="K167" s="296"/>
    </row>
    <row r="168" spans="2:11" s="1" customFormat="1" ht="5.25" customHeight="1">
      <c r="B168" s="326"/>
      <c r="C168" s="321"/>
      <c r="D168" s="321"/>
      <c r="E168" s="321"/>
      <c r="F168" s="321"/>
      <c r="G168" s="322"/>
      <c r="H168" s="321"/>
      <c r="I168" s="321"/>
      <c r="J168" s="321"/>
      <c r="K168" s="349"/>
    </row>
    <row r="169" spans="2:11" s="1" customFormat="1" ht="15" customHeight="1">
      <c r="B169" s="326"/>
      <c r="C169" s="301" t="s">
        <v>1671</v>
      </c>
      <c r="D169" s="301"/>
      <c r="E169" s="301"/>
      <c r="F169" s="324" t="s">
        <v>1668</v>
      </c>
      <c r="G169" s="301"/>
      <c r="H169" s="301" t="s">
        <v>1708</v>
      </c>
      <c r="I169" s="301" t="s">
        <v>1670</v>
      </c>
      <c r="J169" s="301">
        <v>120</v>
      </c>
      <c r="K169" s="349"/>
    </row>
    <row r="170" spans="2:11" s="1" customFormat="1" ht="15" customHeight="1">
      <c r="B170" s="326"/>
      <c r="C170" s="301" t="s">
        <v>1717</v>
      </c>
      <c r="D170" s="301"/>
      <c r="E170" s="301"/>
      <c r="F170" s="324" t="s">
        <v>1668</v>
      </c>
      <c r="G170" s="301"/>
      <c r="H170" s="301" t="s">
        <v>1718</v>
      </c>
      <c r="I170" s="301" t="s">
        <v>1670</v>
      </c>
      <c r="J170" s="301" t="s">
        <v>1719</v>
      </c>
      <c r="K170" s="349"/>
    </row>
    <row r="171" spans="2:11" s="1" customFormat="1" ht="15" customHeight="1">
      <c r="B171" s="326"/>
      <c r="C171" s="301" t="s">
        <v>1616</v>
      </c>
      <c r="D171" s="301"/>
      <c r="E171" s="301"/>
      <c r="F171" s="324" t="s">
        <v>1668</v>
      </c>
      <c r="G171" s="301"/>
      <c r="H171" s="301" t="s">
        <v>1735</v>
      </c>
      <c r="I171" s="301" t="s">
        <v>1670</v>
      </c>
      <c r="J171" s="301" t="s">
        <v>1719</v>
      </c>
      <c r="K171" s="349"/>
    </row>
    <row r="172" spans="2:11" s="1" customFormat="1" ht="15" customHeight="1">
      <c r="B172" s="326"/>
      <c r="C172" s="301" t="s">
        <v>1673</v>
      </c>
      <c r="D172" s="301"/>
      <c r="E172" s="301"/>
      <c r="F172" s="324" t="s">
        <v>1674</v>
      </c>
      <c r="G172" s="301"/>
      <c r="H172" s="301" t="s">
        <v>1735</v>
      </c>
      <c r="I172" s="301" t="s">
        <v>1670</v>
      </c>
      <c r="J172" s="301">
        <v>50</v>
      </c>
      <c r="K172" s="349"/>
    </row>
    <row r="173" spans="2:11" s="1" customFormat="1" ht="15" customHeight="1">
      <c r="B173" s="326"/>
      <c r="C173" s="301" t="s">
        <v>1676</v>
      </c>
      <c r="D173" s="301"/>
      <c r="E173" s="301"/>
      <c r="F173" s="324" t="s">
        <v>1668</v>
      </c>
      <c r="G173" s="301"/>
      <c r="H173" s="301" t="s">
        <v>1735</v>
      </c>
      <c r="I173" s="301" t="s">
        <v>1678</v>
      </c>
      <c r="J173" s="301"/>
      <c r="K173" s="349"/>
    </row>
    <row r="174" spans="2:11" s="1" customFormat="1" ht="15" customHeight="1">
      <c r="B174" s="326"/>
      <c r="C174" s="301" t="s">
        <v>1687</v>
      </c>
      <c r="D174" s="301"/>
      <c r="E174" s="301"/>
      <c r="F174" s="324" t="s">
        <v>1674</v>
      </c>
      <c r="G174" s="301"/>
      <c r="H174" s="301" t="s">
        <v>1735</v>
      </c>
      <c r="I174" s="301" t="s">
        <v>1670</v>
      </c>
      <c r="J174" s="301">
        <v>50</v>
      </c>
      <c r="K174" s="349"/>
    </row>
    <row r="175" spans="2:11" s="1" customFormat="1" ht="15" customHeight="1">
      <c r="B175" s="326"/>
      <c r="C175" s="301" t="s">
        <v>1695</v>
      </c>
      <c r="D175" s="301"/>
      <c r="E175" s="301"/>
      <c r="F175" s="324" t="s">
        <v>1674</v>
      </c>
      <c r="G175" s="301"/>
      <c r="H175" s="301" t="s">
        <v>1735</v>
      </c>
      <c r="I175" s="301" t="s">
        <v>1670</v>
      </c>
      <c r="J175" s="301">
        <v>50</v>
      </c>
      <c r="K175" s="349"/>
    </row>
    <row r="176" spans="2:11" s="1" customFormat="1" ht="15" customHeight="1">
      <c r="B176" s="326"/>
      <c r="C176" s="301" t="s">
        <v>1693</v>
      </c>
      <c r="D176" s="301"/>
      <c r="E176" s="301"/>
      <c r="F176" s="324" t="s">
        <v>1674</v>
      </c>
      <c r="G176" s="301"/>
      <c r="H176" s="301" t="s">
        <v>1735</v>
      </c>
      <c r="I176" s="301" t="s">
        <v>1670</v>
      </c>
      <c r="J176" s="301">
        <v>50</v>
      </c>
      <c r="K176" s="349"/>
    </row>
    <row r="177" spans="2:11" s="1" customFormat="1" ht="15" customHeight="1">
      <c r="B177" s="326"/>
      <c r="C177" s="301" t="s">
        <v>122</v>
      </c>
      <c r="D177" s="301"/>
      <c r="E177" s="301"/>
      <c r="F177" s="324" t="s">
        <v>1668</v>
      </c>
      <c r="G177" s="301"/>
      <c r="H177" s="301" t="s">
        <v>1736</v>
      </c>
      <c r="I177" s="301" t="s">
        <v>1737</v>
      </c>
      <c r="J177" s="301"/>
      <c r="K177" s="349"/>
    </row>
    <row r="178" spans="2:11" s="1" customFormat="1" ht="15" customHeight="1">
      <c r="B178" s="326"/>
      <c r="C178" s="301" t="s">
        <v>61</v>
      </c>
      <c r="D178" s="301"/>
      <c r="E178" s="301"/>
      <c r="F178" s="324" t="s">
        <v>1668</v>
      </c>
      <c r="G178" s="301"/>
      <c r="H178" s="301" t="s">
        <v>1738</v>
      </c>
      <c r="I178" s="301" t="s">
        <v>1739</v>
      </c>
      <c r="J178" s="301">
        <v>1</v>
      </c>
      <c r="K178" s="349"/>
    </row>
    <row r="179" spans="2:11" s="1" customFormat="1" ht="15" customHeight="1">
      <c r="B179" s="326"/>
      <c r="C179" s="301" t="s">
        <v>57</v>
      </c>
      <c r="D179" s="301"/>
      <c r="E179" s="301"/>
      <c r="F179" s="324" t="s">
        <v>1668</v>
      </c>
      <c r="G179" s="301"/>
      <c r="H179" s="301" t="s">
        <v>1740</v>
      </c>
      <c r="I179" s="301" t="s">
        <v>1670</v>
      </c>
      <c r="J179" s="301">
        <v>20</v>
      </c>
      <c r="K179" s="349"/>
    </row>
    <row r="180" spans="2:11" s="1" customFormat="1" ht="15" customHeight="1">
      <c r="B180" s="326"/>
      <c r="C180" s="301" t="s">
        <v>58</v>
      </c>
      <c r="D180" s="301"/>
      <c r="E180" s="301"/>
      <c r="F180" s="324" t="s">
        <v>1668</v>
      </c>
      <c r="G180" s="301"/>
      <c r="H180" s="301" t="s">
        <v>1741</v>
      </c>
      <c r="I180" s="301" t="s">
        <v>1670</v>
      </c>
      <c r="J180" s="301">
        <v>255</v>
      </c>
      <c r="K180" s="349"/>
    </row>
    <row r="181" spans="2:11" s="1" customFormat="1" ht="15" customHeight="1">
      <c r="B181" s="326"/>
      <c r="C181" s="301" t="s">
        <v>123</v>
      </c>
      <c r="D181" s="301"/>
      <c r="E181" s="301"/>
      <c r="F181" s="324" t="s">
        <v>1668</v>
      </c>
      <c r="G181" s="301"/>
      <c r="H181" s="301" t="s">
        <v>1632</v>
      </c>
      <c r="I181" s="301" t="s">
        <v>1670</v>
      </c>
      <c r="J181" s="301">
        <v>10</v>
      </c>
      <c r="K181" s="349"/>
    </row>
    <row r="182" spans="2:11" s="1" customFormat="1" ht="15" customHeight="1">
      <c r="B182" s="326"/>
      <c r="C182" s="301" t="s">
        <v>124</v>
      </c>
      <c r="D182" s="301"/>
      <c r="E182" s="301"/>
      <c r="F182" s="324" t="s">
        <v>1668</v>
      </c>
      <c r="G182" s="301"/>
      <c r="H182" s="301" t="s">
        <v>1742</v>
      </c>
      <c r="I182" s="301" t="s">
        <v>1703</v>
      </c>
      <c r="J182" s="301"/>
      <c r="K182" s="349"/>
    </row>
    <row r="183" spans="2:11" s="1" customFormat="1" ht="15" customHeight="1">
      <c r="B183" s="326"/>
      <c r="C183" s="301" t="s">
        <v>1743</v>
      </c>
      <c r="D183" s="301"/>
      <c r="E183" s="301"/>
      <c r="F183" s="324" t="s">
        <v>1668</v>
      </c>
      <c r="G183" s="301"/>
      <c r="H183" s="301" t="s">
        <v>1744</v>
      </c>
      <c r="I183" s="301" t="s">
        <v>1703</v>
      </c>
      <c r="J183" s="301"/>
      <c r="K183" s="349"/>
    </row>
    <row r="184" spans="2:11" s="1" customFormat="1" ht="15" customHeight="1">
      <c r="B184" s="326"/>
      <c r="C184" s="301" t="s">
        <v>1732</v>
      </c>
      <c r="D184" s="301"/>
      <c r="E184" s="301"/>
      <c r="F184" s="324" t="s">
        <v>1668</v>
      </c>
      <c r="G184" s="301"/>
      <c r="H184" s="301" t="s">
        <v>1745</v>
      </c>
      <c r="I184" s="301" t="s">
        <v>1703</v>
      </c>
      <c r="J184" s="301"/>
      <c r="K184" s="349"/>
    </row>
    <row r="185" spans="2:11" s="1" customFormat="1" ht="15" customHeight="1">
      <c r="B185" s="326"/>
      <c r="C185" s="301" t="s">
        <v>126</v>
      </c>
      <c r="D185" s="301"/>
      <c r="E185" s="301"/>
      <c r="F185" s="324" t="s">
        <v>1674</v>
      </c>
      <c r="G185" s="301"/>
      <c r="H185" s="301" t="s">
        <v>1746</v>
      </c>
      <c r="I185" s="301" t="s">
        <v>1670</v>
      </c>
      <c r="J185" s="301">
        <v>50</v>
      </c>
      <c r="K185" s="349"/>
    </row>
    <row r="186" spans="2:11" s="1" customFormat="1" ht="15" customHeight="1">
      <c r="B186" s="326"/>
      <c r="C186" s="301" t="s">
        <v>1747</v>
      </c>
      <c r="D186" s="301"/>
      <c r="E186" s="301"/>
      <c r="F186" s="324" t="s">
        <v>1674</v>
      </c>
      <c r="G186" s="301"/>
      <c r="H186" s="301" t="s">
        <v>1748</v>
      </c>
      <c r="I186" s="301" t="s">
        <v>1749</v>
      </c>
      <c r="J186" s="301"/>
      <c r="K186" s="349"/>
    </row>
    <row r="187" spans="2:11" s="1" customFormat="1" ht="15" customHeight="1">
      <c r="B187" s="326"/>
      <c r="C187" s="301" t="s">
        <v>1750</v>
      </c>
      <c r="D187" s="301"/>
      <c r="E187" s="301"/>
      <c r="F187" s="324" t="s">
        <v>1674</v>
      </c>
      <c r="G187" s="301"/>
      <c r="H187" s="301" t="s">
        <v>1751</v>
      </c>
      <c r="I187" s="301" t="s">
        <v>1749</v>
      </c>
      <c r="J187" s="301"/>
      <c r="K187" s="349"/>
    </row>
    <row r="188" spans="2:11" s="1" customFormat="1" ht="15" customHeight="1">
      <c r="B188" s="326"/>
      <c r="C188" s="301" t="s">
        <v>1752</v>
      </c>
      <c r="D188" s="301"/>
      <c r="E188" s="301"/>
      <c r="F188" s="324" t="s">
        <v>1674</v>
      </c>
      <c r="G188" s="301"/>
      <c r="H188" s="301" t="s">
        <v>1753</v>
      </c>
      <c r="I188" s="301" t="s">
        <v>1749</v>
      </c>
      <c r="J188" s="301"/>
      <c r="K188" s="349"/>
    </row>
    <row r="189" spans="2:11" s="1" customFormat="1" ht="15" customHeight="1">
      <c r="B189" s="326"/>
      <c r="C189" s="362" t="s">
        <v>1754</v>
      </c>
      <c r="D189" s="301"/>
      <c r="E189" s="301"/>
      <c r="F189" s="324" t="s">
        <v>1674</v>
      </c>
      <c r="G189" s="301"/>
      <c r="H189" s="301" t="s">
        <v>1755</v>
      </c>
      <c r="I189" s="301" t="s">
        <v>1756</v>
      </c>
      <c r="J189" s="363" t="s">
        <v>1757</v>
      </c>
      <c r="K189" s="349"/>
    </row>
    <row r="190" spans="2:11" s="1" customFormat="1" ht="15" customHeight="1">
      <c r="B190" s="326"/>
      <c r="C190" s="362" t="s">
        <v>46</v>
      </c>
      <c r="D190" s="301"/>
      <c r="E190" s="301"/>
      <c r="F190" s="324" t="s">
        <v>1668</v>
      </c>
      <c r="G190" s="301"/>
      <c r="H190" s="298" t="s">
        <v>1758</v>
      </c>
      <c r="I190" s="301" t="s">
        <v>1759</v>
      </c>
      <c r="J190" s="301"/>
      <c r="K190" s="349"/>
    </row>
    <row r="191" spans="2:11" s="1" customFormat="1" ht="15" customHeight="1">
      <c r="B191" s="326"/>
      <c r="C191" s="362" t="s">
        <v>1760</v>
      </c>
      <c r="D191" s="301"/>
      <c r="E191" s="301"/>
      <c r="F191" s="324" t="s">
        <v>1668</v>
      </c>
      <c r="G191" s="301"/>
      <c r="H191" s="301" t="s">
        <v>1761</v>
      </c>
      <c r="I191" s="301" t="s">
        <v>1703</v>
      </c>
      <c r="J191" s="301"/>
      <c r="K191" s="349"/>
    </row>
    <row r="192" spans="2:11" s="1" customFormat="1" ht="15" customHeight="1">
      <c r="B192" s="326"/>
      <c r="C192" s="362" t="s">
        <v>1762</v>
      </c>
      <c r="D192" s="301"/>
      <c r="E192" s="301"/>
      <c r="F192" s="324" t="s">
        <v>1668</v>
      </c>
      <c r="G192" s="301"/>
      <c r="H192" s="301" t="s">
        <v>1763</v>
      </c>
      <c r="I192" s="301" t="s">
        <v>1703</v>
      </c>
      <c r="J192" s="301"/>
      <c r="K192" s="349"/>
    </row>
    <row r="193" spans="2:11" s="1" customFormat="1" ht="15" customHeight="1">
      <c r="B193" s="326"/>
      <c r="C193" s="362" t="s">
        <v>1764</v>
      </c>
      <c r="D193" s="301"/>
      <c r="E193" s="301"/>
      <c r="F193" s="324" t="s">
        <v>1674</v>
      </c>
      <c r="G193" s="301"/>
      <c r="H193" s="301" t="s">
        <v>1765</v>
      </c>
      <c r="I193" s="301" t="s">
        <v>1703</v>
      </c>
      <c r="J193" s="301"/>
      <c r="K193" s="349"/>
    </row>
    <row r="194" spans="2:11" s="1" customFormat="1" ht="15" customHeight="1">
      <c r="B194" s="355"/>
      <c r="C194" s="364"/>
      <c r="D194" s="335"/>
      <c r="E194" s="335"/>
      <c r="F194" s="335"/>
      <c r="G194" s="335"/>
      <c r="H194" s="335"/>
      <c r="I194" s="335"/>
      <c r="J194" s="335"/>
      <c r="K194" s="356"/>
    </row>
    <row r="195" spans="2:11" s="1" customFormat="1" ht="18.75" customHeight="1">
      <c r="B195" s="337"/>
      <c r="C195" s="347"/>
      <c r="D195" s="347"/>
      <c r="E195" s="347"/>
      <c r="F195" s="357"/>
      <c r="G195" s="347"/>
      <c r="H195" s="347"/>
      <c r="I195" s="347"/>
      <c r="J195" s="347"/>
      <c r="K195" s="337"/>
    </row>
    <row r="196" spans="2:11" s="1" customFormat="1" ht="18.75" customHeight="1">
      <c r="B196" s="337"/>
      <c r="C196" s="347"/>
      <c r="D196" s="347"/>
      <c r="E196" s="347"/>
      <c r="F196" s="357"/>
      <c r="G196" s="347"/>
      <c r="H196" s="347"/>
      <c r="I196" s="347"/>
      <c r="J196" s="347"/>
      <c r="K196" s="337"/>
    </row>
    <row r="197" spans="2:11" s="1" customFormat="1" ht="18.75" customHeight="1">
      <c r="B197" s="309"/>
      <c r="C197" s="309"/>
      <c r="D197" s="309"/>
      <c r="E197" s="309"/>
      <c r="F197" s="309"/>
      <c r="G197" s="309"/>
      <c r="H197" s="309"/>
      <c r="I197" s="309"/>
      <c r="J197" s="309"/>
      <c r="K197" s="309"/>
    </row>
    <row r="198" spans="2:11" s="1" customFormat="1" ht="13.5">
      <c r="B198" s="288"/>
      <c r="C198" s="289"/>
      <c r="D198" s="289"/>
      <c r="E198" s="289"/>
      <c r="F198" s="289"/>
      <c r="G198" s="289"/>
      <c r="H198" s="289"/>
      <c r="I198" s="289"/>
      <c r="J198" s="289"/>
      <c r="K198" s="290"/>
    </row>
    <row r="199" spans="2:11" s="1" customFormat="1" ht="21">
      <c r="B199" s="291"/>
      <c r="C199" s="292" t="s">
        <v>1766</v>
      </c>
      <c r="D199" s="292"/>
      <c r="E199" s="292"/>
      <c r="F199" s="292"/>
      <c r="G199" s="292"/>
      <c r="H199" s="292"/>
      <c r="I199" s="292"/>
      <c r="J199" s="292"/>
      <c r="K199" s="293"/>
    </row>
    <row r="200" spans="2:11" s="1" customFormat="1" ht="25.5" customHeight="1">
      <c r="B200" s="291"/>
      <c r="C200" s="365" t="s">
        <v>1767</v>
      </c>
      <c r="D200" s="365"/>
      <c r="E200" s="365"/>
      <c r="F200" s="365" t="s">
        <v>1768</v>
      </c>
      <c r="G200" s="366"/>
      <c r="H200" s="365" t="s">
        <v>1769</v>
      </c>
      <c r="I200" s="365"/>
      <c r="J200" s="365"/>
      <c r="K200" s="293"/>
    </row>
    <row r="201" spans="2:11" s="1" customFormat="1" ht="5.25" customHeight="1">
      <c r="B201" s="326"/>
      <c r="C201" s="321"/>
      <c r="D201" s="321"/>
      <c r="E201" s="321"/>
      <c r="F201" s="321"/>
      <c r="G201" s="347"/>
      <c r="H201" s="321"/>
      <c r="I201" s="321"/>
      <c r="J201" s="321"/>
      <c r="K201" s="349"/>
    </row>
    <row r="202" spans="2:11" s="1" customFormat="1" ht="15" customHeight="1">
      <c r="B202" s="326"/>
      <c r="C202" s="301" t="s">
        <v>1759</v>
      </c>
      <c r="D202" s="301"/>
      <c r="E202" s="301"/>
      <c r="F202" s="324" t="s">
        <v>47</v>
      </c>
      <c r="G202" s="301"/>
      <c r="H202" s="301" t="s">
        <v>1770</v>
      </c>
      <c r="I202" s="301"/>
      <c r="J202" s="301"/>
      <c r="K202" s="349"/>
    </row>
    <row r="203" spans="2:11" s="1" customFormat="1" ht="15" customHeight="1">
      <c r="B203" s="326"/>
      <c r="C203" s="301"/>
      <c r="D203" s="301"/>
      <c r="E203" s="301"/>
      <c r="F203" s="324" t="s">
        <v>48</v>
      </c>
      <c r="G203" s="301"/>
      <c r="H203" s="301" t="s">
        <v>1771</v>
      </c>
      <c r="I203" s="301"/>
      <c r="J203" s="301"/>
      <c r="K203" s="349"/>
    </row>
    <row r="204" spans="2:11" s="1" customFormat="1" ht="15" customHeight="1">
      <c r="B204" s="326"/>
      <c r="C204" s="301"/>
      <c r="D204" s="301"/>
      <c r="E204" s="301"/>
      <c r="F204" s="324" t="s">
        <v>51</v>
      </c>
      <c r="G204" s="301"/>
      <c r="H204" s="301" t="s">
        <v>1772</v>
      </c>
      <c r="I204" s="301"/>
      <c r="J204" s="301"/>
      <c r="K204" s="349"/>
    </row>
    <row r="205" spans="2:11" s="1" customFormat="1" ht="15" customHeight="1">
      <c r="B205" s="326"/>
      <c r="C205" s="301"/>
      <c r="D205" s="301"/>
      <c r="E205" s="301"/>
      <c r="F205" s="324" t="s">
        <v>49</v>
      </c>
      <c r="G205" s="301"/>
      <c r="H205" s="301" t="s">
        <v>1773</v>
      </c>
      <c r="I205" s="301"/>
      <c r="J205" s="301"/>
      <c r="K205" s="349"/>
    </row>
    <row r="206" spans="2:11" s="1" customFormat="1" ht="15" customHeight="1">
      <c r="B206" s="326"/>
      <c r="C206" s="301"/>
      <c r="D206" s="301"/>
      <c r="E206" s="301"/>
      <c r="F206" s="324" t="s">
        <v>50</v>
      </c>
      <c r="G206" s="301"/>
      <c r="H206" s="301" t="s">
        <v>1774</v>
      </c>
      <c r="I206" s="301"/>
      <c r="J206" s="301"/>
      <c r="K206" s="349"/>
    </row>
    <row r="207" spans="2:11" s="1" customFormat="1" ht="15" customHeight="1">
      <c r="B207" s="326"/>
      <c r="C207" s="301"/>
      <c r="D207" s="301"/>
      <c r="E207" s="301"/>
      <c r="F207" s="324"/>
      <c r="G207" s="301"/>
      <c r="H207" s="301"/>
      <c r="I207" s="301"/>
      <c r="J207" s="301"/>
      <c r="K207" s="349"/>
    </row>
    <row r="208" spans="2:11" s="1" customFormat="1" ht="15" customHeight="1">
      <c r="B208" s="326"/>
      <c r="C208" s="301" t="s">
        <v>1715</v>
      </c>
      <c r="D208" s="301"/>
      <c r="E208" s="301"/>
      <c r="F208" s="324" t="s">
        <v>83</v>
      </c>
      <c r="G208" s="301"/>
      <c r="H208" s="301" t="s">
        <v>1775</v>
      </c>
      <c r="I208" s="301"/>
      <c r="J208" s="301"/>
      <c r="K208" s="349"/>
    </row>
    <row r="209" spans="2:11" s="1" customFormat="1" ht="15" customHeight="1">
      <c r="B209" s="326"/>
      <c r="C209" s="301"/>
      <c r="D209" s="301"/>
      <c r="E209" s="301"/>
      <c r="F209" s="324" t="s">
        <v>1611</v>
      </c>
      <c r="G209" s="301"/>
      <c r="H209" s="301" t="s">
        <v>1612</v>
      </c>
      <c r="I209" s="301"/>
      <c r="J209" s="301"/>
      <c r="K209" s="349"/>
    </row>
    <row r="210" spans="2:11" s="1" customFormat="1" ht="15" customHeight="1">
      <c r="B210" s="326"/>
      <c r="C210" s="301"/>
      <c r="D210" s="301"/>
      <c r="E210" s="301"/>
      <c r="F210" s="324" t="s">
        <v>1609</v>
      </c>
      <c r="G210" s="301"/>
      <c r="H210" s="301" t="s">
        <v>1776</v>
      </c>
      <c r="I210" s="301"/>
      <c r="J210" s="301"/>
      <c r="K210" s="349"/>
    </row>
    <row r="211" spans="2:11" s="1" customFormat="1" ht="15" customHeight="1">
      <c r="B211" s="367"/>
      <c r="C211" s="301"/>
      <c r="D211" s="301"/>
      <c r="E211" s="301"/>
      <c r="F211" s="324" t="s">
        <v>98</v>
      </c>
      <c r="G211" s="362"/>
      <c r="H211" s="353" t="s">
        <v>1613</v>
      </c>
      <c r="I211" s="353"/>
      <c r="J211" s="353"/>
      <c r="K211" s="368"/>
    </row>
    <row r="212" spans="2:11" s="1" customFormat="1" ht="15" customHeight="1">
      <c r="B212" s="367"/>
      <c r="C212" s="301"/>
      <c r="D212" s="301"/>
      <c r="E212" s="301"/>
      <c r="F212" s="324" t="s">
        <v>1614</v>
      </c>
      <c r="G212" s="362"/>
      <c r="H212" s="353" t="s">
        <v>1777</v>
      </c>
      <c r="I212" s="353"/>
      <c r="J212" s="353"/>
      <c r="K212" s="368"/>
    </row>
    <row r="213" spans="2:11" s="1" customFormat="1" ht="15" customHeight="1">
      <c r="B213" s="367"/>
      <c r="C213" s="301"/>
      <c r="D213" s="301"/>
      <c r="E213" s="301"/>
      <c r="F213" s="324"/>
      <c r="G213" s="362"/>
      <c r="H213" s="353"/>
      <c r="I213" s="353"/>
      <c r="J213" s="353"/>
      <c r="K213" s="368"/>
    </row>
    <row r="214" spans="2:11" s="1" customFormat="1" ht="15" customHeight="1">
      <c r="B214" s="367"/>
      <c r="C214" s="301" t="s">
        <v>1739</v>
      </c>
      <c r="D214" s="301"/>
      <c r="E214" s="301"/>
      <c r="F214" s="324">
        <v>1</v>
      </c>
      <c r="G214" s="362"/>
      <c r="H214" s="353" t="s">
        <v>1778</v>
      </c>
      <c r="I214" s="353"/>
      <c r="J214" s="353"/>
      <c r="K214" s="368"/>
    </row>
    <row r="215" spans="2:11" s="1" customFormat="1" ht="15" customHeight="1">
      <c r="B215" s="367"/>
      <c r="C215" s="301"/>
      <c r="D215" s="301"/>
      <c r="E215" s="301"/>
      <c r="F215" s="324">
        <v>2</v>
      </c>
      <c r="G215" s="362"/>
      <c r="H215" s="353" t="s">
        <v>1779</v>
      </c>
      <c r="I215" s="353"/>
      <c r="J215" s="353"/>
      <c r="K215" s="368"/>
    </row>
    <row r="216" spans="2:11" s="1" customFormat="1" ht="15" customHeight="1">
      <c r="B216" s="367"/>
      <c r="C216" s="301"/>
      <c r="D216" s="301"/>
      <c r="E216" s="301"/>
      <c r="F216" s="324">
        <v>3</v>
      </c>
      <c r="G216" s="362"/>
      <c r="H216" s="353" t="s">
        <v>1780</v>
      </c>
      <c r="I216" s="353"/>
      <c r="J216" s="353"/>
      <c r="K216" s="368"/>
    </row>
    <row r="217" spans="2:11" s="1" customFormat="1" ht="15" customHeight="1">
      <c r="B217" s="367"/>
      <c r="C217" s="301"/>
      <c r="D217" s="301"/>
      <c r="E217" s="301"/>
      <c r="F217" s="324">
        <v>4</v>
      </c>
      <c r="G217" s="362"/>
      <c r="H217" s="353" t="s">
        <v>1781</v>
      </c>
      <c r="I217" s="353"/>
      <c r="J217" s="353"/>
      <c r="K217" s="368"/>
    </row>
    <row r="218" spans="2:11" s="1" customFormat="1" ht="12.75" customHeight="1">
      <c r="B218" s="369"/>
      <c r="C218" s="370"/>
      <c r="D218" s="370"/>
      <c r="E218" s="370"/>
      <c r="F218" s="370"/>
      <c r="G218" s="370"/>
      <c r="H218" s="370"/>
      <c r="I218" s="370"/>
      <c r="J218" s="370"/>
      <c r="K218" s="37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JANA_2018\jana</dc:creator>
  <cp:keywords/>
  <dc:description/>
  <cp:lastModifiedBy>JANA_2018\jana</cp:lastModifiedBy>
  <dcterms:created xsi:type="dcterms:W3CDTF">2023-03-06T10:19:34Z</dcterms:created>
  <dcterms:modified xsi:type="dcterms:W3CDTF">2023-03-06T10:19:42Z</dcterms:modified>
  <cp:category/>
  <cp:version/>
  <cp:contentType/>
  <cp:contentStatus/>
</cp:coreProperties>
</file>