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B - Architektonicko-..." sheetId="2" r:id="rId2"/>
    <sheet name="D.1.4B - Zdravotně techni..." sheetId="3" r:id="rId3"/>
    <sheet name="VON.B - Vedlejší a ostatn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'D.1.1B - Architektonicko-...'!$C$101:$K$556</definedName>
    <definedName name="_xlnm.Print_Area" localSheetId="1">'D.1.1B - Architektonicko-...'!$C$4:$J$39,'D.1.1B - Architektonicko-...'!$C$45:$J$83,'D.1.1B - Architektonicko-...'!$C$89:$K$556</definedName>
    <definedName name="_xlnm._FilterDatabase" localSheetId="2" hidden="1">'D.1.4B - Zdravotně techni...'!$C$87:$K$433</definedName>
    <definedName name="_xlnm.Print_Area" localSheetId="2">'D.1.4B - Zdravotně techni...'!$C$4:$J$39,'D.1.4B - Zdravotně techni...'!$C$45:$J$69,'D.1.4B - Zdravotně techni...'!$C$75:$K$433</definedName>
    <definedName name="_xlnm._FilterDatabase" localSheetId="3" hidden="1">'VON.B - Vedlejší a ostatn...'!$C$83:$K$109</definedName>
    <definedName name="_xlnm.Print_Area" localSheetId="3">'VON.B - Vedlejší a ostatn...'!$C$4:$J$39,'VON.B - Vedlejší a ostatn...'!$C$45:$J$65,'VON.B - Vedlejší a ostatn...'!$C$71:$K$109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'D.1.1B - Architektonicko-...'!$101:$101</definedName>
    <definedName name="_xlnm.Print_Titles" localSheetId="2">'D.1.4B - Zdravotně techni...'!$87:$87</definedName>
    <definedName name="_xlnm.Print_Titles" localSheetId="3">'VON.B - Vedlejší a ostatn...'!$83:$83</definedName>
  </definedNames>
  <calcPr fullCalcOnLoad="1"/>
</workbook>
</file>

<file path=xl/sharedStrings.xml><?xml version="1.0" encoding="utf-8"?>
<sst xmlns="http://schemas.openxmlformats.org/spreadsheetml/2006/main" count="7696" uniqueCount="1283">
  <si>
    <t>Export Komplet</t>
  </si>
  <si>
    <t>VZ</t>
  </si>
  <si>
    <t>2.0</t>
  </si>
  <si>
    <t>ZAMOK</t>
  </si>
  <si>
    <t>False</t>
  </si>
  <si>
    <t>{44b9a150-4a88-4feb-9989-1e864af0ff04}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</si>
  <si>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</si>
  <si>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</si>
  <si>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</si>
  <si>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</si>
  <si>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</si>
  <si>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</si>
  <si>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</si>
  <si>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</si>
  <si>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22h069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</si>
  <si>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</si>
  <si>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</si>
  <si>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stávajících rozvodů kanalizace - Objekt B</t>
  </si>
  <si>
    <t>KSO:</t>
  </si>
  <si>
    <t/>
  </si>
  <si>
    <t>CC-CZ:</t>
  </si>
  <si>
    <t>Místo:</t>
  </si>
  <si>
    <t>K. Vary</t>
  </si>
  <si>
    <t>Datum:</t>
  </si>
  <si>
    <t>30. 5. 2022</t>
  </si>
  <si>
    <t>Zadavatel:</t>
  </si>
  <si>
    <t>IČ:</t>
  </si>
  <si>
    <t>Domov mládeže a jídelna K.Vary p.o.</t>
  </si>
  <si>
    <t>DIČ:</t>
  </si>
  <si>
    <t>Uchazeč:</t>
  </si>
  <si>
    <t>Vyplň údaj</t>
  </si>
  <si>
    <t>Projektant:</t>
  </si>
  <si>
    <t>KTS-CZ, s.r.o.</t>
  </si>
  <si>
    <t>True</t>
  </si>
  <si>
    <t>Zpracovatel:</t>
  </si>
  <si>
    <t>Daniela Hahnová, Dipl. technik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</si>
  <si>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</si>
  <si>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</si>
  <si>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</si>
  <si>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</si>
  <si>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</si>
  <si>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</si>
  <si>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</si>
  <si>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</si>
  <si>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</si>
  <si>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</si>
  <si>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</si>
  <si>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</si>
  <si>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</si>
  <si>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</si>
  <si>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</si>
  <si>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</si>
  <si>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</si>
  <si>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</si>
  <si>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</si>
  <si>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</si>
  <si>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</si>
  <si>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</si>
  <si>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</si>
  <si>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</si>
  <si>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</si>
  <si>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</si>
  <si>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</si>
  <si>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</si>
  <si>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</si>
  <si>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</si>
  <si>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</si>
  <si>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</si>
  <si>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</si>
  <si>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</si>
  <si>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</si>
  <si>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</si>
  <si>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</si>
  <si>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</si>
  <si>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</si>
  <si>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</si>
  <si>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</si>
  <si>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D.1.1B</t>
  </si>
  <si>
    <t>Architektonicko-stavební řešení - Objekt B</t>
  </si>
  <si>
    <t>STA</t>
  </si>
  <si>
    <t>1</t>
  </si>
  <si>
    <t>{c07dfbf0-43f7-4d39-9700-57644d3323e5}</t>
  </si>
  <si>
    <t>2</t>
  </si>
  <si>
    <t>D.1.4B</t>
  </si>
  <si>
    <t>Zdravotně technické instalace - Objekt B</t>
  </si>
  <si>
    <t>{73c74ae1-1d49-49b6-9f39-389bc6377cb7}</t>
  </si>
  <si>
    <t>VON.B</t>
  </si>
  <si>
    <t>Vedlejší a ostatní náklady - Objekt B</t>
  </si>
  <si>
    <t>VON</t>
  </si>
  <si>
    <t>{73147b90-db86-415b-b8eb-b9ef5d683b4c}</t>
  </si>
  <si>
    <t>KRYCÍ LIST SOUPISU PRACÍ</t>
  </si>
  <si>
    <t>Objekt:</t>
  </si>
  <si>
    <t>D.1.1B - Architektonicko-stavební řešení - Objekt B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</si>
  <si>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</si>
  <si>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</si>
  <si>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</si>
  <si>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</si>
  <si>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</si>
  <si>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</si>
  <si>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</si>
  <si>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</si>
  <si>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</si>
  <si>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</si>
  <si>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</si>
  <si>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</si>
  <si>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</si>
  <si>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</si>
  <si>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98 - Demolice a sanace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</si>
  <si>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</si>
  <si>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</si>
  <si>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</si>
  <si>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</si>
  <si>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725 - Zdravotechnika - zařizovací předměty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</si>
  <si>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</si>
  <si>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</si>
  <si>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</si>
  <si>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</si>
  <si>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</si>
  <si>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</si>
  <si>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</si>
  <si>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</si>
  <si>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</si>
  <si>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</si>
  <si>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</si>
  <si>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</si>
  <si>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</si>
  <si>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</si>
  <si>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</si>
  <si>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</si>
  <si>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</si>
  <si>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</si>
  <si>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</si>
  <si>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</si>
  <si>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</si>
  <si>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</si>
  <si>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</si>
  <si>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</si>
  <si>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</si>
  <si>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</si>
  <si>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342272235</t>
  </si>
  <si>
    <t>Příčka z pórobetonových hladkých tvárnic na tenkovrstvou maltu tl 125 mm</t>
  </si>
  <si>
    <t>m2</t>
  </si>
  <si>
    <t>CS ÚRS 2022 01</t>
  </si>
  <si>
    <t>4</t>
  </si>
  <si>
    <t>PP</t>
  </si>
  <si>
    <t>Příčky z pórobetonových tvárnic hladkých na tenké maltové lože objemová hmotnost do 500 kg/m3, tloušťka příčky 125 mm</t>
  </si>
  <si>
    <t>Online PSC</t>
  </si>
  <si>
    <t>https://podminky.urs.cz/item/CS_URS_2022_01/342272235</t>
  </si>
  <si>
    <t>VV</t>
  </si>
  <si>
    <t>" obezdívky stoupaček  " 203,02</t>
  </si>
  <si>
    <t>Součet</t>
  </si>
  <si>
    <t>Vodorovné konstrukce</t>
  </si>
  <si>
    <t>411388621</t>
  </si>
  <si>
    <t>Zabetonování otvorů tl do 150 mm ze suchých směsí pl do 0,25 m2 ve stropech</t>
  </si>
  <si>
    <t>kus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</si>
  <si>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</si>
  <si>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https://podminky.urs.cz/item/CS_URS_2022_01/411388621</t>
  </si>
  <si>
    <t>" po demontovaných vpustích- hromadné sprchy 3 podlaží" 3*2</t>
  </si>
  <si>
    <t>6</t>
  </si>
  <si>
    <t>Úpravy povrchů, podlahy a osazování výplní</t>
  </si>
  <si>
    <t>61</t>
  </si>
  <si>
    <t>Úprava povrchů vnitřních</t>
  </si>
  <si>
    <t>619991011</t>
  </si>
  <si>
    <t>Obalení konstrukcí a prvků fólií přilepenou lepící páskou</t>
  </si>
  <si>
    <t>Zakrytí vnitřních ploch před znečištěním včetně pozdějšího odkrytí konstrukcí a prvků obalením fólií a přelepením páskou</t>
  </si>
  <si>
    <t>https://podminky.urs.cz/item/CS_URS_2022_01/619991011</t>
  </si>
  <si>
    <t xml:space="preserve">" zalepení dveřních otvorů mezi pokoji a předsíní" </t>
  </si>
  <si>
    <t>0,8*2,0*(2*12+5*10+1*14)</t>
  </si>
  <si>
    <t>612142001</t>
  </si>
  <si>
    <t>Potažení vnitřních stěn sklovláknitým pletivem vtlačeným do tenkovrstvé hmoty</t>
  </si>
  <si>
    <t>8</t>
  </si>
  <si>
    <t>Potažení vnitřních ploch pletivem v ploše nebo pruzích, na plném podkladu sklovláknitým vtlačením do tmelu stěn</t>
  </si>
  <si>
    <t>https://podminky.urs.cz/item/CS_URS_2022_01/612142001</t>
  </si>
  <si>
    <t>" obezdívky stoupaček " 203,02</t>
  </si>
  <si>
    <t>5</t>
  </si>
  <si>
    <t>319201321</t>
  </si>
  <si>
    <t>Vyrovnání nerovného povrchu zdiva tl do 30 mm maltou</t>
  </si>
  <si>
    <t>10</t>
  </si>
  <si>
    <t>Vyrovnání nerovného povrchu vnitřního i vnějšího zdiva bez odsekání vadných cihel, maltou (s dodáním hmot) tl. do 30 mm</t>
  </si>
  <si>
    <t>https://podminky.urs.cz/item/CS_URS_2022_01/319201321</t>
  </si>
  <si>
    <t>" vyrovnávka po odsekání obkladů "    468,15</t>
  </si>
  <si>
    <t>612131121</t>
  </si>
  <si>
    <t>Penetrační disperzní nátěr vnitřních stěn nanášený ručně</t>
  </si>
  <si>
    <t>12</t>
  </si>
  <si>
    <t>Podkladní a spojovací vrstva vnitřních omítaných ploch penetrace disperzní nanášená ručně stěn</t>
  </si>
  <si>
    <t>https://podminky.urs.cz/item/CS_URS_2022_01/612131121</t>
  </si>
  <si>
    <t>" vyrovnávka po odsekání obkladů" 468,15</t>
  </si>
  <si>
    <t>" odpočet nových obkladů" -397,42</t>
  </si>
  <si>
    <t>7</t>
  </si>
  <si>
    <t>612311131</t>
  </si>
  <si>
    <t>Potažení vnitřních stěn vápenným štukem tloušťky do 3 mm</t>
  </si>
  <si>
    <t>14</t>
  </si>
  <si>
    <t>Potažení vnitřních ploch vápenným štukem tloušťky do 3 mm svislých konstrukcí stěn</t>
  </si>
  <si>
    <t>https://podminky.urs.cz/item/CS_URS_2022_01/612311131</t>
  </si>
  <si>
    <t>" obezdívky stoupaček" 203,02</t>
  </si>
  <si>
    <t>" po demontáži obkladů" 70,73</t>
  </si>
  <si>
    <t>63</t>
  </si>
  <si>
    <t>Podlahy a podlahové konstrukce</t>
  </si>
  <si>
    <t>632450133</t>
  </si>
  <si>
    <t>Vyrovnávací cementový potěr tl přes 30 do 40 mm ze suchých směsí provedený v ploše</t>
  </si>
  <si>
    <t>16</t>
  </si>
  <si>
    <t>Potěr cementový vyrovnávací ze suchých směsí v ploše o průměrné (střední) tl. přes 30 do 40 mm</t>
  </si>
  <si>
    <t>https://podminky.urs.cz/item/CS_URS_2022_01/632450133</t>
  </si>
  <si>
    <t>P</t>
  </si>
  <si>
    <t>Poznámka k položce:
Poznámka k položce: s vyspádováním</t>
  </si>
  <si>
    <t>" jednotlivé sprchy sprchy   " 17*1</t>
  </si>
  <si>
    <t>" hromadné sprchy 6,7,8 np *m.č.8.06  " 3*16,53</t>
  </si>
  <si>
    <t>"hromadné 5np  * m.č. 8.03+8.04+8.05 " 5*(16,61+5,27+3,98)</t>
  </si>
  <si>
    <t>" wc mč. 9.07 a nad ním" 3,5*2</t>
  </si>
  <si>
    <t>9</t>
  </si>
  <si>
    <t>631312121</t>
  </si>
  <si>
    <t>Doplnění dosavadních mazanin betonem prostým plochy do 4 m2 tloušťky do 80 mm</t>
  </si>
  <si>
    <t>m3</t>
  </si>
  <si>
    <t>18</t>
  </si>
  <si>
    <t>Doplnění dosavadních mazanin prostým betonem s dodáním hmot, bez potěru, plochy jednotlivě přes 1 m2 do 4 m2 a tl. do 80 mm</t>
  </si>
  <si>
    <t>https://podminky.urs.cz/item/CS_URS_2022_01/631312121</t>
  </si>
  <si>
    <t>Poznámka k položce:
Poznámka k položce: s vyspádováním k vpusti</t>
  </si>
  <si>
    <t>" jednotlivé sprchy sprchy   " 17*1*0,06</t>
  </si>
  <si>
    <t>" hromadné sprchy 6,7,8 np *m.č.8.06  " 3*16,53*0,06</t>
  </si>
  <si>
    <t>"5*hromadné 8np  : m.č. 8.03+8.04+8.05 " 5*(16,61+5,27+3,98)*0,06</t>
  </si>
  <si>
    <t>" wc mč. 9.07 a nad ním" 3,5*2*0,06</t>
  </si>
  <si>
    <t>Ostatní konstrukce a práce, bourání</t>
  </si>
  <si>
    <t>94</t>
  </si>
  <si>
    <t>Lešení a stavební výtahy</t>
  </si>
  <si>
    <t>949101112</t>
  </si>
  <si>
    <t>Lešení pomocné pro objekty pozemních staveb s lešeňovou podlahou v přes 1,9 do 3,5 m zatížení do 150 kg/m2</t>
  </si>
  <si>
    <t>20</t>
  </si>
  <si>
    <t>Lešení pomocné pracovní pro objekty pozemních staveb pro zatížení do 150 kg/m2, o výšce lešeňové podlahy přes 1,9 do 3,5 m</t>
  </si>
  <si>
    <t>https://podminky.urs.cz/item/CS_URS_2022_01/949101112</t>
  </si>
  <si>
    <t>" 2.np schodiště+ ostatní" 0+398</t>
  </si>
  <si>
    <t>" 3.np schodiště+ ostatní" 0+222,6</t>
  </si>
  <si>
    <t>"4.-8.np schodiště+ ostatní" 5*(0+167,9)</t>
  </si>
  <si>
    <t>" 9.+10.np schodiště+ ostatní" 2*(0+148,9)</t>
  </si>
  <si>
    <t>95</t>
  </si>
  <si>
    <t>Různé dokončovací konstrukce a práce pozemních staveb</t>
  </si>
  <si>
    <t>11</t>
  </si>
  <si>
    <t>952901111</t>
  </si>
  <si>
    <t>Vyčištění budov bytové a občanské výstavby při výšce podlaží do 4 m</t>
  </si>
  <si>
    <t>22</t>
  </si>
  <si>
    <t>Vyčištění budov nebo objektů před předáním do užívání budov bytové nebo občanské výstavby, světlé výšky podlaží do 4 m</t>
  </si>
  <si>
    <t>https://podminky.urs.cz/item/CS_URS_2022_01/952901111</t>
  </si>
  <si>
    <t>" 9.+10.np přístup ke schozu lino" 2*17,8</t>
  </si>
  <si>
    <t>96</t>
  </si>
  <si>
    <t>Bourání konstrukcí</t>
  </si>
  <si>
    <t>962031133</t>
  </si>
  <si>
    <t>Bourání příček z cihel pálených na MVC tl do 150 mm</t>
  </si>
  <si>
    <t>24</t>
  </si>
  <si>
    <t>Bourání příček z cihel, tvárnic nebo příčkovek z cihel pálených, plných nebo dutých na maltu vápennou nebo vápenocementovou, tl. do 150 mm</t>
  </si>
  <si>
    <t>https://podminky.urs.cz/item/CS_URS_2022_01/962031133</t>
  </si>
  <si>
    <t>" obezdívky stoupaček "   203,02</t>
  </si>
  <si>
    <t>13</t>
  </si>
  <si>
    <t>974031142</t>
  </si>
  <si>
    <t>Vysekání rýh ve zdivu cihelném hl do 70 mm š do 70 mm</t>
  </si>
  <si>
    <t>m</t>
  </si>
  <si>
    <t>26</t>
  </si>
  <si>
    <t>Vysekání rýh ve zdivu cihelném na maltu vápennou nebo vápenocementovou do hl. 70 mm a šířky do 70 mm</t>
  </si>
  <si>
    <t>https://podminky.urs.cz/item/CS_URS_2022_01/974031142</t>
  </si>
  <si>
    <t xml:space="preserve">" drážky pro napojení nových umyvadel" </t>
  </si>
  <si>
    <t>" mč 8.05 - 4.05" 6,5</t>
  </si>
  <si>
    <t>965042141</t>
  </si>
  <si>
    <t>Bourání podkladů pod dlažby nebo mazanin betonových nebo z litého asfaltu tl do 100 mm pl přes 4 m2</t>
  </si>
  <si>
    <t>28</t>
  </si>
  <si>
    <t>Bourání mazanin betonových nebo z litého asfaltu tl. do 100 mm, plochy přes 4 m2</t>
  </si>
  <si>
    <t>https://podminky.urs.cz/item/CS_URS_2022_01/965042141</t>
  </si>
  <si>
    <t>" vychovatelé sprchy: 5x 8.np" 5*1*0,08</t>
  </si>
  <si>
    <t>" hromadné 5x 8np -m.č.:(8.03+8.04.+8.05+8.06) = 5*(5,27+16,61+3,98+16,53)" 5*42,39*0,08</t>
  </si>
  <si>
    <t>"odpočet m.č.3.06 a 4.06 po rekonstrukci " -2*16,53*0,08</t>
  </si>
  <si>
    <t>965081212</t>
  </si>
  <si>
    <t>Bourání podlah z dlaždic keramických nebo xylolitových tl do 10 mm plochy do 1 m2</t>
  </si>
  <si>
    <t>30</t>
  </si>
  <si>
    <t>Bourání podlah z dlaždic bez podkladního lože nebo mazaniny, s jakoukoliv výplní spár keramických nebo xylolitových tl. do 10 mm, plochy do 1 m2</t>
  </si>
  <si>
    <t>https://podminky.urs.cz/item/CS_URS_2022_01/965081212</t>
  </si>
  <si>
    <t>" jednotlivé sprchy  3np+5*8np+2*9np"  (10+5*1+2*1)</t>
  </si>
  <si>
    <t>965081213</t>
  </si>
  <si>
    <t>Bourání podlah z dlaždic keramických nebo xylolitových tl do 10 mm plochy přes 1 m2</t>
  </si>
  <si>
    <t>32</t>
  </si>
  <si>
    <t>Bourání podlah z dlaždic bez podkladního lože nebo mazaniny, s jakoukoliv výplní spár keramických nebo xylolitových tl. do 10 mm, plochy přes 1 m2</t>
  </si>
  <si>
    <t>https://podminky.urs.cz/item/CS_URS_2022_01/965081213</t>
  </si>
  <si>
    <t>" hromadné 5x 8np -m.č.:(8.03+8.04.+8.05+8.06) = 5*(5,27+16,61+3,98+16,53)"  5*42,39</t>
  </si>
  <si>
    <t>"odpočet m.č.3.06 a 4.06 po rekonstrukci "  -2*16,53</t>
  </si>
  <si>
    <t>17</t>
  </si>
  <si>
    <t>978059541</t>
  </si>
  <si>
    <t>Odsekání a odebrání obkladů stěn z vnitřních obkládaček plochy přes 1 m2</t>
  </si>
  <si>
    <t>34</t>
  </si>
  <si>
    <t>Odsekání obkladů stěn včetně otlučení podkladní omítky až na zdivo z obkládaček vnitřních, z jakýchkoliv materiálů, plochy přes 1 m2</t>
  </si>
  <si>
    <t>https://podminky.urs.cz/item/CS_URS_2022_01/978059541</t>
  </si>
  <si>
    <t>" původní rozsah" 468,15</t>
  </si>
  <si>
    <t>"  navýšení hromadné 5*8np (m.č 8.03+8.04+8.05+8.06 )"   5*(0+63+68+12)</t>
  </si>
  <si>
    <t>978059361</t>
  </si>
  <si>
    <t>Bourání obkladů z mozaiky plochy přes 1 m2</t>
  </si>
  <si>
    <t>36</t>
  </si>
  <si>
    <t>Odsekání obkladů stěn včetně otlučení podkladní omítky až na zdivo z mozaikových lepenců keramických nebo skleněných přes 1 m2</t>
  </si>
  <si>
    <t>https://podminky.urs.cz/item/CS_URS_2022_01/978059361</t>
  </si>
  <si>
    <t>" stoupačka č.8" 26,91</t>
  </si>
  <si>
    <t>98</t>
  </si>
  <si>
    <t>Demolice a sanace</t>
  </si>
  <si>
    <t>19</t>
  </si>
  <si>
    <t>977151123</t>
  </si>
  <si>
    <t>Jádrové vrty diamantovými korunkami do stavebních materiálů D přes 130 do 150 mm</t>
  </si>
  <si>
    <t>38</t>
  </si>
  <si>
    <t>Jádrové vrty diamantovými korunkami do stavebních materiálů (železobetonu, betonu, cihel, obkladů, dlažeb, kamene) průměru přes 130 do 150 mm</t>
  </si>
  <si>
    <t>https://podminky.urs.cz/item/CS_URS_2022_01/977151123</t>
  </si>
  <si>
    <t>" pro vpusti  3podlaží *4 ks* tl." 3*4*0,2</t>
  </si>
  <si>
    <t>977151116</t>
  </si>
  <si>
    <t>Jádrové vrty diamantovými korunkami do stavebních materiálů D přes 70 do 80 mm</t>
  </si>
  <si>
    <t>40</t>
  </si>
  <si>
    <t>Jádrové vrty diamantovými korunkami do stavebních materiálů (železobetonu, betonu, cihel, obkladů, dlažeb, kamene) průměru přes 70 do 80 mm</t>
  </si>
  <si>
    <t>https://podminky.urs.cz/item/CS_URS_2022_01/977151116</t>
  </si>
  <si>
    <t>" pro DN 50" 0,2*3</t>
  </si>
  <si>
    <t>997</t>
  </si>
  <si>
    <t>Přesun sutě</t>
  </si>
  <si>
    <t>997013313</t>
  </si>
  <si>
    <t>Montáž a demontáž shozu suti v přes 20 do 30 m</t>
  </si>
  <si>
    <t>42</t>
  </si>
  <si>
    <t>Doprava suti shozem montáž a demontáž shozu výšky přes 20 do 30 m</t>
  </si>
  <si>
    <t>https://podminky.urs.cz/item/CS_URS_2022_01/997013313</t>
  </si>
  <si>
    <t>"shoz po fasádě plus připevnění do okna + uchycení na okno  (ne na lešení)"  25+1,5</t>
  </si>
  <si>
    <t>997013323</t>
  </si>
  <si>
    <t>Příplatek k shozu suti v přes 20 do 30 m za první a ZKD den použití</t>
  </si>
  <si>
    <t>44</t>
  </si>
  <si>
    <t>Doprava suti shozem montáž a demontáž shozu výšky Příplatek za první a každý další den použití shozu k ceně -3313</t>
  </si>
  <si>
    <t>https://podminky.urs.cz/item/CS_URS_2022_01/997013323</t>
  </si>
  <si>
    <t>Poznámka k položce:
Poznámka k položce: celkem na 1 měsíc</t>
  </si>
  <si>
    <t>26,5*30*1</t>
  </si>
  <si>
    <t>23</t>
  </si>
  <si>
    <t>997013111</t>
  </si>
  <si>
    <t>Vnitrostaveništní doprava suti a vybouraných hmot pro budovy v do 6 m s použitím mechanizace</t>
  </si>
  <si>
    <t>t</t>
  </si>
  <si>
    <t>46</t>
  </si>
  <si>
    <t>Vnitrostaveništní doprava suti a vybouraných hmot vodorovně do 50 m svisle s použitím mechanizace pro budovy a haly výšky do 6 m</t>
  </si>
  <si>
    <t>https://podminky.urs.cz/item/CS_URS_2022_01/997013111</t>
  </si>
  <si>
    <t>997013501</t>
  </si>
  <si>
    <t>Odvoz suti a vybouraných hmot na skládku nebo meziskládku do 1 km se složením</t>
  </si>
  <si>
    <t>48</t>
  </si>
  <si>
    <t>Odvoz suti a vybouraných hmot na skládku nebo meziskládku se složením, na vzdálenost do 1 km</t>
  </si>
  <si>
    <t>https://podminky.urs.cz/item/CS_URS_2022_01/997013501</t>
  </si>
  <si>
    <t>25</t>
  </si>
  <si>
    <t>997013509</t>
  </si>
  <si>
    <t>Příplatek k odvozu suti a vybouraných hmot na skládku ZKD 1 km přes 1 km</t>
  </si>
  <si>
    <t>50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</si>
  <si>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</si>
  <si>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</si>
  <si>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Poznámka k položce:
Poznámka k položce: celkem 15Km</t>
  </si>
  <si>
    <t>173,877*14 'Přepočtené koeficientem množství</t>
  </si>
  <si>
    <t>997013631</t>
  </si>
  <si>
    <t>Poplatek za uložení na skládce (skládkovné) stavebního odpadu směsného kód odpadu 17 09 04</t>
  </si>
  <si>
    <t>52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</si>
  <si>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</si>
  <si>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</si>
  <si>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998</t>
  </si>
  <si>
    <t>Přesun hmot</t>
  </si>
  <si>
    <t>27</t>
  </si>
  <si>
    <t>998017004</t>
  </si>
  <si>
    <t>Přesun hmot s omezením mechanizace pro budovy v přes 24 do 36 m</t>
  </si>
  <si>
    <t>54</t>
  </si>
  <si>
    <t>Přesun hmot pro budovy občanské výstavby, bydlení, výrobu a služby s omezením mechanizace vodorovná dopravní vzdálenost do 100 m pro budovy s jakoukoliv nosnou konstrukcí výšky přes 24 do 36 m</t>
  </si>
  <si>
    <t>https://podminky.urs.cz/item/CS_URS_2022_01/998017004</t>
  </si>
  <si>
    <t>PSV</t>
  </si>
  <si>
    <t>Práce a dodávky PSV</t>
  </si>
  <si>
    <t>712</t>
  </si>
  <si>
    <t>Povlakové krytiny</t>
  </si>
  <si>
    <t>HZS2161</t>
  </si>
  <si>
    <t>Hodinová zúčtovací sazba izolatér</t>
  </si>
  <si>
    <t>hod</t>
  </si>
  <si>
    <t>56</t>
  </si>
  <si>
    <t>Hodinové zúčtovací sazby profesí PSV provádění stavebních konstrukcí izolatér</t>
  </si>
  <si>
    <t>https://podminky.urs.cz/item/CS_URS_2022_01/HZS2161</t>
  </si>
  <si>
    <t xml:space="preserve">" utěsnění prostupů větracího potrubí střechou montážní pěnou" </t>
  </si>
  <si>
    <t>16*0,5</t>
  </si>
  <si>
    <t>29</t>
  </si>
  <si>
    <t>M</t>
  </si>
  <si>
    <t>24633007</t>
  </si>
  <si>
    <t>pěna montážní PUR potrubí a studnařských skruží</t>
  </si>
  <si>
    <t>litr</t>
  </si>
  <si>
    <t>58</t>
  </si>
  <si>
    <t>16*1,02 "Přepočtené koeficientem množství</t>
  </si>
  <si>
    <t>998712104</t>
  </si>
  <si>
    <t>Přesun hmot tonážní tonážní pro krytiny povlakové v objektech v přes 24 do 36 m</t>
  </si>
  <si>
    <t>60</t>
  </si>
  <si>
    <t>Přesun hmot pro povlakové krytiny stanovený z hmotnosti přesunovaného materiálu vodorovná dopravní vzdálenost do 50 m v objektech výšky přes 24 do 36 m</t>
  </si>
  <si>
    <t>https://podminky.urs.cz/item/CS_URS_2022_01/998712104</t>
  </si>
  <si>
    <t>725</t>
  </si>
  <si>
    <t>Zdravotechnika - zařizovací předměty</t>
  </si>
  <si>
    <t>31</t>
  </si>
  <si>
    <t>725980123</t>
  </si>
  <si>
    <t>Dvířka 30/30</t>
  </si>
  <si>
    <t>62</t>
  </si>
  <si>
    <t>https://podminky.urs.cz/item/CS_URS_2022_01/725980123</t>
  </si>
  <si>
    <t>" plastová 300/300 pro protipožární ucpávky a kanalizace" 95+1</t>
  </si>
  <si>
    <t>998725104</t>
  </si>
  <si>
    <t>Přesun hmot tonážní pro zařizovací předměty v objektech v přes 24 do 36 m</t>
  </si>
  <si>
    <t>64</t>
  </si>
  <si>
    <t>Přesun hmot pro zařizovací předměty stanovený z hmotnosti přesunovaného materiálu vodorovná dopravní vzdálenost do 50 m v objektech výšky přes 24 do 36 m</t>
  </si>
  <si>
    <t>https://podminky.urs.cz/item/CS_URS_2022_01/998725104</t>
  </si>
  <si>
    <t>763</t>
  </si>
  <si>
    <t>Konstrukce suché výstavby</t>
  </si>
  <si>
    <t>33</t>
  </si>
  <si>
    <t>763121413</t>
  </si>
  <si>
    <t>SDK stěna předsazená tl 87,5 mm profil CW+UW 75 deska 1xA 12,5 bez izolace EI 15</t>
  </si>
  <si>
    <t>66</t>
  </si>
  <si>
    <t>Stěna předsazená ze sádrokartonových desek s nosnou konstrukcí z ocelových profilů CW, UW jednoduše opláštěná deskou standardní A tl. 12,5 mm bez izolace, EI 15, stěna tl. 87,5 mm, profil 75</t>
  </si>
  <si>
    <t>https://podminky.urs.cz/item/CS_URS_2022_01/763121413</t>
  </si>
  <si>
    <t>" SDK kapotáž, stoupačky"</t>
  </si>
  <si>
    <t>" 5*8.np úklid mč 8.07" 5* ((0,5+0,5)*2,6)</t>
  </si>
  <si>
    <t>" mč 3.19" 1,2*(0,9+0,3)</t>
  </si>
  <si>
    <t>" mč 3.54 předezdívka dešťové stoupačky" 0,8*2,6</t>
  </si>
  <si>
    <t>Mezisoučet</t>
  </si>
  <si>
    <t>998763304</t>
  </si>
  <si>
    <t>Přesun hmot tonážní pro sádrokartonové konstrukce v objektech v přes 24 do 36 m</t>
  </si>
  <si>
    <t>68</t>
  </si>
  <si>
    <t>Přesun hmot pro konstrukce montované z desek sádrokartonových, sádrovláknitých, cementovláknitých nebo cementových stanovený z hmotnosti přesunovaného materiálu vodorovná dopravní vzdálenost do 50 m v objektech výšky přes 24 do 36 m</t>
  </si>
  <si>
    <t>https://podminky.urs.cz/item/CS_URS_2022_01/998763304</t>
  </si>
  <si>
    <t>767</t>
  </si>
  <si>
    <t>Konstrukce zámečnické</t>
  </si>
  <si>
    <t>35</t>
  </si>
  <si>
    <t>767134802</t>
  </si>
  <si>
    <t>Demontáž oplechování stěn šroubovaných</t>
  </si>
  <si>
    <t>70</t>
  </si>
  <si>
    <t>Demontáž stěn a příček z plechů oplechování stěn plechy šroubovanými</t>
  </si>
  <si>
    <t>https://podminky.urs.cz/item/CS_URS_2022_01/767134802</t>
  </si>
  <si>
    <t>Poznámka k položce:
Poznámka k položce: Bez odvozu suti - opětovné použití</t>
  </si>
  <si>
    <t>" kryt stoupačky schodiště - plech" 8*2,6*0,5</t>
  </si>
  <si>
    <t>767131111</t>
  </si>
  <si>
    <t>Montáž stěn plechových šroubovaných</t>
  </si>
  <si>
    <t>72</t>
  </si>
  <si>
    <t>Montáž stěn a příček z plechu spojených šroubováním</t>
  </si>
  <si>
    <t>https://podminky.urs.cz/item/CS_URS_2022_01/767131111</t>
  </si>
  <si>
    <t>" kryt stoupačky schodiště - plech - zpětná montáž" 8*2,6*0,5</t>
  </si>
  <si>
    <t>37</t>
  </si>
  <si>
    <t>767646401</t>
  </si>
  <si>
    <t>Montáž revizních dvířek jednokřídlových s rámem v do 1000 mm</t>
  </si>
  <si>
    <t>74</t>
  </si>
  <si>
    <t>Montáž dveří ocelových nebo hliníkových revizních dvířek s rámem jednokřídlových, výšky do 1000 mm</t>
  </si>
  <si>
    <t>https://podminky.urs.cz/item/CS_URS_2022_01/767646401</t>
  </si>
  <si>
    <t>" kovová pro uzávěr vody a revizní tvarovky 300/300    5.np a 7.np " 18</t>
  </si>
  <si>
    <t>553472R1</t>
  </si>
  <si>
    <t>dvířka revizní pozink.plech 300x300mm, barva bílá ( RAL 9010)</t>
  </si>
  <si>
    <t>R-pol</t>
  </si>
  <si>
    <t>76</t>
  </si>
  <si>
    <t>39</t>
  </si>
  <si>
    <t>767646510</t>
  </si>
  <si>
    <t>Montáž dveří protipožárního uzávěru jednokřídlového</t>
  </si>
  <si>
    <t>78</t>
  </si>
  <si>
    <t>Montáž dveří ocelových nebo hliníkových protipožárních uzávěrů jednokřídlových</t>
  </si>
  <si>
    <t>https://podminky.urs.cz/item/CS_URS_2022_01/767646510</t>
  </si>
  <si>
    <t>" protipožární 300/300" 1</t>
  </si>
  <si>
    <t>553435R1</t>
  </si>
  <si>
    <t>dvířka revizní bez otvorů ocelová protipožární 300x300mm (EI 30 DP1 S / EW 90 DP1S )</t>
  </si>
  <si>
    <t>80</t>
  </si>
  <si>
    <t>41</t>
  </si>
  <si>
    <t>72500R1</t>
  </si>
  <si>
    <t>Tyč pro sprchový závěs š 750-1050 mm Dodávka a Montáž</t>
  </si>
  <si>
    <t>82</t>
  </si>
  <si>
    <t>"5*sprchy v 8.np" 5*(4+1)</t>
  </si>
  <si>
    <t>998767104</t>
  </si>
  <si>
    <t>Přesun hmot tonážní pro zámečnické konstrukce v objektech v přes 24 do 36 m</t>
  </si>
  <si>
    <t>84</t>
  </si>
  <si>
    <t>Přesun hmot pro zámečnické konstrukce stanovený z hmotnosti přesunovaného materiálu vodorovná dopravní vzdálenost do 50 m v objektech výšky přes 24 do 36 m</t>
  </si>
  <si>
    <t>https://podminky.urs.cz/item/CS_URS_2022_01/998767104</t>
  </si>
  <si>
    <t>771</t>
  </si>
  <si>
    <t>Podlahy z dlaždic</t>
  </si>
  <si>
    <t>43</t>
  </si>
  <si>
    <t>771121011</t>
  </si>
  <si>
    <t>Nátěr penetrační na podlahu</t>
  </si>
  <si>
    <t>86</t>
  </si>
  <si>
    <t>Příprava podkladu před provedením dlažby nátěr penetrační na podlahu</t>
  </si>
  <si>
    <t>https://podminky.urs.cz/item/CS_URS_2022_01/771121011</t>
  </si>
  <si>
    <t>771591112</t>
  </si>
  <si>
    <t>Izolace pod dlažbu nátěrem nebo stěrkou ve dvou vrstvách</t>
  </si>
  <si>
    <t>88</t>
  </si>
  <si>
    <t>Izolace podlahy pod dlažbu nátěrem nebo stěrkou ve dvou vrstvách</t>
  </si>
  <si>
    <t>https://podminky.urs.cz/item/CS_URS_2022_01/771591112</t>
  </si>
  <si>
    <t>45</t>
  </si>
  <si>
    <t>771591264</t>
  </si>
  <si>
    <t>Izolace těsnícími pásy mezi podlahou a stěnou</t>
  </si>
  <si>
    <t>90</t>
  </si>
  <si>
    <t>Izolace podlahy pod dlažbu těsnícími izolačními pásy mezi podlahou a stěnu</t>
  </si>
  <si>
    <t>https://podminky.urs.cz/item/CS_URS_2022_01/771591264</t>
  </si>
  <si>
    <t xml:space="preserve">" jednotlivé sprchy "  17*4,0 </t>
  </si>
  <si>
    <t>" hromadné sprchy 6,7,8 np *m.č.8.06  " 3*36,6</t>
  </si>
  <si>
    <t>"hromadné 5podlaží  * m.č. 8.03+8.04+8.05 " 5*(9,4+38,0+8,0)</t>
  </si>
  <si>
    <t>771574263</t>
  </si>
  <si>
    <t>Montáž podlah keramických pro mechanické zatížení protiskluzných lepených flexibilním lepidlem přes 9 do 12 ks/m2</t>
  </si>
  <si>
    <t>92</t>
  </si>
  <si>
    <t>Montáž podlah z dlaždic keramických lepených flexibilním lepidlem maloformátových pro vysoké mechanické zatížení protiskluzných nebo reliéfních (bezbariérových) přes 9 do 12 ks/m2</t>
  </si>
  <si>
    <t>https://podminky.urs.cz/item/CS_URS_2022_01/771574263</t>
  </si>
  <si>
    <t>47</t>
  </si>
  <si>
    <t>59761409</t>
  </si>
  <si>
    <t>dlažba keramická slinutá protiskluzná do interiéru i exteriéru pro vysoké mechanické namáhání přes 9 do 12ks/m2</t>
  </si>
  <si>
    <t>202,89*1,1 "Přepočtené koeficientem množství</t>
  </si>
  <si>
    <t>771577114</t>
  </si>
  <si>
    <t>Příplatek k montáži podlah keramických lepených flexibilním lepidlem za spárování tmelem dvousložkovým</t>
  </si>
  <si>
    <t>Montáž podlah z dlaždic keramických lepených flexibilním lepidlem Příplatek k cenám za dvousložkový spárovací tmel</t>
  </si>
  <si>
    <t>https://podminky.urs.cz/item/CS_URS_2022_01/771577114</t>
  </si>
  <si>
    <t>49</t>
  </si>
  <si>
    <t>998771104</t>
  </si>
  <si>
    <t>Přesun hmot tonážní pro podlahy z dlaždic v objektech v přes 24 do 36 m</t>
  </si>
  <si>
    <t>Přesun hmot pro podlahy z dlaždic stanovený z hmotnosti přesunovaného materiálu vodorovná dopravní vzdálenost do 50 m v objektech výšky přes 24 do 36 m</t>
  </si>
  <si>
    <t>https://podminky.urs.cz/item/CS_URS_2022_01/998771104</t>
  </si>
  <si>
    <t>776</t>
  </si>
  <si>
    <t>Podlahy povlakové</t>
  </si>
  <si>
    <t>776410811</t>
  </si>
  <si>
    <t>Odstranění soklíků a lišt pryžových nebo plastových</t>
  </si>
  <si>
    <t>100</t>
  </si>
  <si>
    <t>Demontáž soklíků nebo lišt pryžových nebo plastových</t>
  </si>
  <si>
    <t>https://podminky.urs.cz/item/CS_URS_2022_01/776410811</t>
  </si>
  <si>
    <t>"5pater *(předsíňky pokojů + vychovatelé)" 5*(7*10,05+1*7,60)</t>
  </si>
  <si>
    <t>51</t>
  </si>
  <si>
    <t>776411111</t>
  </si>
  <si>
    <t>Montáž obvodových soklíků výšky do 80 mm</t>
  </si>
  <si>
    <t>102</t>
  </si>
  <si>
    <t>Montáž soklíků lepením obvodových, výšky do 80 mm</t>
  </si>
  <si>
    <t>https://podminky.urs.cz/item/CS_URS_2022_01/776411111</t>
  </si>
  <si>
    <t>28411003</t>
  </si>
  <si>
    <t>lišta soklová PVC 30x30mm</t>
  </si>
  <si>
    <t>104</t>
  </si>
  <si>
    <t>389,75*1,1</t>
  </si>
  <si>
    <t>53</t>
  </si>
  <si>
    <t>998776104</t>
  </si>
  <si>
    <t>Přesun hmot tonážní pro podlahy povlakové v objektech v přes 24 do 36 m</t>
  </si>
  <si>
    <t>106</t>
  </si>
  <si>
    <t>https://podminky.urs.cz/item/CS_URS_2022_01/998776104</t>
  </si>
  <si>
    <t>781</t>
  </si>
  <si>
    <t>Dokončovací práce - obklady</t>
  </si>
  <si>
    <t>781121011</t>
  </si>
  <si>
    <t>Nátěr penetrační na stěnu</t>
  </si>
  <si>
    <t>108</t>
  </si>
  <si>
    <t>Příprava podkladu před provedením obkladu nátěr penetrační na stěnu</t>
  </si>
  <si>
    <t>https://podminky.urs.cz/item/CS_URS_2022_01/781121011</t>
  </si>
  <si>
    <t>" stoupačka č.8 - mozaika" 26,91</t>
  </si>
  <si>
    <t>" jednotlivé sprchy (3np+5*8.np+2*9np) +obvod*výška" (0+5+2)*(3,4*2)</t>
  </si>
  <si>
    <t>"hromadné 5*8np (m.č 8.03+8.04+8.05+8.06 )"   5*(0+63+68+12)</t>
  </si>
  <si>
    <t>" předsíně a ostaní obklad 150/150" 397,42</t>
  </si>
  <si>
    <t>55</t>
  </si>
  <si>
    <t>781151031</t>
  </si>
  <si>
    <t>Celoplošné vyrovnání podkladu stěrkou tl 3 mm</t>
  </si>
  <si>
    <t>110</t>
  </si>
  <si>
    <t>Příprava podkladu před provedením obkladu celoplošné vyrovnání podkladu stěrkou, tloušťky 3 mm</t>
  </si>
  <si>
    <t>https://podminky.urs.cz/item/CS_URS_2022_01/781151031</t>
  </si>
  <si>
    <t>781131112</t>
  </si>
  <si>
    <t>Izolace pod obklad nátěrem nebo stěrkou ve dvou vrstvách</t>
  </si>
  <si>
    <t>112</t>
  </si>
  <si>
    <t>Izolace stěny pod obklad izolace nátěrem nebo stěrkou ve dvou vrstvách</t>
  </si>
  <si>
    <t>https://podminky.urs.cz/item/CS_URS_2022_01/781131112</t>
  </si>
  <si>
    <t>" jednotlivé sprchy (3np+5*8.np+2*9np) +obvod*výška" (0+5+2)*(3,4*1,5)</t>
  </si>
  <si>
    <t>" stání hromadné sprchy (5*8.np) *(+obvod*výška)" (5*4)*(3,4*1,5)</t>
  </si>
  <si>
    <t>57</t>
  </si>
  <si>
    <t>781474228</t>
  </si>
  <si>
    <t>Montáž obkladů vnitřních keramických z dekorů přes 35 do 45 ks/m2 lepených flexibilním lepidlem</t>
  </si>
  <si>
    <t>114</t>
  </si>
  <si>
    <t>Montáž obkladů vnitřních stěn z dlaždic keramických lepených flexibilním lepidlem maloformátových reliéfních nebo z dekorů přes 35 do 45 ks/m2</t>
  </si>
  <si>
    <t>https://podminky.urs.cz/item/CS_URS_2022_01/781474228</t>
  </si>
  <si>
    <t>" jednotlivé sprchy (3np+5*8np+2*9np) ks*(obvod*výška)" (0+5+2)*(3,4*2)</t>
  </si>
  <si>
    <t>" nový obklad předsíně a ostaní obklad 150/150"   397,42</t>
  </si>
  <si>
    <t>59761255</t>
  </si>
  <si>
    <t>obklad keramický hladký přes 35 do 45ks/m2</t>
  </si>
  <si>
    <t>116</t>
  </si>
  <si>
    <t>Poznámka k položce:
Poznámka k položce: Barva dle stávajících odstínů</t>
  </si>
  <si>
    <t>1160,02*1,1 "Přepočtené koeficientem množství</t>
  </si>
  <si>
    <t>59</t>
  </si>
  <si>
    <t>781477114</t>
  </si>
  <si>
    <t>Příplatek k montáži obkladů vnitřních keramických hladkých za spárování tmelem dvousložkovým</t>
  </si>
  <si>
    <t>118</t>
  </si>
  <si>
    <t>Montáž obkladů vnitřních stěn z dlaždic keramických Příplatek k cenám za dvousložkový spárovací tmel</t>
  </si>
  <si>
    <t>https://podminky.urs.cz/item/CS_URS_2022_01/781477114</t>
  </si>
  <si>
    <t>781484116</t>
  </si>
  <si>
    <t>Montáž obkladů vnitřních z mozaiky 300x300 mm lepených flexibilním lepidlem</t>
  </si>
  <si>
    <t>120</t>
  </si>
  <si>
    <t>Montáž obkladů vnitřních stěn z mozaikových lepenců keramických nebo skleněných lepených flexibilním lepidlem dílce vel. 300 x 300 mm</t>
  </si>
  <si>
    <t>https://podminky.urs.cz/item/CS_URS_2022_01/781484116</t>
  </si>
  <si>
    <t>59761170</t>
  </si>
  <si>
    <t>mozaika keramická hladká na podlahu i stěnu pro interiér i exteriér (2,5x2,5)-set 300x300mm</t>
  </si>
  <si>
    <t>124</t>
  </si>
  <si>
    <t xml:space="preserve">26,91*12,22 </t>
  </si>
  <si>
    <t>781489191</t>
  </si>
  <si>
    <t>Příplatek k montáži obkladů vnitřních z mozaiky za plochu do 10 m2</t>
  </si>
  <si>
    <t>126</t>
  </si>
  <si>
    <t>Montáž obkladů vnitřních stěn z mozaikových lepenců keramických nebo skleněných Příplatek k cenám za plochu do 10 m2 jednotlivě</t>
  </si>
  <si>
    <t>https://podminky.urs.cz/item/CS_URS_2022_01/781489191</t>
  </si>
  <si>
    <t>781489195</t>
  </si>
  <si>
    <t>Příplatek k montáži obkladů vnitřních z mozaiky za spáry bílým cementem</t>
  </si>
  <si>
    <t>128</t>
  </si>
  <si>
    <t>Montáž obkladů vnitřních stěn z mozaikových lepenců keramických nebo skleněných Příplatek k cenám za spárování cement bílý</t>
  </si>
  <si>
    <t>https://podminky.urs.cz/item/CS_URS_2022_01/781489195</t>
  </si>
  <si>
    <t>781495142</t>
  </si>
  <si>
    <t>Průnik obkladem kruhový přes DN30 do DN90</t>
  </si>
  <si>
    <t>122</t>
  </si>
  <si>
    <t>Obklad - dokončující práce průnik obkladem kruhový, bez izolace přes DN 30 do DN 90</t>
  </si>
  <si>
    <t>https://podminky.urs.cz/item/CS_URS_2022_01/781495142</t>
  </si>
  <si>
    <t>"2x sprchy: jednotlivé (3np+5*8np+2*9np)+hromadné 5*8np =" 2*((0+5*1+2*2)+(5*4))</t>
  </si>
  <si>
    <t>"3x  umyvadla (3np+5*8np+2*9np) =" 3*(0+5*(7+1+1+2)+0)</t>
  </si>
  <si>
    <t>"2x výlevky: (5*8np)"  2*(5*1)</t>
  </si>
  <si>
    <t>65</t>
  </si>
  <si>
    <t>781494111</t>
  </si>
  <si>
    <t>Plastové profily rohové lepené flexibilním lepidlem</t>
  </si>
  <si>
    <t>130</t>
  </si>
  <si>
    <t>Obklad - dokončující práce profily ukončovací lepené flexibilním lepidlem rohové</t>
  </si>
  <si>
    <t>https://podminky.urs.cz/item/CS_URS_2022_01/781494111</t>
  </si>
  <si>
    <t>"sprchy individuální počet sprch* délka* ks lišt" 17*2,0*3</t>
  </si>
  <si>
    <t>"5* 8np mč 8.06 +8.04: (délka* ks lišt)" 5*(2,0*(24+21))</t>
  </si>
  <si>
    <t>"5* 8np mč 8.03 +8.05: (délka* ks lišt)" 5*(2,0*(4+4))</t>
  </si>
  <si>
    <t>781495115</t>
  </si>
  <si>
    <t>Spárování vnitřních obkladů silikonem</t>
  </si>
  <si>
    <t>132</t>
  </si>
  <si>
    <t>Obklad - dokončující práce ostatní práce spárování silikonem</t>
  </si>
  <si>
    <t>https://podminky.urs.cz/item/CS_URS_2022_01/781495115</t>
  </si>
  <si>
    <t>" jednotlivé sprchy ks*(obvod + kouty) "  17*(4,0 +8,0)</t>
  </si>
  <si>
    <t>" hromadné sprchy stání 6,7,8 np *m.č.8.06  " 3*(4*(5,3+6,0))</t>
  </si>
  <si>
    <t>" hromadné sprchy stání obklady 4,5 np  "2*(4*(0+6,0))</t>
  </si>
  <si>
    <t>67</t>
  </si>
  <si>
    <t>781495116R</t>
  </si>
  <si>
    <t>134</t>
  </si>
  <si>
    <t>" jednotlivé sprchy ks*(podlaha+zdi) "  17*(1,0 +2*3,2)</t>
  </si>
  <si>
    <t>" hromadné sprchy stání 6,7,8 np (podlaha+zdi) " 3*(4*(1,8*0,9+4,7*2))</t>
  </si>
  <si>
    <t>" hromadné sprchy stání 4,5 np  " 2*(4*(4,7*2))</t>
  </si>
  <si>
    <t>998781104</t>
  </si>
  <si>
    <t>Přesun hmot tonážní pro obklady keramické v objektech v přes 24 do 36 m</t>
  </si>
  <si>
    <t>140</t>
  </si>
  <si>
    <t>Přesun hmot pro obklady keramické stanovený z hmotnosti přesunovaného materiálu vodorovná dopravní vzdálenost do 50 m v objektech výšky přes 24 do 36 m</t>
  </si>
  <si>
    <t>https://podminky.urs.cz/item/CS_URS_2022_01/998781104</t>
  </si>
  <si>
    <t>784</t>
  </si>
  <si>
    <t>Dokončovací práce - malby a tapety</t>
  </si>
  <si>
    <t>69</t>
  </si>
  <si>
    <t>784171101</t>
  </si>
  <si>
    <t>Zakrytí vnitřních podlah včetně pozdějšího odkrytí</t>
  </si>
  <si>
    <t>142</t>
  </si>
  <si>
    <t>Zakrytí nemalovaných ploch (materiál ve specifikaci) včetně pozdějšího odkrytí podlah</t>
  </si>
  <si>
    <t>https://podminky.urs.cz/item/CS_URS_2022_01/784171101</t>
  </si>
  <si>
    <t>" 2.np schodiště+ ostatní-10*sklad"0+398-(10*24,5)</t>
  </si>
  <si>
    <t>" 9.+10.np schodiště+ ostatní" 0+2*(15,2+148,9)</t>
  </si>
  <si>
    <t>58124844</t>
  </si>
  <si>
    <t>fólie pro malířské potřeby zakrývací tl 25µ 4x5m</t>
  </si>
  <si>
    <t>CS ÚRS 2020 01</t>
  </si>
  <si>
    <t>144</t>
  </si>
  <si>
    <t>1578,9*1,15 "Přepočtené koeficientem množství</t>
  </si>
  <si>
    <t>71</t>
  </si>
  <si>
    <t>784121001</t>
  </si>
  <si>
    <t>Oškrabání malby v mísnostech v do 3,80 m</t>
  </si>
  <si>
    <t>146</t>
  </si>
  <si>
    <t>Oškrabání malby v místnostech výšky do 3,80 m</t>
  </si>
  <si>
    <t>https://podminky.urs.cz/item/CS_URS_2022_01/784121001</t>
  </si>
  <si>
    <t>" 2.np ostatní (nemalováno dotčených 10  ze 14 skladů)" 499*0,1</t>
  </si>
  <si>
    <t>" 3.np  ostatní" 871*0,1</t>
  </si>
  <si>
    <t>"4.-8.np  ostatní" 5*(472)*0,1</t>
  </si>
  <si>
    <t>" 9.+10.np  ostatní" 2*(591)*0,1</t>
  </si>
  <si>
    <t>784161501</t>
  </si>
  <si>
    <t>Celoplošné vyhlazení podkladu disperzní stěrkou v místnostech v do 3,80 m</t>
  </si>
  <si>
    <t>148</t>
  </si>
  <si>
    <t>Celoplošné vyrovnání podkladu disperzní stěrkou, tloušťky do 3 mm vyhlazením v místnostech výšky do 3,80 m</t>
  </si>
  <si>
    <t>https://podminky.urs.cz/item/CS_URS_2022_01/784161501</t>
  </si>
  <si>
    <t>73</t>
  </si>
  <si>
    <t>784181101</t>
  </si>
  <si>
    <t>Základní akrylátová jednonásobná bezbarvá penetrace podkladu v místnostech v do 3,80 m</t>
  </si>
  <si>
    <t>150</t>
  </si>
  <si>
    <t>Penetrace podkladu jednonásobná základní akrylátová bezbarvá v místnostech výšky do 3,80 m</t>
  </si>
  <si>
    <t>https://podminky.urs.cz/item/CS_URS_2022_01/784181101</t>
  </si>
  <si>
    <t>" 9.+10.np schodiště+ ostatní" 2*(15,2+148,9)</t>
  </si>
  <si>
    <t>784311011</t>
  </si>
  <si>
    <t>Dvojnásobné bílé malby ze suchých směsí (práškových) v místnostech v do 3,80 m</t>
  </si>
  <si>
    <t>152</t>
  </si>
  <si>
    <t>Malby ze suchých směsí (práškových) dvojnásobné, bílé v místnostech výšky do 3,80 m</t>
  </si>
  <si>
    <t>https://podminky.urs.cz/item/CS_URS_2022_01/784311011</t>
  </si>
  <si>
    <t>Poznámka k položce:
Poznámka k položce: aplikace nástřikem</t>
  </si>
  <si>
    <t>" 2.np ostatní (nemalováno dotčených 10  ze 14 skladů)" 499</t>
  </si>
  <si>
    <t>" 3.np  ostatní" 871</t>
  </si>
  <si>
    <t>"4.-8.np  ostatní" 5*(472)</t>
  </si>
  <si>
    <t>" 9.+10.np  ostatní" 2*(591)</t>
  </si>
  <si>
    <t>75</t>
  </si>
  <si>
    <t>784181121</t>
  </si>
  <si>
    <t>Hloubková jednonásobná bezbarvá penetrace podkladu v místnostech v do 3,80 m</t>
  </si>
  <si>
    <t>154</t>
  </si>
  <si>
    <t>Penetrace podkladu jednonásobná hloubková akrylátová bezbarvá v místnostech výšky do 3,80 m</t>
  </si>
  <si>
    <t>https://podminky.urs.cz/item/CS_URS_2022_01/784181121</t>
  </si>
  <si>
    <t>" obezdívky stoupaček" 247,22</t>
  </si>
  <si>
    <t>" sdk" 3,52</t>
  </si>
  <si>
    <t>784221101</t>
  </si>
  <si>
    <t>Dvojnásobné bílé malby ze směsí za sucha dobře otěruvzdorných v místnostech do 3,80 m</t>
  </si>
  <si>
    <t>156</t>
  </si>
  <si>
    <t>Malby z malířských směsí otěruvzdorných za sucha dvojnásobné, bílé za sucha otěruvzdorné dobře v místnostech výšky do 3,80 m</t>
  </si>
  <si>
    <t>https://podminky.urs.cz/item/CS_URS_2022_01/784221101</t>
  </si>
  <si>
    <t>HZS</t>
  </si>
  <si>
    <t>Hodinové zúčtovací sazby</t>
  </si>
  <si>
    <t>77</t>
  </si>
  <si>
    <t>HZS1291</t>
  </si>
  <si>
    <t>Hodinová zúčtovací sazba pomocný stavební dělník</t>
  </si>
  <si>
    <t>262144</t>
  </si>
  <si>
    <t>158</t>
  </si>
  <si>
    <t>Hodinové zúčtovací sazby profesí HSV zemní a pomocné práce pomocný stavební dělník</t>
  </si>
  <si>
    <t>https://podminky.urs.cz/item/CS_URS_2022_01/HZS1291</t>
  </si>
  <si>
    <t xml:space="preserve">" vyklízení a stěhování pro DM" </t>
  </si>
  <si>
    <t>" skříně předsíň "   (2*12+5*10+1*4)*2,0</t>
  </si>
  <si>
    <t>" sklady" (4+1)*5,0</t>
  </si>
  <si>
    <t>HZS2221</t>
  </si>
  <si>
    <t>Hodinová zúčtovací sazba topenář</t>
  </si>
  <si>
    <t>160</t>
  </si>
  <si>
    <t>Hodinové zúčtovací sazby profesí PSV provádění stavebních instalací topenář</t>
  </si>
  <si>
    <t>https://podminky.urs.cz/item/CS_URS_2022_01/HZS2221</t>
  </si>
  <si>
    <t>"demontáž a zpětná montáž radiátorů pro výměnu obkladů,  " 5*2*2*0,5</t>
  </si>
  <si>
    <t>79</t>
  </si>
  <si>
    <t>HZS2231</t>
  </si>
  <si>
    <t>Hodinová zúčtovací sazba elektrikář</t>
  </si>
  <si>
    <t>162</t>
  </si>
  <si>
    <t>Hodinové zúčtovací sazby profesí PSV provádění stavebních instalací elektrikář</t>
  </si>
  <si>
    <t>https://podminky.urs.cz/item/CS_URS_2022_01/HZS2231</t>
  </si>
  <si>
    <t>" přepojení elektroinstalací neočekávané" 10</t>
  </si>
  <si>
    <t>" přepojení elektroinstalací předsíně pokojů a hromadných WC a sprch 5*(8.np-předsíně pokojů+ hromadné) *0,2hod= " 5 *(8+4)*0,2</t>
  </si>
  <si>
    <t>34535000R</t>
  </si>
  <si>
    <t>Spínač jednopólový, řazení 1</t>
  </si>
  <si>
    <t>136</t>
  </si>
  <si>
    <t>spínač kompletní, zápustný, jednopólový, řazení 1, šroubové svorky</t>
  </si>
  <si>
    <t>Poznámka k položce:
Poznámka k položce: Barva bílá, montáž viz HZS</t>
  </si>
  <si>
    <t>81</t>
  </si>
  <si>
    <t>59761170.1</t>
  </si>
  <si>
    <t>Zásuvka jednonásobná, chráněná</t>
  </si>
  <si>
    <t>138</t>
  </si>
  <si>
    <t>Zásuvka jednonásobná s ochranným kolíkem 16A/250V AC - upevnění šrouby; šroubové svorky</t>
  </si>
  <si>
    <t>HZS3211</t>
  </si>
  <si>
    <t>Hodinová zúčtovací sazba montér vzduchotechniky a chlazení</t>
  </si>
  <si>
    <t>164</t>
  </si>
  <si>
    <t>Hodinové zúčtovací sazby montáží technologických zařízení na stavebních objektech montér vzduchotechniky a chlazení</t>
  </si>
  <si>
    <t>https://podminky.urs.cz/item/CS_URS_2022_01/HZS3211</t>
  </si>
  <si>
    <t>" přepojení mřížek VZT" 10</t>
  </si>
  <si>
    <t>D.1.4B - Zdravotně technické instalace - Objekt B</t>
  </si>
  <si>
    <t xml:space="preserve">    721 - Zdravotechnika - vnitřní kanalizace</t>
  </si>
  <si>
    <t xml:space="preserve">    722 - Zdravotechnika - vnitřní vodovod</t>
  </si>
  <si>
    <t xml:space="preserve">    727 - Zdravotechnika - požární ochrana</t>
  </si>
  <si>
    <t>721140802</t>
  </si>
  <si>
    <t>Demontáž potrubí litinové DN do 100</t>
  </si>
  <si>
    <t>Demontáž potrubí z litinových trub odpadních nebo dešťových do DN 100</t>
  </si>
  <si>
    <t>https://podminky.urs.cz/item/CS_URS_2022_01/721140802</t>
  </si>
  <si>
    <t>" potrubí DN50+70+100" 19+13+46</t>
  </si>
  <si>
    <t>" Stoupačky DN 75+ DN100" 45+364</t>
  </si>
  <si>
    <t>Mezisoučet stoupačky</t>
  </si>
  <si>
    <t>721140806</t>
  </si>
  <si>
    <t>Demontáž potrubí litinové DN přes 100 do 200</t>
  </si>
  <si>
    <t>Demontáž potrubí z litinových trub odpadních nebo dešťových přes 100 do DN 200</t>
  </si>
  <si>
    <t>https://podminky.urs.cz/item/CS_URS_2022_01/721140806</t>
  </si>
  <si>
    <t>" DN 125 zavěšené" 20</t>
  </si>
  <si>
    <t>" Stoupačky DN 125" 28</t>
  </si>
  <si>
    <t>721290824</t>
  </si>
  <si>
    <t>Přemístění vnitrostaveništní demontovaných hmot vnitřní kanalizace v objektech v přes 24 do 36 m</t>
  </si>
  <si>
    <t>Vnitrostaveništní přemístění vybouraných (demontovaných) hmot vnitřní kanalizace vodorovně do 100 m v objektech výšky přes 24 do 36 m</t>
  </si>
  <si>
    <t>https://podminky.urs.cz/item/CS_URS_2022_01/721290824</t>
  </si>
  <si>
    <t>725590814</t>
  </si>
  <si>
    <t>Přemístění vnitrostaveništní demontovaných zařizovacích předmětů v objektech v přes 24 do 36 m</t>
  </si>
  <si>
    <t>Vnitrostaveništní přemístění vybouraných (demontovaných) hmot zařizovacích předmětů vodorovně do 100 m v objektech výšky přes 24 do 36 m</t>
  </si>
  <si>
    <t>https://podminky.urs.cz/item/CS_URS_2022_01/725590814</t>
  </si>
  <si>
    <t>11,717*14 'Přepočtené koeficientem množství</t>
  </si>
  <si>
    <t>11,717-8,737</t>
  </si>
  <si>
    <t>979098232</t>
  </si>
  <si>
    <t>Poplatek za uložení ocelového odpadu do sběrných surovin</t>
  </si>
  <si>
    <t>"ODPOČET- potrubí do sběru" 8,737</t>
  </si>
  <si>
    <t>721</t>
  </si>
  <si>
    <t>Zdravotechnika - vnitřní kanalizace</t>
  </si>
  <si>
    <t>721171913</t>
  </si>
  <si>
    <t>Potrubí z PP propojení potrubí DN 50</t>
  </si>
  <si>
    <t>Opravy odpadního potrubí plastového propojení dosavadního potrubí DN 50</t>
  </si>
  <si>
    <t>https://podminky.urs.cz/item/CS_URS_2022_01/721171913</t>
  </si>
  <si>
    <t>721171914</t>
  </si>
  <si>
    <t>Potrubí z PP propojení potrubí DN 75</t>
  </si>
  <si>
    <t>Opravy odpadního potrubí plastového propojení dosavadního potrubí DN 75</t>
  </si>
  <si>
    <t>https://podminky.urs.cz/item/CS_URS_2022_01/721171914</t>
  </si>
  <si>
    <t>721171915</t>
  </si>
  <si>
    <t>Potrubí z PP propojení potrubí DN 110</t>
  </si>
  <si>
    <t>Opravy odpadního potrubí plastového propojení dosavadního potrubí DN 110</t>
  </si>
  <si>
    <t>https://podminky.urs.cz/item/CS_URS_2022_01/721171915</t>
  </si>
  <si>
    <t>721171916</t>
  </si>
  <si>
    <t>Potrubí z PP propojení potrubí DN 125</t>
  </si>
  <si>
    <t>Opravy odpadního potrubí plastového propojení dosavadního potrubí DN 125</t>
  </si>
  <si>
    <t>https://podminky.urs.cz/item/CS_URS_2022_01/721171916</t>
  </si>
  <si>
    <t>721173736</t>
  </si>
  <si>
    <t>Potrubí kanalizační z PE dešťové DN 100</t>
  </si>
  <si>
    <t>Potrubí z trub polyetylenových svařované dešťové DN 100</t>
  </si>
  <si>
    <t>https://podminky.urs.cz/item/CS_URS_2022_01/721173736</t>
  </si>
  <si>
    <t>" dešťové +10%" 25,5*2*1,1</t>
  </si>
  <si>
    <t>28619443</t>
  </si>
  <si>
    <t>tvarovka čisticí PE-HD 90° s kruhovým otvorem D 110</t>
  </si>
  <si>
    <t>721173737</t>
  </si>
  <si>
    <t>Potrubí kanalizační z PE dešťové DN 125</t>
  </si>
  <si>
    <t>Potrubí z trub polyetylenových svařované dešťové DN 125</t>
  </si>
  <si>
    <t>https://podminky.urs.cz/item/CS_URS_2022_01/721173737</t>
  </si>
  <si>
    <t>" dešťové +10%" 25,5*1*1,1</t>
  </si>
  <si>
    <t>28619444</t>
  </si>
  <si>
    <t>tvarovka čisticí PE-HD 90° s kruhovým otvorem D 125</t>
  </si>
  <si>
    <t>28619496</t>
  </si>
  <si>
    <t>přechodka PE/litina bez hrdla D 125</t>
  </si>
  <si>
    <t>" DN 110" 2</t>
  </si>
  <si>
    <t>" DN125" 1</t>
  </si>
  <si>
    <t>721141104</t>
  </si>
  <si>
    <t>Potrubí kanalizační litinové bezhrdlové odpadní spojované spojkami DN 125</t>
  </si>
  <si>
    <t>Potrubí z litinových trub bezhrdlových odpadní DN 125</t>
  </si>
  <si>
    <t>https://podminky.urs.cz/item/CS_URS_2022_01/721141104</t>
  </si>
  <si>
    <t>55242453</t>
  </si>
  <si>
    <t>kus čistící litinový bezhrdlové vnitřní kanalizace DN 125</t>
  </si>
  <si>
    <t>721174042</t>
  </si>
  <si>
    <t>Potrubí kanalizační z PP připojovací DN 40</t>
  </si>
  <si>
    <t>Potrubí z trub polypropylenových připojovací DN 40</t>
  </si>
  <si>
    <t>https://podminky.urs.cz/item/CS_URS_2022_01/721174042</t>
  </si>
  <si>
    <t>" připojovací DN 40" 10</t>
  </si>
  <si>
    <t>721174043</t>
  </si>
  <si>
    <t>Potrubí kanalizační z PP připojovací DN 50</t>
  </si>
  <si>
    <t>Potrubí z trub polypropylenových připojovací DN 50</t>
  </si>
  <si>
    <t>https://podminky.urs.cz/item/CS_URS_2022_01/721174043</t>
  </si>
  <si>
    <t>" připojovací DN 50" 47</t>
  </si>
  <si>
    <t>721174044</t>
  </si>
  <si>
    <t>Potrubí kanalizační z PP připojovací DN 75</t>
  </si>
  <si>
    <t>Potrubí z trub polypropylenových připojovací DN 75</t>
  </si>
  <si>
    <t>https://podminky.urs.cz/item/CS_URS_2022_01/721174044</t>
  </si>
  <si>
    <t>" připojovací DN 75" 32</t>
  </si>
  <si>
    <t>721174045</t>
  </si>
  <si>
    <t>Potrubí kanalizační z PP připojovací DN 110</t>
  </si>
  <si>
    <t>Potrubí z trub polypropylenových připojovací DN 110</t>
  </si>
  <si>
    <t>https://podminky.urs.cz/item/CS_URS_2022_01/721174045</t>
  </si>
  <si>
    <t>" připojovací DN 110" 91</t>
  </si>
  <si>
    <t>721174026</t>
  </si>
  <si>
    <t>Potrubí kanalizační z PP odpadní DN 125</t>
  </si>
  <si>
    <t>Potrubí z trub polypropylenových odpadní (svislé) DN 125</t>
  </si>
  <si>
    <t>https://podminky.urs.cz/item/CS_URS_2022_01/721174026</t>
  </si>
  <si>
    <t>Poznámka k položce:
Poznámka k položce: Srovnatelné pro připojovací zavěšené</t>
  </si>
  <si>
    <t>" zavěšené připojovací DN 125" 20</t>
  </si>
  <si>
    <t>721194105</t>
  </si>
  <si>
    <t>Vyvedení a upevnění odpadních výpustek DN 50</t>
  </si>
  <si>
    <t>Vyměření přípojek na potrubí vyvedení a upevnění odpadních výpustek DN 50</t>
  </si>
  <si>
    <t>https://podminky.urs.cz/item/CS_URS_2022_01/721194105</t>
  </si>
  <si>
    <t>" umyvadla U1 dle půdorysu" 5</t>
  </si>
  <si>
    <t>721194107</t>
  </si>
  <si>
    <t>Vyvedení a upevnění odpadních výpustek DN 70</t>
  </si>
  <si>
    <t>Vyměření přípojek na potrubí vyvedení a upevnění odpadních výpustek DN 70</t>
  </si>
  <si>
    <t>https://podminky.urs.cz/item/CS_URS_2022_01/721194107</t>
  </si>
  <si>
    <t>" nové vpusti" 32</t>
  </si>
  <si>
    <t>721194109</t>
  </si>
  <si>
    <t>Vyvedení a upevnění odpadních výpustek DN 110</t>
  </si>
  <si>
    <t>Vyměření přípojek na potrubí vyvedení a upevnění odpadních výpustek DN 110</t>
  </si>
  <si>
    <t>https://podminky.urs.cz/item/CS_URS_2022_01/721194109</t>
  </si>
  <si>
    <t>" výlevky V1 v půdorysu" 5</t>
  </si>
  <si>
    <t>721210818</t>
  </si>
  <si>
    <t>Demontáž vpustí vanových DN 100</t>
  </si>
  <si>
    <t>Demontáž kanalizačního příslušenství vpustí vanových DN 100</t>
  </si>
  <si>
    <t>https://podminky.urs.cz/item/CS_URS_2022_01/721210818</t>
  </si>
  <si>
    <t>" litinové vpusti - sprchy" 24</t>
  </si>
  <si>
    <t>721211403</t>
  </si>
  <si>
    <t>Vpusť podlahová s vodorovným odtokem DN 50/75 s kulovým kloubem</t>
  </si>
  <si>
    <t>Podlahové vpusti s vodorovným odtokem DN 50/75 s kulovým kloubem</t>
  </si>
  <si>
    <t>https://podminky.urs.cz/item/CS_URS_2022_01/721211403</t>
  </si>
  <si>
    <t>" nové vpusti ve sprchách hromadných:( 3patra*5ks) + jednotlivých PVv(3np+5*8np*2*9np)= " 15+(10*1+5*1+2*1)</t>
  </si>
  <si>
    <t>877260310</t>
  </si>
  <si>
    <t>Montáž kolen na kanalizačním potrubí z PP trub hladkých plnostěnných DN 100</t>
  </si>
  <si>
    <t>Montáž tvarovek na kanalizačním plastovém potrubí z polypropylenu PP hladkého plnostěnného kolen DN 100</t>
  </si>
  <si>
    <t>https://podminky.urs.cz/item/CS_URS_2022_01/877260310</t>
  </si>
  <si>
    <t>" pro nově nebo znovu napojované wc a výlevky"  14</t>
  </si>
  <si>
    <t>28617190</t>
  </si>
  <si>
    <t>koleno kanalizační PP SN16 87° DN 100</t>
  </si>
  <si>
    <t>877260330</t>
  </si>
  <si>
    <t>Montáž spojek na kanalizačním potrubí z PP trub hladkých plnostěnných DN 100</t>
  </si>
  <si>
    <t>Montáž tvarovek na kanalizačním plastovém potrubí z polypropylenu PP hladkého plnostěnného spojek nebo redukcí DN 100</t>
  </si>
  <si>
    <t>https://podminky.urs.cz/item/CS_URS_2022_01/877260330</t>
  </si>
  <si>
    <t>" pro wc a výlevky - přímé napojení" 36</t>
  </si>
  <si>
    <t>28651613</t>
  </si>
  <si>
    <t>dopojení k WC přímé</t>
  </si>
  <si>
    <t>7211750R3</t>
  </si>
  <si>
    <t>Potrubí kanalizační plastové odhlučněné PP odpadní  svislé DN 75 x 2,6</t>
  </si>
  <si>
    <t>Potrubí kanalizační plastové odhlučněné PP odpadní svislé DN 75 x 2,6</t>
  </si>
  <si>
    <t>" DN 75" 8</t>
  </si>
  <si>
    <t>7211750R1</t>
  </si>
  <si>
    <t>Potrubí kanalizační plastové odhlučněné  PP odpadní svislé DN 110 x 3,6</t>
  </si>
  <si>
    <t>Potrubí kanalizační plastové odhlučněné PP odpadní svislé DN 110 x 3,6</t>
  </si>
  <si>
    <t>" DN 110" 347</t>
  </si>
  <si>
    <t>7211750R2</t>
  </si>
  <si>
    <t>Potrubí kanalizační plastové odhlučněné PP odpadní svislé DN 125 x 4,2</t>
  </si>
  <si>
    <t>" DN 125" 28</t>
  </si>
  <si>
    <t>722181235</t>
  </si>
  <si>
    <t>Ochrana vodovodního potrubí přilepenými termoizolačními trubicemi z PE tl přes 9 do 13 mm DN přes 89 mm</t>
  </si>
  <si>
    <t>Ochrana potrubí termoizolačními trubicemi z pěnového polyetylenu PE přilepenými v příčných a podélných spojích, tloušťky izolace přes 9 do 13 mm, vnitřního průměru izolace DN přes 89 mm</t>
  </si>
  <si>
    <t>https://podminky.urs.cz/item/CS_URS_2022_01/722181235</t>
  </si>
  <si>
    <t xml:space="preserve">" dešťové z PE, litinová stoupačka bez izolace" </t>
  </si>
  <si>
    <t>" dešťové +10% DN 110" 25,5*2*1,1</t>
  </si>
  <si>
    <t>" dešťové +10%  DN 125" 25,5*1*1,1</t>
  </si>
  <si>
    <t>721290123R</t>
  </si>
  <si>
    <t>Zkouška těsnosti potrubí kanalizace kouřem do DN 300</t>
  </si>
  <si>
    <t>Zkouška těsnosti kanalizace v objektech kouřem do DN 300</t>
  </si>
  <si>
    <t>" dešťové +10% DN100" 25,5*2*1,1</t>
  </si>
  <si>
    <t>" dešťové +10% DN 125" 25,5*1*1,1</t>
  </si>
  <si>
    <t>" dešťové +10% DN 125 litina"  25,5*1*1,1</t>
  </si>
  <si>
    <t>" připojovací DN 125 závěsné" 20</t>
  </si>
  <si>
    <t>"větrací DN75" 23,4*2</t>
  </si>
  <si>
    <t>998721104</t>
  </si>
  <si>
    <t>Přesun hmot tonážní pro vnitřní kanalizace v objektech v přes 24 do 36 m</t>
  </si>
  <si>
    <t>Přesun hmot pro vnitřní kanalizace stanovený z hmotnosti přesunovaného materiálu vodorovná dopravní vzdálenost do 50 m v objektech výšky přes 24 do 36 m</t>
  </si>
  <si>
    <t>https://podminky.urs.cz/item/CS_URS_2022_01/998721104</t>
  </si>
  <si>
    <t>722</t>
  </si>
  <si>
    <t>Zdravotechnika - vnitřní vodovod</t>
  </si>
  <si>
    <t>722171933</t>
  </si>
  <si>
    <t>Potrubí plastové výměna trub nebo tvarovek D přes 20 do 25 mm</t>
  </si>
  <si>
    <t>Výměna trubky, tvarovky, vsazení odbočky na rozvodech vody z plastů D přes 20 do 25 mm</t>
  </si>
  <si>
    <t>https://podminky.urs.cz/item/CS_URS_2022_01/722171933</t>
  </si>
  <si>
    <t>" pro výlevky DN 25/15" 2*5</t>
  </si>
  <si>
    <t>28654100</t>
  </si>
  <si>
    <t>T-kus redukovaný PPR D 20x16x20mm</t>
  </si>
  <si>
    <t>10*1,03</t>
  </si>
  <si>
    <t>722174001</t>
  </si>
  <si>
    <t>Potrubí vodovodní plastové PPR svar polyfúze PN 16 D 16x2,2 mm</t>
  </si>
  <si>
    <t>Potrubí z plastových trubek z polypropylenu PPR svařovaných polyfúzně PN 16 (SDR 7,4) D 16 x 2,2</t>
  </si>
  <si>
    <t>https://podminky.urs.cz/item/CS_URS_2022_01/722174001</t>
  </si>
  <si>
    <t>5*4</t>
  </si>
  <si>
    <t>722181211</t>
  </si>
  <si>
    <t>Ochrana vodovodního potrubí přilepenými termoizolačními trubicemi z PE tl do 6 mm DN do 22 mm</t>
  </si>
  <si>
    <t>Ochrana potrubí termoizolačními trubicemi z pěnového polyetylenu PE přilepenými v příčných a podélných spojích, tloušťky izolace do 6 mm, vnitřního průměru izolace DN do 22 mm</t>
  </si>
  <si>
    <t>https://podminky.urs.cz/item/CS_URS_2022_01/722181211</t>
  </si>
  <si>
    <t>722171913</t>
  </si>
  <si>
    <t>Potrubí plastové odříznutí trubky D přes 20 do 25 mm</t>
  </si>
  <si>
    <t>Odříznutí trubky nebo tvarovky u rozvodů vody z plastů D přes 20 do 25 mm</t>
  </si>
  <si>
    <t>https://podminky.urs.cz/item/CS_URS_2022_01/722171913</t>
  </si>
  <si>
    <t>"rušená umyvadla předsíňky WC 5*8np:" 5*2</t>
  </si>
  <si>
    <t>28654825</t>
  </si>
  <si>
    <t>záslepka svěrná PP-B pro PE potrubí d20</t>
  </si>
  <si>
    <t>722190401 R1</t>
  </si>
  <si>
    <t>Úprava  výpustku DN do 20 pro výměnu nástěnných baterií</t>
  </si>
  <si>
    <t>Úprava výpustku DN do 20 pro výměnu nástěnných baterií D+M</t>
  </si>
  <si>
    <t>"sprchové+umyvadlové +dřezové" 39+87+6"</t>
  </si>
  <si>
    <t>722190901</t>
  </si>
  <si>
    <t>Uzavření nebo otevření vodovodního potrubí při opravách</t>
  </si>
  <si>
    <t>Opravy ostatní uzavření nebo otevření vodovodního potrubí při opravách včetně vypuštění a napuštění</t>
  </si>
  <si>
    <t>https://podminky.urs.cz/item/CS_URS_2022_01/722190901</t>
  </si>
  <si>
    <t>722290234</t>
  </si>
  <si>
    <t>Proplach a dezinfekce vodovodního potrubí DN do 80</t>
  </si>
  <si>
    <t>Zkoušky, proplach a desinfekce vodovodního potrubí proplach a desinfekce vodovodního potrubí do DN 80</t>
  </si>
  <si>
    <t>https://podminky.urs.cz/item/CS_URS_2022_01/722290234</t>
  </si>
  <si>
    <t>998722104</t>
  </si>
  <si>
    <t>Přesun hmot tonážní pro vnitřní vodovod v objektech v přes 24 do 36 m</t>
  </si>
  <si>
    <t>Přesun hmot pro vnitřní vodovod stanovený z hmotnosti přesunovaného materiálu vodorovná dopravní vzdálenost do 50 m v objektech výšky přes 24 do 36 m</t>
  </si>
  <si>
    <t>https://podminky.urs.cz/item/CS_URS_2022_01/998722104</t>
  </si>
  <si>
    <t>725114911</t>
  </si>
  <si>
    <t>Odmontování klozetové mísy a sedátka</t>
  </si>
  <si>
    <t>Opravy zařízení záchodů výměna ostatní práce odmontování klozetové mísy s odmontováním sedátka</t>
  </si>
  <si>
    <t>https://podminky.urs.cz/item/CS_URS_2022_01/725114911</t>
  </si>
  <si>
    <t>" zpětná montáž demontovaných" 43-5</t>
  </si>
  <si>
    <t>725110814</t>
  </si>
  <si>
    <t>Demontáž klozetu Kombi</t>
  </si>
  <si>
    <t>soubor</t>
  </si>
  <si>
    <t>Demontáž klozetů kombi</t>
  </si>
  <si>
    <t>https://podminky.urs.cz/item/CS_URS_2022_01/725110814</t>
  </si>
  <si>
    <t>" popsané  WC v půdorysu výměna tj ztratné" 5</t>
  </si>
  <si>
    <t>725112182</t>
  </si>
  <si>
    <t>Kombi klozet s úspornou armaturou odpad svislý</t>
  </si>
  <si>
    <t>Zařízení záchodů kombi klozety s úspornou armaturou odpad svislý</t>
  </si>
  <si>
    <t>https://podminky.urs.cz/item/CS_URS_2022_01/725112182</t>
  </si>
  <si>
    <t>"  zpětná montáž demontovaných-ztratné WC"  5</t>
  </si>
  <si>
    <t>"  nová dispozice značeno WC1" 0</t>
  </si>
  <si>
    <t>725114912</t>
  </si>
  <si>
    <t>Zpětná montáž klozetové mísy a sedátka</t>
  </si>
  <si>
    <t>Opravy zařízení záchodů výměna ostatní práce zpětná montáž klozetové mísy s montáží sedátka a utěsněním přívodu vody</t>
  </si>
  <si>
    <t>https://podminky.urs.cz/item/CS_URS_2022_01/725114912</t>
  </si>
  <si>
    <t>725210821</t>
  </si>
  <si>
    <t>Demontáž umyvadel bez výtokových armatur</t>
  </si>
  <si>
    <t>Demontáž umyvadel bez výtokových armatur umyvadel</t>
  </si>
  <si>
    <t>https://podminky.urs.cz/item/CS_URS_2022_01/725210821</t>
  </si>
  <si>
    <t>"výměna: popsané U v půdorysu 3np +  5*8.np+2*9.np:"  1+(5*9)+(2*2)</t>
  </si>
  <si>
    <t>"výměna: popsané UM v půdorysu 3np +  5*8.np+2*9.np:"  0+(5*1)+(2*1)</t>
  </si>
  <si>
    <t>"výměna: neoznačená umyvadla v půdorysu 5* 8np: " 5*5</t>
  </si>
  <si>
    <t>"rušená umyvadla v půdorysu 5* 8np :"  5*2</t>
  </si>
  <si>
    <t>725211602</t>
  </si>
  <si>
    <t>Umyvadlo keramické bílé šířky 550 mm bez krytu na sifon připevněné na stěnu šrouby</t>
  </si>
  <si>
    <t>Umyvadla keramická bílá bez výtokových armatur připevněná na stěnu šrouby bez sloupu nebo krytu na sifon, šířka umyvadla 550 mm</t>
  </si>
  <si>
    <t>https://podminky.urs.cz/item/CS_URS_2022_01/725211602</t>
  </si>
  <si>
    <t>"nová dispozice U1 v půdoryse 8np: " 5*1</t>
  </si>
  <si>
    <t>725211703</t>
  </si>
  <si>
    <t>Umývátko keramické bílé stěnové šířky 450 mm připevněné na stěnu šrouby</t>
  </si>
  <si>
    <t>Umyvadla keramická bílá bez výtokových armatur připevněná na stěnu šrouby malá (umývátka) stěnová 450 mm</t>
  </si>
  <si>
    <t>https://podminky.urs.cz/item/CS_URS_2022_01/725211703</t>
  </si>
  <si>
    <t>725330840</t>
  </si>
  <si>
    <t>Demontáž výlevka litinová nebo ocelová</t>
  </si>
  <si>
    <t>Demontáž výlevek bez výtokových armatur a bez nádrže a splachovacího potrubí ocelových nebo litinových</t>
  </si>
  <si>
    <t>https://podminky.urs.cz/item/CS_URS_2022_01/725330840</t>
  </si>
  <si>
    <t>"rušené" 5</t>
  </si>
  <si>
    <t>725330911</t>
  </si>
  <si>
    <t>Odmontování výlevky bez nádrže a bez armatur</t>
  </si>
  <si>
    <t>Opravy výlevek odmontování výlevky bez nádrže a bez armatur</t>
  </si>
  <si>
    <t>https://podminky.urs.cz/item/CS_URS_2022_01/725330911</t>
  </si>
  <si>
    <t>" mč 3.39" 1</t>
  </si>
  <si>
    <t>725330912</t>
  </si>
  <si>
    <t>Zpětná montáž výlevky bez nádrže a bez armatur</t>
  </si>
  <si>
    <t>Opravy výlevek zpětná montáž výlevky bez nádrže a bez armatur</t>
  </si>
  <si>
    <t>https://podminky.urs.cz/item/CS_URS_2022_01/725330912</t>
  </si>
  <si>
    <t>725331111</t>
  </si>
  <si>
    <t>Výlevka bez výtokových armatur keramická se sklopnou plastovou mřížkou 500 mm</t>
  </si>
  <si>
    <t>Výlevky bez výtokových armatur a splachovací nádrže keramické se sklopnou plastovou mřížkou 425 mm</t>
  </si>
  <si>
    <t>https://podminky.urs.cz/item/CS_URS_2022_01/725331111</t>
  </si>
  <si>
    <t>" nová dispozice značeno  V1 v půdoryse 2.np a 8.np" 1+(5*1)</t>
  </si>
  <si>
    <t>725813111</t>
  </si>
  <si>
    <t>Ventil rohový bez připojovací trubičky nebo flexi hadičky G 1/2"</t>
  </si>
  <si>
    <t>Ventily rohové bez připojovací trubičky nebo flexi hadičky G 1/2"</t>
  </si>
  <si>
    <t>https://podminky.urs.cz/item/CS_URS_2022_01/725813111</t>
  </si>
  <si>
    <t>"(měněná WC)+( výlevky nová dispozice značeno  V1 v půdoryse 2.np a 8.np"(38+5)+ ( 1+(5*1))</t>
  </si>
  <si>
    <t>725820801</t>
  </si>
  <si>
    <t>Demontáž baterie nástěnné do G 3 / 4</t>
  </si>
  <si>
    <t>Demontáž baterií nástěnných do G 3/4</t>
  </si>
  <si>
    <t>https://podminky.urs.cz/item/CS_URS_2022_01/725820801</t>
  </si>
  <si>
    <t>" dřezová - rušené dřezy předsíňky sprch 5*8np:" 5*1</t>
  </si>
  <si>
    <t>" měněná sprchová u vaničky 2* 9.np" 2*1</t>
  </si>
  <si>
    <t>"měněná: sprchy s podlahovou vpustí : 2np+3np+(5*4np)+(2*9np):"            0+10+(5*(4+1))+(2*1)</t>
  </si>
  <si>
    <t>" rušená umyvadla 5*8np " 5*2</t>
  </si>
  <si>
    <t xml:space="preserve"> měněná umyvadla :</t>
  </si>
  <si>
    <t>725841312</t>
  </si>
  <si>
    <t>Baterie sprchová nástěnná páková</t>
  </si>
  <si>
    <t>Baterie sprchové nástěnné pákové</t>
  </si>
  <si>
    <t>https://podminky.urs.cz/item/CS_URS_2022_01/725841312</t>
  </si>
  <si>
    <t>"sprchy s podlahovou vpustí : 2np+3np+(2*4np)+(2*9np):"            0+10+(5*(4+1))+(2*1)</t>
  </si>
  <si>
    <t>" sprchy vaničky: 2*9.np " 2*1</t>
  </si>
  <si>
    <t>55145002</t>
  </si>
  <si>
    <t>kompletní sprchový set 050/1,0</t>
  </si>
  <si>
    <t>sada</t>
  </si>
  <si>
    <t>725829121</t>
  </si>
  <si>
    <t>Montáž baterie umyvadlové nástěnné pákové a klasické ostatní typ</t>
  </si>
  <si>
    <t>Baterie umyvadlové montáž ostatních typů nástěnných pákových nebo klasických</t>
  </si>
  <si>
    <t>https://podminky.urs.cz/item/CS_URS_2022_01/725829121</t>
  </si>
  <si>
    <t>"výlevky značené V1 v půdoryse-nová dispozice " 6</t>
  </si>
  <si>
    <t>" umyvadla měněná + umyvadla nové dispozice:U+U1+UM" 75+5+7</t>
  </si>
  <si>
    <t>55143169</t>
  </si>
  <si>
    <t>baterie dřezová páková nástěnná s plochým ústím 300mm</t>
  </si>
  <si>
    <t>55143977</t>
  </si>
  <si>
    <t>baterie dřezová páková nástěnná s kulatým ústím 200mm</t>
  </si>
  <si>
    <t>725240811</t>
  </si>
  <si>
    <t>Demontáž kabin sprchových bez výtokových armatur</t>
  </si>
  <si>
    <t>Demontáž sprchových kabin a vaniček bez výtokových armatur kabin</t>
  </si>
  <si>
    <t>https://podminky.urs.cz/item/CS_URS_2022_01/725240811</t>
  </si>
  <si>
    <t>" zástěna" 2</t>
  </si>
  <si>
    <t>725240812</t>
  </si>
  <si>
    <t>Demontáž vaniček sprchových bez výtokových armatur</t>
  </si>
  <si>
    <t>Demontáž sprchových kabin a vaniček bez výtokových armatur vaniček</t>
  </si>
  <si>
    <t>https://podminky.urs.cz/item/CS_URS_2022_01/725240812</t>
  </si>
  <si>
    <t>" vanička" 2</t>
  </si>
  <si>
    <t>725241111</t>
  </si>
  <si>
    <t>Vanička sprchová akrylátová čtvercová 800x800 mm</t>
  </si>
  <si>
    <t>Sprchové vaničky akrylátové čtvercové 800x800 mm</t>
  </si>
  <si>
    <t>https://podminky.urs.cz/item/CS_URS_2022_01/725241111</t>
  </si>
  <si>
    <t>725244313</t>
  </si>
  <si>
    <t>Zástěna sprchová rámová se skleněnou výplní tl. 4 a 5 mm dveře posuvné jednodílné do niky na vaničku šířky 1200 mm</t>
  </si>
  <si>
    <t>Sprchové dveře a zástěny zástěny sprchové do niky rámové se skleněnou výplní tl. 4 a 5 mm dveře posuvné jednodílné, na vaničku šířky 1200 mm</t>
  </si>
  <si>
    <t>https://podminky.urs.cz/item/CS_URS_2022_01/725244313</t>
  </si>
  <si>
    <t>727</t>
  </si>
  <si>
    <t>Zdravotechnika - požární ochrana</t>
  </si>
  <si>
    <t>727111007</t>
  </si>
  <si>
    <t>Trubní ucpávka ocelového potrubí bez izolace DN 125 stěnou tl 100 mm požární odolnost EI 120</t>
  </si>
  <si>
    <t>Protipožární trubní ucpávky ocelového potrubí bez izolace prostup stěnou tloušťky 100 mm požární odolnost EI 120 DN 125</t>
  </si>
  <si>
    <t>https://podminky.urs.cz/item/CS_URS_2022_01/727111007</t>
  </si>
  <si>
    <t>" litina DN 125" 1</t>
  </si>
  <si>
    <t>727121103</t>
  </si>
  <si>
    <t>Protipožární manžeta prostupu plastového potrubí bez izolace D 50 mm stěnou tl 100 mm požární odolnost EI 90</t>
  </si>
  <si>
    <t>Protipožární ochranné manžety plastového potrubí prostup stěnou tloušťky 100 mm požární odolnost EI 90 D 50</t>
  </si>
  <si>
    <t>https://podminky.urs.cz/item/CS_URS_2022_01/727121103</t>
  </si>
  <si>
    <t>727121105</t>
  </si>
  <si>
    <t>Protipožární manžeta prostupu plastového potrubí bez izolace D 75 mm stěnou tl 100 mm požární odolnost EI 90</t>
  </si>
  <si>
    <t>Protipožární ochranné manžety plastového potrubí prostup stěnou tloušťky 100 mm požární odolnost EI 90 D 75</t>
  </si>
  <si>
    <t>https://podminky.urs.cz/item/CS_URS_2022_01/727121105</t>
  </si>
  <si>
    <t>727121107</t>
  </si>
  <si>
    <t>Protipožární manžeta prostupu plastového potrubí bez izolace D 110 mm stěnou tl 100 mm požární odolnost EI 90</t>
  </si>
  <si>
    <t>Protipožární ochranné manžety plastového potrubí prostup stěnou tloušťky 100 mm požární odolnost EI 90 D 110</t>
  </si>
  <si>
    <t>https://podminky.urs.cz/item/CS_URS_2022_01/727121107</t>
  </si>
  <si>
    <t>727121108</t>
  </si>
  <si>
    <t>Protipožární manžeta prostupu plastového potrubí bez izolace D 125 mm stěnou tl 100 mm požární odolnost EI 90</t>
  </si>
  <si>
    <t>Protipožární ochranné manžety plastového potrubí prostup stěnou tloušťky 100 mm požární odolnost EI 90 D 125</t>
  </si>
  <si>
    <t>https://podminky.urs.cz/item/CS_URS_2022_01/727121108</t>
  </si>
  <si>
    <t>VON.B - Vedlejší a ostatní náklady - Objekt B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</si>
  <si>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</si>
  <si>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</si>
  <si>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</si>
  <si>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</si>
  <si>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</si>
  <si>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</si>
  <si>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</si>
  <si>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</si>
  <si>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</si>
  <si>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</si>
  <si>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</si>
  <si>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https://podminky.urs.cz/item/CS_URS_2022_01/013254000</t>
  </si>
  <si>
    <t>Poznámka k položce:
skutečné provedení plus kniha požárních ucpávek</t>
  </si>
  <si>
    <t>VRN3</t>
  </si>
  <si>
    <t>Zařízení staveniště</t>
  </si>
  <si>
    <t>032903000</t>
  </si>
  <si>
    <t>Náklady na provoz a údržbu vybavení staveniště</t>
  </si>
  <si>
    <t>https://podminky.urs.cz/item/CS_URS_2022_01/032903000</t>
  </si>
  <si>
    <t>Poznámka k položce:
Doprava lidí, mimostaveništní doprava, ochranné pomůcky, toi-toi</t>
  </si>
  <si>
    <t>033203000</t>
  </si>
  <si>
    <t>Energie pro zařízení staveniště</t>
  </si>
  <si>
    <t>https://podminky.urs.cz/item/CS_URS_2022_01/033203000</t>
  </si>
  <si>
    <t>Poznámka k položce:
energie-elektřina-změřená spotřeba energie voda-změřená spotřeba</t>
  </si>
  <si>
    <t>VRN4</t>
  </si>
  <si>
    <t>Inženýrská činnost</t>
  </si>
  <si>
    <t>043114000</t>
  </si>
  <si>
    <t>Zkoušky tlakové</t>
  </si>
  <si>
    <t>https://podminky.urs.cz/item/CS_URS_2022_01/043114000</t>
  </si>
  <si>
    <t>Poznámka k položce:
Tlaková zkouška topení  včetně vypuštění a napuštění systému -2 stoupačky</t>
  </si>
  <si>
    <t>VRN7</t>
  </si>
  <si>
    <t>Provozní vlivy</t>
  </si>
  <si>
    <t>071103000</t>
  </si>
  <si>
    <t>Provoz investora</t>
  </si>
  <si>
    <t>https://podminky.urs.cz/item/CS_URS_2022_01/071103000</t>
  </si>
  <si>
    <t>Poznámka k položce:
 opatření k zajištění bezpečnosti účastníků realizace akce a veřejnosti , např. bezpečnostní pásky, výstražné tabulky,zabezpečení proti krádeži  apod. ( kontejner a shoz ve stávajícím oplocení)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</si>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</sst>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2272235" TargetMode="External" /><Relationship Id="rId2" Type="http://schemas.openxmlformats.org/officeDocument/2006/relationships/hyperlink" Target="https://podminky.urs.cz/item/CS_URS_2022_01/411388621" TargetMode="External" /><Relationship Id="rId3" Type="http://schemas.openxmlformats.org/officeDocument/2006/relationships/hyperlink" Target="https://podminky.urs.cz/item/CS_URS_2022_01/619991011" TargetMode="External" /><Relationship Id="rId4" Type="http://schemas.openxmlformats.org/officeDocument/2006/relationships/hyperlink" Target="https://podminky.urs.cz/item/CS_URS_2022_01/612142001" TargetMode="External" /><Relationship Id="rId5" Type="http://schemas.openxmlformats.org/officeDocument/2006/relationships/hyperlink" Target="https://podminky.urs.cz/item/CS_URS_2022_01/319201321" TargetMode="External" /><Relationship Id="rId6" Type="http://schemas.openxmlformats.org/officeDocument/2006/relationships/hyperlink" Target="https://podminky.urs.cz/item/CS_URS_2022_01/612131121" TargetMode="External" /><Relationship Id="rId7" Type="http://schemas.openxmlformats.org/officeDocument/2006/relationships/hyperlink" Target="https://podminky.urs.cz/item/CS_URS_2022_01/612311131" TargetMode="External" /><Relationship Id="rId8" Type="http://schemas.openxmlformats.org/officeDocument/2006/relationships/hyperlink" Target="https://podminky.urs.cz/item/CS_URS_2022_01/632450133" TargetMode="External" /><Relationship Id="rId9" Type="http://schemas.openxmlformats.org/officeDocument/2006/relationships/hyperlink" Target="https://podminky.urs.cz/item/CS_URS_2022_01/631312121" TargetMode="External" /><Relationship Id="rId10" Type="http://schemas.openxmlformats.org/officeDocument/2006/relationships/hyperlink" Target="https://podminky.urs.cz/item/CS_URS_2022_01/949101112" TargetMode="External" /><Relationship Id="rId11" Type="http://schemas.openxmlformats.org/officeDocument/2006/relationships/hyperlink" Target="https://podminky.urs.cz/item/CS_URS_2022_01/952901111" TargetMode="External" /><Relationship Id="rId12" Type="http://schemas.openxmlformats.org/officeDocument/2006/relationships/hyperlink" Target="https://podminky.urs.cz/item/CS_URS_2022_01/962031133" TargetMode="External" /><Relationship Id="rId13" Type="http://schemas.openxmlformats.org/officeDocument/2006/relationships/hyperlink" Target="https://podminky.urs.cz/item/CS_URS_2022_01/974031142" TargetMode="External" /><Relationship Id="rId14" Type="http://schemas.openxmlformats.org/officeDocument/2006/relationships/hyperlink" Target="https://podminky.urs.cz/item/CS_URS_2022_01/965042141" TargetMode="External" /><Relationship Id="rId15" Type="http://schemas.openxmlformats.org/officeDocument/2006/relationships/hyperlink" Target="https://podminky.urs.cz/item/CS_URS_2022_01/965081212" TargetMode="External" /><Relationship Id="rId16" Type="http://schemas.openxmlformats.org/officeDocument/2006/relationships/hyperlink" Target="https://podminky.urs.cz/item/CS_URS_2022_01/965081213" TargetMode="External" /><Relationship Id="rId17" Type="http://schemas.openxmlformats.org/officeDocument/2006/relationships/hyperlink" Target="https://podminky.urs.cz/item/CS_URS_2022_01/978059541" TargetMode="External" /><Relationship Id="rId18" Type="http://schemas.openxmlformats.org/officeDocument/2006/relationships/hyperlink" Target="https://podminky.urs.cz/item/CS_URS_2022_01/978059361" TargetMode="External" /><Relationship Id="rId19" Type="http://schemas.openxmlformats.org/officeDocument/2006/relationships/hyperlink" Target="https://podminky.urs.cz/item/CS_URS_2022_01/977151123" TargetMode="External" /><Relationship Id="rId20" Type="http://schemas.openxmlformats.org/officeDocument/2006/relationships/hyperlink" Target="https://podminky.urs.cz/item/CS_URS_2022_01/977151116" TargetMode="External" /><Relationship Id="rId21" Type="http://schemas.openxmlformats.org/officeDocument/2006/relationships/hyperlink" Target="https://podminky.urs.cz/item/CS_URS_2022_01/997013313" TargetMode="External" /><Relationship Id="rId22" Type="http://schemas.openxmlformats.org/officeDocument/2006/relationships/hyperlink" Target="https://podminky.urs.cz/item/CS_URS_2022_01/997013323" TargetMode="External" /><Relationship Id="rId23" Type="http://schemas.openxmlformats.org/officeDocument/2006/relationships/hyperlink" Target="https://podminky.urs.cz/item/CS_URS_2022_01/997013111" TargetMode="External" /><Relationship Id="rId24" Type="http://schemas.openxmlformats.org/officeDocument/2006/relationships/hyperlink" Target="https://podminky.urs.cz/item/CS_URS_2022_01/997013501" TargetMode="External" /><Relationship Id="rId25" Type="http://schemas.openxmlformats.org/officeDocument/2006/relationships/hyperlink" Target="https://podminky.urs.cz/item/CS_URS_2022_01/997013509" TargetMode="External" /><Relationship Id="rId26" Type="http://schemas.openxmlformats.org/officeDocument/2006/relationships/hyperlink" Target="https://podminky.urs.cz/item/CS_URS_2022_01/997013631" TargetMode="External" /><Relationship Id="rId27" Type="http://schemas.openxmlformats.org/officeDocument/2006/relationships/hyperlink" Target="https://podminky.urs.cz/item/CS_URS_2022_01/998017004" TargetMode="External" /><Relationship Id="rId28" Type="http://schemas.openxmlformats.org/officeDocument/2006/relationships/hyperlink" Target="https://podminky.urs.cz/item/CS_URS_2022_01/HZS2161" TargetMode="External" /><Relationship Id="rId29" Type="http://schemas.openxmlformats.org/officeDocument/2006/relationships/hyperlink" Target="https://podminky.urs.cz/item/CS_URS_2022_01/998712104" TargetMode="External" /><Relationship Id="rId30" Type="http://schemas.openxmlformats.org/officeDocument/2006/relationships/hyperlink" Target="https://podminky.urs.cz/item/CS_URS_2022_01/725980123" TargetMode="External" /><Relationship Id="rId31" Type="http://schemas.openxmlformats.org/officeDocument/2006/relationships/hyperlink" Target="https://podminky.urs.cz/item/CS_URS_2022_01/998725104" TargetMode="External" /><Relationship Id="rId32" Type="http://schemas.openxmlformats.org/officeDocument/2006/relationships/hyperlink" Target="https://podminky.urs.cz/item/CS_URS_2022_01/763121413" TargetMode="External" /><Relationship Id="rId33" Type="http://schemas.openxmlformats.org/officeDocument/2006/relationships/hyperlink" Target="https://podminky.urs.cz/item/CS_URS_2022_01/998763304" TargetMode="External" /><Relationship Id="rId34" Type="http://schemas.openxmlformats.org/officeDocument/2006/relationships/hyperlink" Target="https://podminky.urs.cz/item/CS_URS_2022_01/767134802" TargetMode="External" /><Relationship Id="rId35" Type="http://schemas.openxmlformats.org/officeDocument/2006/relationships/hyperlink" Target="https://podminky.urs.cz/item/CS_URS_2022_01/767131111" TargetMode="External" /><Relationship Id="rId36" Type="http://schemas.openxmlformats.org/officeDocument/2006/relationships/hyperlink" Target="https://podminky.urs.cz/item/CS_URS_2022_01/767646401" TargetMode="External" /><Relationship Id="rId37" Type="http://schemas.openxmlformats.org/officeDocument/2006/relationships/hyperlink" Target="https://podminky.urs.cz/item/CS_URS_2022_01/767646510" TargetMode="External" /><Relationship Id="rId38" Type="http://schemas.openxmlformats.org/officeDocument/2006/relationships/hyperlink" Target="https://podminky.urs.cz/item/CS_URS_2022_01/998767104" TargetMode="External" /><Relationship Id="rId39" Type="http://schemas.openxmlformats.org/officeDocument/2006/relationships/hyperlink" Target="https://podminky.urs.cz/item/CS_URS_2022_01/771121011" TargetMode="External" /><Relationship Id="rId40" Type="http://schemas.openxmlformats.org/officeDocument/2006/relationships/hyperlink" Target="https://podminky.urs.cz/item/CS_URS_2022_01/771591112" TargetMode="External" /><Relationship Id="rId41" Type="http://schemas.openxmlformats.org/officeDocument/2006/relationships/hyperlink" Target="https://podminky.urs.cz/item/CS_URS_2022_01/771591264" TargetMode="External" /><Relationship Id="rId42" Type="http://schemas.openxmlformats.org/officeDocument/2006/relationships/hyperlink" Target="https://podminky.urs.cz/item/CS_URS_2022_01/771574263" TargetMode="External" /><Relationship Id="rId43" Type="http://schemas.openxmlformats.org/officeDocument/2006/relationships/hyperlink" Target="https://podminky.urs.cz/item/CS_URS_2022_01/771577114" TargetMode="External" /><Relationship Id="rId44" Type="http://schemas.openxmlformats.org/officeDocument/2006/relationships/hyperlink" Target="https://podminky.urs.cz/item/CS_URS_2022_01/998771104" TargetMode="External" /><Relationship Id="rId45" Type="http://schemas.openxmlformats.org/officeDocument/2006/relationships/hyperlink" Target="https://podminky.urs.cz/item/CS_URS_2022_01/776410811" TargetMode="External" /><Relationship Id="rId46" Type="http://schemas.openxmlformats.org/officeDocument/2006/relationships/hyperlink" Target="https://podminky.urs.cz/item/CS_URS_2022_01/776411111" TargetMode="External" /><Relationship Id="rId47" Type="http://schemas.openxmlformats.org/officeDocument/2006/relationships/hyperlink" Target="https://podminky.urs.cz/item/CS_URS_2022_01/998776104" TargetMode="External" /><Relationship Id="rId48" Type="http://schemas.openxmlformats.org/officeDocument/2006/relationships/hyperlink" Target="https://podminky.urs.cz/item/CS_URS_2022_01/781121011" TargetMode="External" /><Relationship Id="rId49" Type="http://schemas.openxmlformats.org/officeDocument/2006/relationships/hyperlink" Target="https://podminky.urs.cz/item/CS_URS_2022_01/781151031" TargetMode="External" /><Relationship Id="rId50" Type="http://schemas.openxmlformats.org/officeDocument/2006/relationships/hyperlink" Target="https://podminky.urs.cz/item/CS_URS_2022_01/781131112" TargetMode="External" /><Relationship Id="rId51" Type="http://schemas.openxmlformats.org/officeDocument/2006/relationships/hyperlink" Target="https://podminky.urs.cz/item/CS_URS_2022_01/781474228" TargetMode="External" /><Relationship Id="rId52" Type="http://schemas.openxmlformats.org/officeDocument/2006/relationships/hyperlink" Target="https://podminky.urs.cz/item/CS_URS_2022_01/781477114" TargetMode="External" /><Relationship Id="rId53" Type="http://schemas.openxmlformats.org/officeDocument/2006/relationships/hyperlink" Target="https://podminky.urs.cz/item/CS_URS_2022_01/781484116" TargetMode="External" /><Relationship Id="rId54" Type="http://schemas.openxmlformats.org/officeDocument/2006/relationships/hyperlink" Target="https://podminky.urs.cz/item/CS_URS_2022_01/781489191" TargetMode="External" /><Relationship Id="rId55" Type="http://schemas.openxmlformats.org/officeDocument/2006/relationships/hyperlink" Target="https://podminky.urs.cz/item/CS_URS_2022_01/781489195" TargetMode="External" /><Relationship Id="rId56" Type="http://schemas.openxmlformats.org/officeDocument/2006/relationships/hyperlink" Target="https://podminky.urs.cz/item/CS_URS_2022_01/781495142" TargetMode="External" /><Relationship Id="rId57" Type="http://schemas.openxmlformats.org/officeDocument/2006/relationships/hyperlink" Target="https://podminky.urs.cz/item/CS_URS_2022_01/781494111" TargetMode="External" /><Relationship Id="rId58" Type="http://schemas.openxmlformats.org/officeDocument/2006/relationships/hyperlink" Target="https://podminky.urs.cz/item/CS_URS_2022_01/781495115" TargetMode="External" /><Relationship Id="rId59" Type="http://schemas.openxmlformats.org/officeDocument/2006/relationships/hyperlink" Target="https://podminky.urs.cz/item/CS_URS_2022_01/998781104" TargetMode="External" /><Relationship Id="rId60" Type="http://schemas.openxmlformats.org/officeDocument/2006/relationships/hyperlink" Target="https://podminky.urs.cz/item/CS_URS_2022_01/784171101" TargetMode="External" /><Relationship Id="rId61" Type="http://schemas.openxmlformats.org/officeDocument/2006/relationships/hyperlink" Target="https://podminky.urs.cz/item/CS_URS_2022_01/784121001" TargetMode="External" /><Relationship Id="rId62" Type="http://schemas.openxmlformats.org/officeDocument/2006/relationships/hyperlink" Target="https://podminky.urs.cz/item/CS_URS_2022_01/784161501" TargetMode="External" /><Relationship Id="rId63" Type="http://schemas.openxmlformats.org/officeDocument/2006/relationships/hyperlink" Target="https://podminky.urs.cz/item/CS_URS_2022_01/784181101" TargetMode="External" /><Relationship Id="rId64" Type="http://schemas.openxmlformats.org/officeDocument/2006/relationships/hyperlink" Target="https://podminky.urs.cz/item/CS_URS_2022_01/784311011" TargetMode="External" /><Relationship Id="rId65" Type="http://schemas.openxmlformats.org/officeDocument/2006/relationships/hyperlink" Target="https://podminky.urs.cz/item/CS_URS_2022_01/784181121" TargetMode="External" /><Relationship Id="rId66" Type="http://schemas.openxmlformats.org/officeDocument/2006/relationships/hyperlink" Target="https://podminky.urs.cz/item/CS_URS_2022_01/784221101" TargetMode="External" /><Relationship Id="rId67" Type="http://schemas.openxmlformats.org/officeDocument/2006/relationships/hyperlink" Target="https://podminky.urs.cz/item/CS_URS_2022_01/HZS1291" TargetMode="External" /><Relationship Id="rId68" Type="http://schemas.openxmlformats.org/officeDocument/2006/relationships/hyperlink" Target="https://podminky.urs.cz/item/CS_URS_2022_01/HZS2221" TargetMode="External" /><Relationship Id="rId69" Type="http://schemas.openxmlformats.org/officeDocument/2006/relationships/hyperlink" Target="https://podminky.urs.cz/item/CS_URS_2022_01/HZS2231" TargetMode="External" /><Relationship Id="rId70" Type="http://schemas.openxmlformats.org/officeDocument/2006/relationships/hyperlink" Target="https://podminky.urs.cz/item/CS_URS_2022_01/HZS3211" TargetMode="External" /><Relationship Id="rId7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1140802" TargetMode="External" /><Relationship Id="rId2" Type="http://schemas.openxmlformats.org/officeDocument/2006/relationships/hyperlink" Target="https://podminky.urs.cz/item/CS_URS_2022_01/721140806" TargetMode="External" /><Relationship Id="rId3" Type="http://schemas.openxmlformats.org/officeDocument/2006/relationships/hyperlink" Target="https://podminky.urs.cz/item/CS_URS_2022_01/721290824" TargetMode="External" /><Relationship Id="rId4" Type="http://schemas.openxmlformats.org/officeDocument/2006/relationships/hyperlink" Target="https://podminky.urs.cz/item/CS_URS_2022_01/725590814" TargetMode="External" /><Relationship Id="rId5" Type="http://schemas.openxmlformats.org/officeDocument/2006/relationships/hyperlink" Target="https://podminky.urs.cz/item/CS_URS_2022_01/997013501" TargetMode="External" /><Relationship Id="rId6" Type="http://schemas.openxmlformats.org/officeDocument/2006/relationships/hyperlink" Target="https://podminky.urs.cz/item/CS_URS_2022_01/997013509" TargetMode="External" /><Relationship Id="rId7" Type="http://schemas.openxmlformats.org/officeDocument/2006/relationships/hyperlink" Target="https://podminky.urs.cz/item/CS_URS_2022_01/997013631" TargetMode="External" /><Relationship Id="rId8" Type="http://schemas.openxmlformats.org/officeDocument/2006/relationships/hyperlink" Target="https://podminky.urs.cz/item/CS_URS_2022_01/721171913" TargetMode="External" /><Relationship Id="rId9" Type="http://schemas.openxmlformats.org/officeDocument/2006/relationships/hyperlink" Target="https://podminky.urs.cz/item/CS_URS_2022_01/721171914" TargetMode="External" /><Relationship Id="rId10" Type="http://schemas.openxmlformats.org/officeDocument/2006/relationships/hyperlink" Target="https://podminky.urs.cz/item/CS_URS_2022_01/721171915" TargetMode="External" /><Relationship Id="rId11" Type="http://schemas.openxmlformats.org/officeDocument/2006/relationships/hyperlink" Target="https://podminky.urs.cz/item/CS_URS_2022_01/721171916" TargetMode="External" /><Relationship Id="rId12" Type="http://schemas.openxmlformats.org/officeDocument/2006/relationships/hyperlink" Target="https://podminky.urs.cz/item/CS_URS_2022_01/721173736" TargetMode="External" /><Relationship Id="rId13" Type="http://schemas.openxmlformats.org/officeDocument/2006/relationships/hyperlink" Target="https://podminky.urs.cz/item/CS_URS_2022_01/721173737" TargetMode="External" /><Relationship Id="rId14" Type="http://schemas.openxmlformats.org/officeDocument/2006/relationships/hyperlink" Target="https://podminky.urs.cz/item/CS_URS_2022_01/721141104" TargetMode="External" /><Relationship Id="rId15" Type="http://schemas.openxmlformats.org/officeDocument/2006/relationships/hyperlink" Target="https://podminky.urs.cz/item/CS_URS_2022_01/721174042" TargetMode="External" /><Relationship Id="rId16" Type="http://schemas.openxmlformats.org/officeDocument/2006/relationships/hyperlink" Target="https://podminky.urs.cz/item/CS_URS_2022_01/721174043" TargetMode="External" /><Relationship Id="rId17" Type="http://schemas.openxmlformats.org/officeDocument/2006/relationships/hyperlink" Target="https://podminky.urs.cz/item/CS_URS_2022_01/721174044" TargetMode="External" /><Relationship Id="rId18" Type="http://schemas.openxmlformats.org/officeDocument/2006/relationships/hyperlink" Target="https://podminky.urs.cz/item/CS_URS_2022_01/721174045" TargetMode="External" /><Relationship Id="rId19" Type="http://schemas.openxmlformats.org/officeDocument/2006/relationships/hyperlink" Target="https://podminky.urs.cz/item/CS_URS_2022_01/721174026" TargetMode="External" /><Relationship Id="rId20" Type="http://schemas.openxmlformats.org/officeDocument/2006/relationships/hyperlink" Target="https://podminky.urs.cz/item/CS_URS_2022_01/721194105" TargetMode="External" /><Relationship Id="rId21" Type="http://schemas.openxmlformats.org/officeDocument/2006/relationships/hyperlink" Target="https://podminky.urs.cz/item/CS_URS_2022_01/721194107" TargetMode="External" /><Relationship Id="rId22" Type="http://schemas.openxmlformats.org/officeDocument/2006/relationships/hyperlink" Target="https://podminky.urs.cz/item/CS_URS_2022_01/721194109" TargetMode="External" /><Relationship Id="rId23" Type="http://schemas.openxmlformats.org/officeDocument/2006/relationships/hyperlink" Target="https://podminky.urs.cz/item/CS_URS_2022_01/721210818" TargetMode="External" /><Relationship Id="rId24" Type="http://schemas.openxmlformats.org/officeDocument/2006/relationships/hyperlink" Target="https://podminky.urs.cz/item/CS_URS_2022_01/721211403" TargetMode="External" /><Relationship Id="rId25" Type="http://schemas.openxmlformats.org/officeDocument/2006/relationships/hyperlink" Target="https://podminky.urs.cz/item/CS_URS_2022_01/877260310" TargetMode="External" /><Relationship Id="rId26" Type="http://schemas.openxmlformats.org/officeDocument/2006/relationships/hyperlink" Target="https://podminky.urs.cz/item/CS_URS_2022_01/877260330" TargetMode="External" /><Relationship Id="rId27" Type="http://schemas.openxmlformats.org/officeDocument/2006/relationships/hyperlink" Target="https://podminky.urs.cz/item/CS_URS_2022_01/722181235" TargetMode="External" /><Relationship Id="rId28" Type="http://schemas.openxmlformats.org/officeDocument/2006/relationships/hyperlink" Target="https://podminky.urs.cz/item/CS_URS_2022_01/998721104" TargetMode="External" /><Relationship Id="rId29" Type="http://schemas.openxmlformats.org/officeDocument/2006/relationships/hyperlink" Target="https://podminky.urs.cz/item/CS_URS_2022_01/722171933" TargetMode="External" /><Relationship Id="rId30" Type="http://schemas.openxmlformats.org/officeDocument/2006/relationships/hyperlink" Target="https://podminky.urs.cz/item/CS_URS_2022_01/722174001" TargetMode="External" /><Relationship Id="rId31" Type="http://schemas.openxmlformats.org/officeDocument/2006/relationships/hyperlink" Target="https://podminky.urs.cz/item/CS_URS_2022_01/722181211" TargetMode="External" /><Relationship Id="rId32" Type="http://schemas.openxmlformats.org/officeDocument/2006/relationships/hyperlink" Target="https://podminky.urs.cz/item/CS_URS_2022_01/722171913" TargetMode="External" /><Relationship Id="rId33" Type="http://schemas.openxmlformats.org/officeDocument/2006/relationships/hyperlink" Target="https://podminky.urs.cz/item/CS_URS_2022_01/722171933" TargetMode="External" /><Relationship Id="rId34" Type="http://schemas.openxmlformats.org/officeDocument/2006/relationships/hyperlink" Target="https://podminky.urs.cz/item/CS_URS_2022_01/722190901" TargetMode="External" /><Relationship Id="rId35" Type="http://schemas.openxmlformats.org/officeDocument/2006/relationships/hyperlink" Target="https://podminky.urs.cz/item/CS_URS_2022_01/722290234" TargetMode="External" /><Relationship Id="rId36" Type="http://schemas.openxmlformats.org/officeDocument/2006/relationships/hyperlink" Target="https://podminky.urs.cz/item/CS_URS_2022_01/998722104" TargetMode="External" /><Relationship Id="rId37" Type="http://schemas.openxmlformats.org/officeDocument/2006/relationships/hyperlink" Target="https://podminky.urs.cz/item/CS_URS_2022_01/725114911" TargetMode="External" /><Relationship Id="rId38" Type="http://schemas.openxmlformats.org/officeDocument/2006/relationships/hyperlink" Target="https://podminky.urs.cz/item/CS_URS_2022_01/725110814" TargetMode="External" /><Relationship Id="rId39" Type="http://schemas.openxmlformats.org/officeDocument/2006/relationships/hyperlink" Target="https://podminky.urs.cz/item/CS_URS_2022_01/725112182" TargetMode="External" /><Relationship Id="rId40" Type="http://schemas.openxmlformats.org/officeDocument/2006/relationships/hyperlink" Target="https://podminky.urs.cz/item/CS_URS_2022_01/725114912" TargetMode="External" /><Relationship Id="rId41" Type="http://schemas.openxmlformats.org/officeDocument/2006/relationships/hyperlink" Target="https://podminky.urs.cz/item/CS_URS_2022_01/725210821" TargetMode="External" /><Relationship Id="rId42" Type="http://schemas.openxmlformats.org/officeDocument/2006/relationships/hyperlink" Target="https://podminky.urs.cz/item/CS_URS_2022_01/725211602" TargetMode="External" /><Relationship Id="rId43" Type="http://schemas.openxmlformats.org/officeDocument/2006/relationships/hyperlink" Target="https://podminky.urs.cz/item/CS_URS_2022_01/725211703" TargetMode="External" /><Relationship Id="rId44" Type="http://schemas.openxmlformats.org/officeDocument/2006/relationships/hyperlink" Target="https://podminky.urs.cz/item/CS_URS_2022_01/725330840" TargetMode="External" /><Relationship Id="rId45" Type="http://schemas.openxmlformats.org/officeDocument/2006/relationships/hyperlink" Target="https://podminky.urs.cz/item/CS_URS_2022_01/725330911" TargetMode="External" /><Relationship Id="rId46" Type="http://schemas.openxmlformats.org/officeDocument/2006/relationships/hyperlink" Target="https://podminky.urs.cz/item/CS_URS_2022_01/725330912" TargetMode="External" /><Relationship Id="rId47" Type="http://schemas.openxmlformats.org/officeDocument/2006/relationships/hyperlink" Target="https://podminky.urs.cz/item/CS_URS_2022_01/725331111" TargetMode="External" /><Relationship Id="rId48" Type="http://schemas.openxmlformats.org/officeDocument/2006/relationships/hyperlink" Target="https://podminky.urs.cz/item/CS_URS_2022_01/725813111" TargetMode="External" /><Relationship Id="rId49" Type="http://schemas.openxmlformats.org/officeDocument/2006/relationships/hyperlink" Target="https://podminky.urs.cz/item/CS_URS_2022_01/725820801" TargetMode="External" /><Relationship Id="rId50" Type="http://schemas.openxmlformats.org/officeDocument/2006/relationships/hyperlink" Target="https://podminky.urs.cz/item/CS_URS_2022_01/725841312" TargetMode="External" /><Relationship Id="rId51" Type="http://schemas.openxmlformats.org/officeDocument/2006/relationships/hyperlink" Target="https://podminky.urs.cz/item/CS_URS_2022_01/725829121" TargetMode="External" /><Relationship Id="rId52" Type="http://schemas.openxmlformats.org/officeDocument/2006/relationships/hyperlink" Target="https://podminky.urs.cz/item/CS_URS_2022_01/725240811" TargetMode="External" /><Relationship Id="rId53" Type="http://schemas.openxmlformats.org/officeDocument/2006/relationships/hyperlink" Target="https://podminky.urs.cz/item/CS_URS_2022_01/725240812" TargetMode="External" /><Relationship Id="rId54" Type="http://schemas.openxmlformats.org/officeDocument/2006/relationships/hyperlink" Target="https://podminky.urs.cz/item/CS_URS_2022_01/725241111" TargetMode="External" /><Relationship Id="rId55" Type="http://schemas.openxmlformats.org/officeDocument/2006/relationships/hyperlink" Target="https://podminky.urs.cz/item/CS_URS_2022_01/725244313" TargetMode="External" /><Relationship Id="rId56" Type="http://schemas.openxmlformats.org/officeDocument/2006/relationships/hyperlink" Target="https://podminky.urs.cz/item/CS_URS_2022_01/998725104" TargetMode="External" /><Relationship Id="rId57" Type="http://schemas.openxmlformats.org/officeDocument/2006/relationships/hyperlink" Target="https://podminky.urs.cz/item/CS_URS_2022_01/727111007" TargetMode="External" /><Relationship Id="rId58" Type="http://schemas.openxmlformats.org/officeDocument/2006/relationships/hyperlink" Target="https://podminky.urs.cz/item/CS_URS_2022_01/727121103" TargetMode="External" /><Relationship Id="rId59" Type="http://schemas.openxmlformats.org/officeDocument/2006/relationships/hyperlink" Target="https://podminky.urs.cz/item/CS_URS_2022_01/727121105" TargetMode="External" /><Relationship Id="rId60" Type="http://schemas.openxmlformats.org/officeDocument/2006/relationships/hyperlink" Target="https://podminky.urs.cz/item/CS_URS_2022_01/727121107" TargetMode="External" /><Relationship Id="rId61" Type="http://schemas.openxmlformats.org/officeDocument/2006/relationships/hyperlink" Target="https://podminky.urs.cz/item/CS_URS_2022_01/727121108" TargetMode="External" /><Relationship Id="rId62" Type="http://schemas.openxmlformats.org/officeDocument/2006/relationships/hyperlink" Target="https://podminky.urs.cz/item/CS_URS_2022_01/998721104" TargetMode="External" /><Relationship Id="rId6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3254000" TargetMode="External" /><Relationship Id="rId2" Type="http://schemas.openxmlformats.org/officeDocument/2006/relationships/hyperlink" Target="https://podminky.urs.cz/item/CS_URS_2022_01/032903000" TargetMode="External" /><Relationship Id="rId3" Type="http://schemas.openxmlformats.org/officeDocument/2006/relationships/hyperlink" Target="https://podminky.urs.cz/item/CS_URS_2022_01/033203000" TargetMode="External" /><Relationship Id="rId4" Type="http://schemas.openxmlformats.org/officeDocument/2006/relationships/hyperlink" Target="https://podminky.urs.cz/item/CS_URS_2022_01/043114000" TargetMode="External" /><Relationship Id="rId5" Type="http://schemas.openxmlformats.org/officeDocument/2006/relationships/hyperlink" Target="https://podminky.urs.cz/item/CS_URS_2022_01/071103000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22h069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Výměna stávajících rozvodů kanalizace - Objekt B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K. Vary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30. 5. 2022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Domov mládeže a jídelna K.Vary p.o.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KTS-CZ,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Daniela Hahnová, Dipl. technik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24.7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'D.1.1B - Architektonicko-...'!J30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'D.1.1B - Architektonicko-...'!P102</f>
        <v>0</v>
      </c>
      <c r="AV55" s="122">
        <f>'D.1.1B - Architektonicko-...'!J33</f>
        <v>0</v>
      </c>
      <c r="AW55" s="122">
        <f>'D.1.1B - Architektonicko-...'!J34</f>
        <v>0</v>
      </c>
      <c r="AX55" s="122">
        <f>'D.1.1B - Architektonicko-...'!J35</f>
        <v>0</v>
      </c>
      <c r="AY55" s="122">
        <f>'D.1.1B - Architektonicko-...'!J36</f>
        <v>0</v>
      </c>
      <c r="AZ55" s="122">
        <f>'D.1.1B - Architektonicko-...'!F33</f>
        <v>0</v>
      </c>
      <c r="BA55" s="122">
        <f>'D.1.1B - Architektonicko-...'!F34</f>
        <v>0</v>
      </c>
      <c r="BB55" s="122">
        <f>'D.1.1B - Architektonicko-...'!F35</f>
        <v>0</v>
      </c>
      <c r="BC55" s="122">
        <f>'D.1.1B - Architektonicko-...'!F36</f>
        <v>0</v>
      </c>
      <c r="BD55" s="124">
        <f>'D.1.1B - Architektonicko-...'!F37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24.7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'D.1.4B - Zdravotně techni...'!J30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'D.1.4B - Zdravotně techni...'!P88</f>
        <v>0</v>
      </c>
      <c r="AV56" s="122">
        <f>'D.1.4B - Zdravotně techni...'!J33</f>
        <v>0</v>
      </c>
      <c r="AW56" s="122">
        <f>'D.1.4B - Zdravotně techni...'!J34</f>
        <v>0</v>
      </c>
      <c r="AX56" s="122">
        <f>'D.1.4B - Zdravotně techni...'!J35</f>
        <v>0</v>
      </c>
      <c r="AY56" s="122">
        <f>'D.1.4B - Zdravotně techni...'!J36</f>
        <v>0</v>
      </c>
      <c r="AZ56" s="122">
        <f>'D.1.4B - Zdravotně techni...'!F33</f>
        <v>0</v>
      </c>
      <c r="BA56" s="122">
        <f>'D.1.4B - Zdravotně techni...'!F34</f>
        <v>0</v>
      </c>
      <c r="BB56" s="122">
        <f>'D.1.4B - Zdravotně techni...'!F35</f>
        <v>0</v>
      </c>
      <c r="BC56" s="122">
        <f>'D.1.4B - Zdravotně techni...'!F36</f>
        <v>0</v>
      </c>
      <c r="BD56" s="124">
        <f>'D.1.4B - Zdravotně techni...'!F37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'VON.B - Vedlejší a ostatn...'!J30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88</v>
      </c>
      <c r="AR57" s="120"/>
      <c r="AS57" s="126">
        <v>0</v>
      </c>
      <c r="AT57" s="127">
        <f>ROUND(SUM(AV57:AW57),2)</f>
        <v>0</v>
      </c>
      <c r="AU57" s="128">
        <f>'VON.B - Vedlejší a ostatn...'!P84</f>
        <v>0</v>
      </c>
      <c r="AV57" s="127">
        <f>'VON.B - Vedlejší a ostatn...'!J33</f>
        <v>0</v>
      </c>
      <c r="AW57" s="127">
        <f>'VON.B - Vedlejší a ostatn...'!J34</f>
        <v>0</v>
      </c>
      <c r="AX57" s="127">
        <f>'VON.B - Vedlejší a ostatn...'!J35</f>
        <v>0</v>
      </c>
      <c r="AY57" s="127">
        <f>'VON.B - Vedlejší a ostatn...'!J36</f>
        <v>0</v>
      </c>
      <c r="AZ57" s="127">
        <f>'VON.B - Vedlejší a ostatn...'!F33</f>
        <v>0</v>
      </c>
      <c r="BA57" s="127">
        <f>'VON.B - Vedlejší a ostatn...'!F34</f>
        <v>0</v>
      </c>
      <c r="BB57" s="127">
        <f>'VON.B - Vedlejší a ostatn...'!F35</f>
        <v>0</v>
      </c>
      <c r="BC57" s="127">
        <f>'VON.B - Vedlejší a ostatn...'!F36</f>
        <v>0</v>
      </c>
      <c r="BD57" s="129">
        <f>'VON.B - Vedlejší a ostatn...'!F37</f>
        <v>0</v>
      </c>
      <c r="BE57" s="7"/>
      <c r="BT57" s="125" t="s">
        <v>80</v>
      </c>
      <c r="BV57" s="125" t="s">
        <v>74</v>
      </c>
      <c r="BW57" s="125" t="s">
        <v>89</v>
      </c>
      <c r="BX57" s="125" t="s">
        <v>5</v>
      </c>
      <c r="CL57" s="125" t="s">
        <v>19</v>
      </c>
      <c r="CM57" s="125" t="s">
        <v>82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ED5F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D.1.1B - Architektonicko-...'!C2" display="/"/>
    <hyperlink ref="A56" location="'D.1.4B - Zdravotně techni...'!C2" display="/"/>
    <hyperlink ref="A57" location="'VON.B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Výměna stávajících rozvodů kanalizace - Objekt 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30. 5. 2022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ROUND(J102,2)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ROUND((SUM(BE102:BE556)),2)</f>
        <v>0</v>
      </c>
      <c r="G33" s="40"/>
      <c r="H33" s="40"/>
      <c r="I33" s="150">
        <v>0.21</v>
      </c>
      <c r="J33" s="149">
        <f>ROUND(((SUM(BE102:BE556))*I33),2)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ROUND((SUM(BF102:BF556)),2)</f>
        <v>0</v>
      </c>
      <c r="G34" s="40"/>
      <c r="H34" s="40"/>
      <c r="I34" s="150">
        <v>0.15</v>
      </c>
      <c r="J34" s="149">
        <f>ROUND(((SUM(BF102:BF556))*I34),2)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ROUND((SUM(BG102:BG556)),2)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ROUND((SUM(BH102:BH556)),2)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ROUND((SUM(BI102:BI556)),2)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Výměna stávajících rozvodů kanalizace - Objekt 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D.1.1B - Architektonicko-stavební řešení - Objekt B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 Vary</v>
      </c>
      <c r="G52" s="42"/>
      <c r="H52" s="42"/>
      <c r="I52" s="34" t="s">
        <v>23</v>
      </c>
      <c r="J52" s="74" t="str">
        <f>IF(J12="","",J12)</f>
        <v>30. 5. 2022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Domov mládeže a jídelna K.Vary p.o.</v>
      </c>
      <c r="G54" s="42"/>
      <c r="H54" s="42"/>
      <c r="I54" s="34" t="s">
        <v>31</v>
      </c>
      <c r="J54" s="38" t="str">
        <f>E21</f>
        <v>KTS-CZ,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Daniela Hahnová, Dipl. technik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J102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97</v>
      </c>
      <c r="E60" s="170"/>
      <c r="F60" s="170"/>
      <c r="G60" s="170"/>
      <c r="H60" s="170"/>
      <c r="I60" s="170"/>
      <c r="J60" s="171">
        <f>J103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</v>
      </c>
      <c r="E61" s="176"/>
      <c r="F61" s="176"/>
      <c r="G61" s="176"/>
      <c r="H61" s="176"/>
      <c r="I61" s="176"/>
      <c r="J61" s="177">
        <f>J104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</v>
      </c>
      <c r="E62" s="176"/>
      <c r="F62" s="176"/>
      <c r="G62" s="176"/>
      <c r="H62" s="176"/>
      <c r="I62" s="176"/>
      <c r="J62" s="177">
        <f>J110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6"/>
      <c r="J63" s="177">
        <f>J116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3"/>
      <c r="C64" s="174"/>
      <c r="D64" s="175" t="s">
        <v>101</v>
      </c>
      <c r="E64" s="176"/>
      <c r="F64" s="176"/>
      <c r="G64" s="176"/>
      <c r="H64" s="176"/>
      <c r="I64" s="176"/>
      <c r="J64" s="177">
        <f>J117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3"/>
      <c r="C65" s="174"/>
      <c r="D65" s="175" t="s">
        <v>102</v>
      </c>
      <c r="E65" s="176"/>
      <c r="F65" s="176"/>
      <c r="G65" s="176"/>
      <c r="H65" s="176"/>
      <c r="I65" s="176"/>
      <c r="J65" s="177">
        <f>J146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103</v>
      </c>
      <c r="E66" s="176"/>
      <c r="F66" s="176"/>
      <c r="G66" s="176"/>
      <c r="H66" s="176"/>
      <c r="I66" s="176"/>
      <c r="J66" s="177">
        <f>J165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3"/>
      <c r="C67" s="174"/>
      <c r="D67" s="175" t="s">
        <v>104</v>
      </c>
      <c r="E67" s="176"/>
      <c r="F67" s="176"/>
      <c r="G67" s="176"/>
      <c r="H67" s="176"/>
      <c r="I67" s="176"/>
      <c r="J67" s="177">
        <f>J166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3"/>
      <c r="C68" s="174"/>
      <c r="D68" s="175" t="s">
        <v>105</v>
      </c>
      <c r="E68" s="176"/>
      <c r="F68" s="176"/>
      <c r="G68" s="176"/>
      <c r="H68" s="176"/>
      <c r="I68" s="176"/>
      <c r="J68" s="177">
        <f>J175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3"/>
      <c r="C69" s="174"/>
      <c r="D69" s="175" t="s">
        <v>106</v>
      </c>
      <c r="E69" s="176"/>
      <c r="F69" s="176"/>
      <c r="G69" s="176"/>
      <c r="H69" s="176"/>
      <c r="I69" s="176"/>
      <c r="J69" s="177">
        <f>J185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73"/>
      <c r="C70" s="174"/>
      <c r="D70" s="175" t="s">
        <v>107</v>
      </c>
      <c r="E70" s="176"/>
      <c r="F70" s="176"/>
      <c r="G70" s="176"/>
      <c r="H70" s="176"/>
      <c r="I70" s="176"/>
      <c r="J70" s="177">
        <f>J227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108</v>
      </c>
      <c r="E71" s="176"/>
      <c r="F71" s="176"/>
      <c r="G71" s="176"/>
      <c r="H71" s="176"/>
      <c r="I71" s="176"/>
      <c r="J71" s="177">
        <f>J238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109</v>
      </c>
      <c r="E72" s="176"/>
      <c r="F72" s="176"/>
      <c r="G72" s="176"/>
      <c r="H72" s="176"/>
      <c r="I72" s="176"/>
      <c r="J72" s="177">
        <f>J264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7"/>
      <c r="C73" s="168"/>
      <c r="D73" s="169" t="s">
        <v>110</v>
      </c>
      <c r="E73" s="170"/>
      <c r="F73" s="170"/>
      <c r="G73" s="170"/>
      <c r="H73" s="170"/>
      <c r="I73" s="170"/>
      <c r="J73" s="171">
        <f>J268</f>
        <v>0</v>
      </c>
      <c r="K73" s="168"/>
      <c r="L73" s="17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3"/>
      <c r="C74" s="174"/>
      <c r="D74" s="175" t="s">
        <v>111</v>
      </c>
      <c r="E74" s="176"/>
      <c r="F74" s="176"/>
      <c r="G74" s="176"/>
      <c r="H74" s="176"/>
      <c r="I74" s="176"/>
      <c r="J74" s="177">
        <f>J269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112</v>
      </c>
      <c r="E75" s="176"/>
      <c r="F75" s="176"/>
      <c r="G75" s="176"/>
      <c r="H75" s="176"/>
      <c r="I75" s="176"/>
      <c r="J75" s="177">
        <f>J283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113</v>
      </c>
      <c r="E76" s="176"/>
      <c r="F76" s="176"/>
      <c r="G76" s="176"/>
      <c r="H76" s="176"/>
      <c r="I76" s="176"/>
      <c r="J76" s="177">
        <f>J292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114</v>
      </c>
      <c r="E77" s="176"/>
      <c r="F77" s="176"/>
      <c r="G77" s="176"/>
      <c r="H77" s="176"/>
      <c r="I77" s="176"/>
      <c r="J77" s="177">
        <f>J305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115</v>
      </c>
      <c r="E78" s="176"/>
      <c r="F78" s="176"/>
      <c r="G78" s="176"/>
      <c r="H78" s="176"/>
      <c r="I78" s="176"/>
      <c r="J78" s="177">
        <f>J338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116</v>
      </c>
      <c r="E79" s="176"/>
      <c r="F79" s="176"/>
      <c r="G79" s="176"/>
      <c r="H79" s="176"/>
      <c r="I79" s="176"/>
      <c r="J79" s="177">
        <f>J378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117</v>
      </c>
      <c r="E80" s="176"/>
      <c r="F80" s="176"/>
      <c r="G80" s="176"/>
      <c r="H80" s="176"/>
      <c r="I80" s="176"/>
      <c r="J80" s="177">
        <f>J396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3"/>
      <c r="C81" s="174"/>
      <c r="D81" s="175" t="s">
        <v>118</v>
      </c>
      <c r="E81" s="176"/>
      <c r="F81" s="176"/>
      <c r="G81" s="176"/>
      <c r="H81" s="176"/>
      <c r="I81" s="176"/>
      <c r="J81" s="177">
        <f>J475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67"/>
      <c r="C82" s="168"/>
      <c r="D82" s="169" t="s">
        <v>119</v>
      </c>
      <c r="E82" s="170"/>
      <c r="F82" s="170"/>
      <c r="G82" s="170"/>
      <c r="H82" s="170"/>
      <c r="I82" s="170"/>
      <c r="J82" s="171">
        <f>J527</f>
        <v>0</v>
      </c>
      <c r="K82" s="168"/>
      <c r="L82" s="17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2" customFormat="1" ht="21.8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8" spans="1:31" s="2" customFormat="1" ht="6.95" customHeight="1">
      <c r="A88" s="40"/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4.95" customHeight="1">
      <c r="A89" s="40"/>
      <c r="B89" s="41"/>
      <c r="C89" s="25" t="s">
        <v>120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16</v>
      </c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162" t="str">
        <f>E7</f>
        <v>Výměna stávajících rozvodů kanalizace - Objekt B</v>
      </c>
      <c r="F92" s="34"/>
      <c r="G92" s="34"/>
      <c r="H92" s="34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91</v>
      </c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71" t="str">
        <f>E9</f>
        <v>D.1.1B - Architektonicko-stavební řešení - Objekt B</v>
      </c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21</v>
      </c>
      <c r="D96" s="42"/>
      <c r="E96" s="42"/>
      <c r="F96" s="29" t="str">
        <f>F12</f>
        <v>K. Vary</v>
      </c>
      <c r="G96" s="42"/>
      <c r="H96" s="42"/>
      <c r="I96" s="34" t="s">
        <v>23</v>
      </c>
      <c r="J96" s="74" t="str">
        <f>IF(J12="","",J12)</f>
        <v>30. 5. 2022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5.15" customHeight="1">
      <c r="A98" s="40"/>
      <c r="B98" s="41"/>
      <c r="C98" s="34" t="s">
        <v>25</v>
      </c>
      <c r="D98" s="42"/>
      <c r="E98" s="42"/>
      <c r="F98" s="29" t="str">
        <f>E15</f>
        <v>Domov mládeže a jídelna K.Vary p.o.</v>
      </c>
      <c r="G98" s="42"/>
      <c r="H98" s="42"/>
      <c r="I98" s="34" t="s">
        <v>31</v>
      </c>
      <c r="J98" s="38" t="str">
        <f>E21</f>
        <v>KTS-CZ, s.r.o.</v>
      </c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5.65" customHeight="1">
      <c r="A99" s="40"/>
      <c r="B99" s="41"/>
      <c r="C99" s="34" t="s">
        <v>29</v>
      </c>
      <c r="D99" s="42"/>
      <c r="E99" s="42"/>
      <c r="F99" s="29" t="str">
        <f>IF(E18="","",E18)</f>
        <v>Vyplň údaj</v>
      </c>
      <c r="G99" s="42"/>
      <c r="H99" s="42"/>
      <c r="I99" s="34" t="s">
        <v>34</v>
      </c>
      <c r="J99" s="38" t="str">
        <f>E24</f>
        <v>Daniela Hahnová, Dipl. technik</v>
      </c>
      <c r="K99" s="42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3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79"/>
      <c r="B101" s="180"/>
      <c r="C101" s="181" t="s">
        <v>121</v>
      </c>
      <c r="D101" s="182" t="s">
        <v>57</v>
      </c>
      <c r="E101" s="182" t="s">
        <v>53</v>
      </c>
      <c r="F101" s="182" t="s">
        <v>54</v>
      </c>
      <c r="G101" s="182" t="s">
        <v>122</v>
      </c>
      <c r="H101" s="182" t="s">
        <v>123</v>
      </c>
      <c r="I101" s="182" t="s">
        <v>124</v>
      </c>
      <c r="J101" s="182" t="s">
        <v>95</v>
      </c>
      <c r="K101" s="183" t="s">
        <v>125</v>
      </c>
      <c r="L101" s="184"/>
      <c r="M101" s="94" t="s">
        <v>19</v>
      </c>
      <c r="N101" s="95" t="s">
        <v>42</v>
      </c>
      <c r="O101" s="95" t="s">
        <v>126</v>
      </c>
      <c r="P101" s="95" t="s">
        <v>127</v>
      </c>
      <c r="Q101" s="95" t="s">
        <v>128</v>
      </c>
      <c r="R101" s="95" t="s">
        <v>129</v>
      </c>
      <c r="S101" s="95" t="s">
        <v>130</v>
      </c>
      <c r="T101" s="96" t="s">
        <v>131</v>
      </c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</row>
    <row r="102" spans="1:63" s="2" customFormat="1" ht="22.8" customHeight="1">
      <c r="A102" s="40"/>
      <c r="B102" s="41"/>
      <c r="C102" s="101" t="s">
        <v>132</v>
      </c>
      <c r="D102" s="42"/>
      <c r="E102" s="42"/>
      <c r="F102" s="42"/>
      <c r="G102" s="42"/>
      <c r="H102" s="42"/>
      <c r="I102" s="42"/>
      <c r="J102" s="185">
        <f>BK102</f>
        <v>0</v>
      </c>
      <c r="K102" s="42"/>
      <c r="L102" s="46"/>
      <c r="M102" s="97"/>
      <c r="N102" s="186"/>
      <c r="O102" s="98"/>
      <c r="P102" s="187">
        <f>P103+P268+P527</f>
        <v>0</v>
      </c>
      <c r="Q102" s="98"/>
      <c r="R102" s="187">
        <f>R103+R268+R527</f>
        <v>114.68524106000001</v>
      </c>
      <c r="S102" s="98"/>
      <c r="T102" s="188">
        <f>T103+T268+T527</f>
        <v>173.87745200000003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71</v>
      </c>
      <c r="AU102" s="19" t="s">
        <v>96</v>
      </c>
      <c r="BK102" s="189">
        <f>BK103+BK268+BK527</f>
        <v>0</v>
      </c>
    </row>
    <row r="103" spans="1:63" s="12" customFormat="1" ht="25.9" customHeight="1">
      <c r="A103" s="12"/>
      <c r="B103" s="190"/>
      <c r="C103" s="191"/>
      <c r="D103" s="192" t="s">
        <v>71</v>
      </c>
      <c r="E103" s="193" t="s">
        <v>133</v>
      </c>
      <c r="F103" s="193" t="s">
        <v>134</v>
      </c>
      <c r="G103" s="191"/>
      <c r="H103" s="191"/>
      <c r="I103" s="194"/>
      <c r="J103" s="195">
        <f>BK103</f>
        <v>0</v>
      </c>
      <c r="K103" s="191"/>
      <c r="L103" s="196"/>
      <c r="M103" s="197"/>
      <c r="N103" s="198"/>
      <c r="O103" s="198"/>
      <c r="P103" s="199">
        <f>P104+P110+P116+P165+P238+P264</f>
        <v>0</v>
      </c>
      <c r="Q103" s="198"/>
      <c r="R103" s="199">
        <f>R104+R110+R116+R165+R238+R264</f>
        <v>74.77350196</v>
      </c>
      <c r="S103" s="198"/>
      <c r="T103" s="200">
        <f>T104+T110+T116+T165+T238+T264</f>
        <v>173.63158000000004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80</v>
      </c>
      <c r="AT103" s="202" t="s">
        <v>71</v>
      </c>
      <c r="AU103" s="202" t="s">
        <v>72</v>
      </c>
      <c r="AY103" s="201" t="s">
        <v>135</v>
      </c>
      <c r="BK103" s="203">
        <f>BK104+BK110+BK116+BK165+BK238+BK264</f>
        <v>0</v>
      </c>
    </row>
    <row r="104" spans="1:63" s="12" customFormat="1" ht="22.8" customHeight="1">
      <c r="A104" s="12"/>
      <c r="B104" s="190"/>
      <c r="C104" s="191"/>
      <c r="D104" s="192" t="s">
        <v>71</v>
      </c>
      <c r="E104" s="204" t="s">
        <v>136</v>
      </c>
      <c r="F104" s="204" t="s">
        <v>137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SUM(P105:P109)</f>
        <v>0</v>
      </c>
      <c r="Q104" s="198"/>
      <c r="R104" s="199">
        <f>SUM(R105:R109)</f>
        <v>13.5779776</v>
      </c>
      <c r="S104" s="198"/>
      <c r="T104" s="200">
        <f>SUM(T105:T109)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80</v>
      </c>
      <c r="AT104" s="202" t="s">
        <v>71</v>
      </c>
      <c r="AU104" s="202" t="s">
        <v>80</v>
      </c>
      <c r="AY104" s="201" t="s">
        <v>135</v>
      </c>
      <c r="BK104" s="203">
        <f>SUM(BK105:BK109)</f>
        <v>0</v>
      </c>
    </row>
    <row r="105" spans="1:65" s="2" customFormat="1" ht="24.15" customHeight="1">
      <c r="A105" s="40"/>
      <c r="B105" s="41"/>
      <c r="C105" s="206" t="s">
        <v>80</v>
      </c>
      <c r="D105" s="206" t="s">
        <v>138</v>
      </c>
      <c r="E105" s="207" t="s">
        <v>139</v>
      </c>
      <c r="F105" s="208" t="s">
        <v>140</v>
      </c>
      <c r="G105" s="209" t="s">
        <v>141</v>
      </c>
      <c r="H105" s="210">
        <v>203.02</v>
      </c>
      <c r="I105" s="211"/>
      <c r="J105" s="212">
        <f>ROUND(I105*H105,2)</f>
        <v>0</v>
      </c>
      <c r="K105" s="208" t="s">
        <v>142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0.06688</v>
      </c>
      <c r="R105" s="215">
        <f>Q105*H105</f>
        <v>13.5779776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143</v>
      </c>
      <c r="AT105" s="217" t="s">
        <v>138</v>
      </c>
      <c r="AU105" s="217" t="s">
        <v>82</v>
      </c>
      <c r="AY105" s="19" t="s">
        <v>135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143</v>
      </c>
      <c r="BM105" s="217" t="s">
        <v>82</v>
      </c>
    </row>
    <row r="106" spans="1:47" s="2" customFormat="1" ht="12">
      <c r="A106" s="40"/>
      <c r="B106" s="41"/>
      <c r="C106" s="42"/>
      <c r="D106" s="219" t="s">
        <v>144</v>
      </c>
      <c r="E106" s="42"/>
      <c r="F106" s="220" t="s">
        <v>145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144</v>
      </c>
      <c r="AU106" s="19" t="s">
        <v>82</v>
      </c>
    </row>
    <row r="107" spans="1:47" s="2" customFormat="1" ht="12">
      <c r="A107" s="40"/>
      <c r="B107" s="41"/>
      <c r="C107" s="42"/>
      <c r="D107" s="224" t="s">
        <v>146</v>
      </c>
      <c r="E107" s="42"/>
      <c r="F107" s="225" t="s">
        <v>147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146</v>
      </c>
      <c r="AU107" s="19" t="s">
        <v>82</v>
      </c>
    </row>
    <row r="108" spans="1:51" s="13" customFormat="1" ht="12">
      <c r="A108" s="13"/>
      <c r="B108" s="226"/>
      <c r="C108" s="227"/>
      <c r="D108" s="219" t="s">
        <v>148</v>
      </c>
      <c r="E108" s="228" t="s">
        <v>19</v>
      </c>
      <c r="F108" s="229" t="s">
        <v>149</v>
      </c>
      <c r="G108" s="227"/>
      <c r="H108" s="230">
        <v>203.02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148</v>
      </c>
      <c r="AU108" s="236" t="s">
        <v>82</v>
      </c>
      <c r="AV108" s="13" t="s">
        <v>82</v>
      </c>
      <c r="AW108" s="13" t="s">
        <v>33</v>
      </c>
      <c r="AX108" s="13" t="s">
        <v>72</v>
      </c>
      <c r="AY108" s="236" t="s">
        <v>135</v>
      </c>
    </row>
    <row r="109" spans="1:51" s="14" customFormat="1" ht="12">
      <c r="A109" s="14"/>
      <c r="B109" s="237"/>
      <c r="C109" s="238"/>
      <c r="D109" s="219" t="s">
        <v>148</v>
      </c>
      <c r="E109" s="239" t="s">
        <v>19</v>
      </c>
      <c r="F109" s="240" t="s">
        <v>150</v>
      </c>
      <c r="G109" s="238"/>
      <c r="H109" s="241">
        <v>203.02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148</v>
      </c>
      <c r="AU109" s="247" t="s">
        <v>82</v>
      </c>
      <c r="AV109" s="14" t="s">
        <v>143</v>
      </c>
      <c r="AW109" s="14" t="s">
        <v>33</v>
      </c>
      <c r="AX109" s="14" t="s">
        <v>80</v>
      </c>
      <c r="AY109" s="247" t="s">
        <v>135</v>
      </c>
    </row>
    <row r="110" spans="1:63" s="12" customFormat="1" ht="22.8" customHeight="1">
      <c r="A110" s="12"/>
      <c r="B110" s="190"/>
      <c r="C110" s="191"/>
      <c r="D110" s="192" t="s">
        <v>71</v>
      </c>
      <c r="E110" s="204" t="s">
        <v>143</v>
      </c>
      <c r="F110" s="204" t="s">
        <v>151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SUM(P111:P115)</f>
        <v>0</v>
      </c>
      <c r="Q110" s="198"/>
      <c r="R110" s="199">
        <f>SUM(R111:R115)</f>
        <v>0.31968</v>
      </c>
      <c r="S110" s="198"/>
      <c r="T110" s="200">
        <f>SUM(T111:T115)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80</v>
      </c>
      <c r="AT110" s="202" t="s">
        <v>71</v>
      </c>
      <c r="AU110" s="202" t="s">
        <v>80</v>
      </c>
      <c r="AY110" s="201" t="s">
        <v>135</v>
      </c>
      <c r="BK110" s="203">
        <f>SUM(BK111:BK115)</f>
        <v>0</v>
      </c>
    </row>
    <row r="111" spans="1:65" s="2" customFormat="1" ht="24.15" customHeight="1">
      <c r="A111" s="40"/>
      <c r="B111" s="41"/>
      <c r="C111" s="206" t="s">
        <v>82</v>
      </c>
      <c r="D111" s="206" t="s">
        <v>138</v>
      </c>
      <c r="E111" s="207" t="s">
        <v>152</v>
      </c>
      <c r="F111" s="208" t="s">
        <v>153</v>
      </c>
      <c r="G111" s="209" t="s">
        <v>154</v>
      </c>
      <c r="H111" s="210">
        <v>6</v>
      </c>
      <c r="I111" s="211"/>
      <c r="J111" s="212">
        <f>ROUND(I111*H111,2)</f>
        <v>0</v>
      </c>
      <c r="K111" s="208" t="s">
        <v>142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0.05328</v>
      </c>
      <c r="R111" s="215">
        <f>Q111*H111</f>
        <v>0.31968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143</v>
      </c>
      <c r="AT111" s="217" t="s">
        <v>138</v>
      </c>
      <c r="AU111" s="217" t="s">
        <v>82</v>
      </c>
      <c r="AY111" s="19" t="s">
        <v>135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143</v>
      </c>
      <c r="BM111" s="217" t="s">
        <v>143</v>
      </c>
    </row>
    <row r="112" spans="1:47" s="2" customFormat="1" ht="12">
      <c r="A112" s="40"/>
      <c r="B112" s="41"/>
      <c r="C112" s="42"/>
      <c r="D112" s="219" t="s">
        <v>144</v>
      </c>
      <c r="E112" s="42"/>
      <c r="F112" s="220" t="s">
        <v>155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144</v>
      </c>
      <c r="AU112" s="19" t="s">
        <v>82</v>
      </c>
    </row>
    <row r="113" spans="1:47" s="2" customFormat="1" ht="12">
      <c r="A113" s="40"/>
      <c r="B113" s="41"/>
      <c r="C113" s="42"/>
      <c r="D113" s="224" t="s">
        <v>146</v>
      </c>
      <c r="E113" s="42"/>
      <c r="F113" s="225" t="s">
        <v>156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146</v>
      </c>
      <c r="AU113" s="19" t="s">
        <v>82</v>
      </c>
    </row>
    <row r="114" spans="1:51" s="13" customFormat="1" ht="12">
      <c r="A114" s="13"/>
      <c r="B114" s="226"/>
      <c r="C114" s="227"/>
      <c r="D114" s="219" t="s">
        <v>148</v>
      </c>
      <c r="E114" s="228" t="s">
        <v>19</v>
      </c>
      <c r="F114" s="229" t="s">
        <v>157</v>
      </c>
      <c r="G114" s="227"/>
      <c r="H114" s="230">
        <v>6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148</v>
      </c>
      <c r="AU114" s="236" t="s">
        <v>82</v>
      </c>
      <c r="AV114" s="13" t="s">
        <v>82</v>
      </c>
      <c r="AW114" s="13" t="s">
        <v>33</v>
      </c>
      <c r="AX114" s="13" t="s">
        <v>72</v>
      </c>
      <c r="AY114" s="236" t="s">
        <v>135</v>
      </c>
    </row>
    <row r="115" spans="1:51" s="14" customFormat="1" ht="12">
      <c r="A115" s="14"/>
      <c r="B115" s="237"/>
      <c r="C115" s="238"/>
      <c r="D115" s="219" t="s">
        <v>148</v>
      </c>
      <c r="E115" s="239" t="s">
        <v>19</v>
      </c>
      <c r="F115" s="240" t="s">
        <v>150</v>
      </c>
      <c r="G115" s="238"/>
      <c r="H115" s="241">
        <v>6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148</v>
      </c>
      <c r="AU115" s="247" t="s">
        <v>82</v>
      </c>
      <c r="AV115" s="14" t="s">
        <v>143</v>
      </c>
      <c r="AW115" s="14" t="s">
        <v>33</v>
      </c>
      <c r="AX115" s="14" t="s">
        <v>80</v>
      </c>
      <c r="AY115" s="247" t="s">
        <v>135</v>
      </c>
    </row>
    <row r="116" spans="1:63" s="12" customFormat="1" ht="22.8" customHeight="1">
      <c r="A116" s="12"/>
      <c r="B116" s="190"/>
      <c r="C116" s="191"/>
      <c r="D116" s="192" t="s">
        <v>71</v>
      </c>
      <c r="E116" s="204" t="s">
        <v>158</v>
      </c>
      <c r="F116" s="204" t="s">
        <v>159</v>
      </c>
      <c r="G116" s="191"/>
      <c r="H116" s="191"/>
      <c r="I116" s="194"/>
      <c r="J116" s="205">
        <f>BK116</f>
        <v>0</v>
      </c>
      <c r="K116" s="191"/>
      <c r="L116" s="196"/>
      <c r="M116" s="197"/>
      <c r="N116" s="198"/>
      <c r="O116" s="198"/>
      <c r="P116" s="199">
        <f>P117+P146</f>
        <v>0</v>
      </c>
      <c r="Q116" s="198"/>
      <c r="R116" s="199">
        <f>R117+R146</f>
        <v>60.430739360000004</v>
      </c>
      <c r="S116" s="198"/>
      <c r="T116" s="200">
        <f>T117+T146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80</v>
      </c>
      <c r="AT116" s="202" t="s">
        <v>71</v>
      </c>
      <c r="AU116" s="202" t="s">
        <v>80</v>
      </c>
      <c r="AY116" s="201" t="s">
        <v>135</v>
      </c>
      <c r="BK116" s="203">
        <f>BK117+BK146</f>
        <v>0</v>
      </c>
    </row>
    <row r="117" spans="1:63" s="12" customFormat="1" ht="20.85" customHeight="1">
      <c r="A117" s="12"/>
      <c r="B117" s="190"/>
      <c r="C117" s="191"/>
      <c r="D117" s="192" t="s">
        <v>71</v>
      </c>
      <c r="E117" s="204" t="s">
        <v>160</v>
      </c>
      <c r="F117" s="204" t="s">
        <v>161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SUM(P118:P145)</f>
        <v>0</v>
      </c>
      <c r="Q117" s="198"/>
      <c r="R117" s="199">
        <f>SUM(R118:R145)</f>
        <v>15.3776629</v>
      </c>
      <c r="S117" s="198"/>
      <c r="T117" s="200">
        <f>SUM(T118:T145)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80</v>
      </c>
      <c r="AT117" s="202" t="s">
        <v>71</v>
      </c>
      <c r="AU117" s="202" t="s">
        <v>82</v>
      </c>
      <c r="AY117" s="201" t="s">
        <v>135</v>
      </c>
      <c r="BK117" s="203">
        <f>SUM(BK118:BK145)</f>
        <v>0</v>
      </c>
    </row>
    <row r="118" spans="1:65" s="2" customFormat="1" ht="24.15" customHeight="1">
      <c r="A118" s="40"/>
      <c r="B118" s="41"/>
      <c r="C118" s="206" t="s">
        <v>136</v>
      </c>
      <c r="D118" s="206" t="s">
        <v>138</v>
      </c>
      <c r="E118" s="207" t="s">
        <v>162</v>
      </c>
      <c r="F118" s="208" t="s">
        <v>163</v>
      </c>
      <c r="G118" s="209" t="s">
        <v>141</v>
      </c>
      <c r="H118" s="210">
        <v>140.8</v>
      </c>
      <c r="I118" s="211"/>
      <c r="J118" s="212">
        <f>ROUND(I118*H118,2)</f>
        <v>0</v>
      </c>
      <c r="K118" s="208" t="s">
        <v>142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143</v>
      </c>
      <c r="AT118" s="217" t="s">
        <v>138</v>
      </c>
      <c r="AU118" s="217" t="s">
        <v>136</v>
      </c>
      <c r="AY118" s="19" t="s">
        <v>135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143</v>
      </c>
      <c r="BM118" s="217" t="s">
        <v>158</v>
      </c>
    </row>
    <row r="119" spans="1:47" s="2" customFormat="1" ht="12">
      <c r="A119" s="40"/>
      <c r="B119" s="41"/>
      <c r="C119" s="42"/>
      <c r="D119" s="219" t="s">
        <v>144</v>
      </c>
      <c r="E119" s="42"/>
      <c r="F119" s="220" t="s">
        <v>164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144</v>
      </c>
      <c r="AU119" s="19" t="s">
        <v>136</v>
      </c>
    </row>
    <row r="120" spans="1:47" s="2" customFormat="1" ht="12">
      <c r="A120" s="40"/>
      <c r="B120" s="41"/>
      <c r="C120" s="42"/>
      <c r="D120" s="224" t="s">
        <v>146</v>
      </c>
      <c r="E120" s="42"/>
      <c r="F120" s="225" t="s">
        <v>165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146</v>
      </c>
      <c r="AU120" s="19" t="s">
        <v>136</v>
      </c>
    </row>
    <row r="121" spans="1:51" s="15" customFormat="1" ht="12">
      <c r="A121" s="15"/>
      <c r="B121" s="248"/>
      <c r="C121" s="249"/>
      <c r="D121" s="219" t="s">
        <v>148</v>
      </c>
      <c r="E121" s="250" t="s">
        <v>19</v>
      </c>
      <c r="F121" s="251" t="s">
        <v>166</v>
      </c>
      <c r="G121" s="249"/>
      <c r="H121" s="250" t="s">
        <v>19</v>
      </c>
      <c r="I121" s="252"/>
      <c r="J121" s="249"/>
      <c r="K121" s="249"/>
      <c r="L121" s="253"/>
      <c r="M121" s="254"/>
      <c r="N121" s="255"/>
      <c r="O121" s="255"/>
      <c r="P121" s="255"/>
      <c r="Q121" s="255"/>
      <c r="R121" s="255"/>
      <c r="S121" s="255"/>
      <c r="T121" s="25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7" t="s">
        <v>148</v>
      </c>
      <c r="AU121" s="257" t="s">
        <v>136</v>
      </c>
      <c r="AV121" s="15" t="s">
        <v>80</v>
      </c>
      <c r="AW121" s="15" t="s">
        <v>33</v>
      </c>
      <c r="AX121" s="15" t="s">
        <v>72</v>
      </c>
      <c r="AY121" s="257" t="s">
        <v>135</v>
      </c>
    </row>
    <row r="122" spans="1:51" s="13" customFormat="1" ht="12">
      <c r="A122" s="13"/>
      <c r="B122" s="226"/>
      <c r="C122" s="227"/>
      <c r="D122" s="219" t="s">
        <v>148</v>
      </c>
      <c r="E122" s="228" t="s">
        <v>19</v>
      </c>
      <c r="F122" s="229" t="s">
        <v>167</v>
      </c>
      <c r="G122" s="227"/>
      <c r="H122" s="230">
        <v>140.8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148</v>
      </c>
      <c r="AU122" s="236" t="s">
        <v>136</v>
      </c>
      <c r="AV122" s="13" t="s">
        <v>82</v>
      </c>
      <c r="AW122" s="13" t="s">
        <v>33</v>
      </c>
      <c r="AX122" s="13" t="s">
        <v>72</v>
      </c>
      <c r="AY122" s="236" t="s">
        <v>135</v>
      </c>
    </row>
    <row r="123" spans="1:51" s="14" customFormat="1" ht="12">
      <c r="A123" s="14"/>
      <c r="B123" s="237"/>
      <c r="C123" s="238"/>
      <c r="D123" s="219" t="s">
        <v>148</v>
      </c>
      <c r="E123" s="239" t="s">
        <v>19</v>
      </c>
      <c r="F123" s="240" t="s">
        <v>150</v>
      </c>
      <c r="G123" s="238"/>
      <c r="H123" s="241">
        <v>140.8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7" t="s">
        <v>148</v>
      </c>
      <c r="AU123" s="247" t="s">
        <v>136</v>
      </c>
      <c r="AV123" s="14" t="s">
        <v>143</v>
      </c>
      <c r="AW123" s="14" t="s">
        <v>33</v>
      </c>
      <c r="AX123" s="14" t="s">
        <v>80</v>
      </c>
      <c r="AY123" s="247" t="s">
        <v>135</v>
      </c>
    </row>
    <row r="124" spans="1:65" s="2" customFormat="1" ht="24.15" customHeight="1">
      <c r="A124" s="40"/>
      <c r="B124" s="41"/>
      <c r="C124" s="206" t="s">
        <v>143</v>
      </c>
      <c r="D124" s="206" t="s">
        <v>138</v>
      </c>
      <c r="E124" s="207" t="s">
        <v>168</v>
      </c>
      <c r="F124" s="208" t="s">
        <v>169</v>
      </c>
      <c r="G124" s="209" t="s">
        <v>141</v>
      </c>
      <c r="H124" s="210">
        <v>203.02</v>
      </c>
      <c r="I124" s="211"/>
      <c r="J124" s="212">
        <f>ROUND(I124*H124,2)</f>
        <v>0</v>
      </c>
      <c r="K124" s="208" t="s">
        <v>142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0.00438</v>
      </c>
      <c r="R124" s="215">
        <f>Q124*H124</f>
        <v>0.8892276000000001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143</v>
      </c>
      <c r="AT124" s="217" t="s">
        <v>138</v>
      </c>
      <c r="AU124" s="217" t="s">
        <v>136</v>
      </c>
      <c r="AY124" s="19" t="s">
        <v>135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143</v>
      </c>
      <c r="BM124" s="217" t="s">
        <v>170</v>
      </c>
    </row>
    <row r="125" spans="1:47" s="2" customFormat="1" ht="12">
      <c r="A125" s="40"/>
      <c r="B125" s="41"/>
      <c r="C125" s="42"/>
      <c r="D125" s="219" t="s">
        <v>144</v>
      </c>
      <c r="E125" s="42"/>
      <c r="F125" s="220" t="s">
        <v>171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144</v>
      </c>
      <c r="AU125" s="19" t="s">
        <v>136</v>
      </c>
    </row>
    <row r="126" spans="1:47" s="2" customFormat="1" ht="12">
      <c r="A126" s="40"/>
      <c r="B126" s="41"/>
      <c r="C126" s="42"/>
      <c r="D126" s="224" t="s">
        <v>146</v>
      </c>
      <c r="E126" s="42"/>
      <c r="F126" s="225" t="s">
        <v>172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146</v>
      </c>
      <c r="AU126" s="19" t="s">
        <v>136</v>
      </c>
    </row>
    <row r="127" spans="1:51" s="13" customFormat="1" ht="12">
      <c r="A127" s="13"/>
      <c r="B127" s="226"/>
      <c r="C127" s="227"/>
      <c r="D127" s="219" t="s">
        <v>148</v>
      </c>
      <c r="E127" s="228" t="s">
        <v>19</v>
      </c>
      <c r="F127" s="229" t="s">
        <v>173</v>
      </c>
      <c r="G127" s="227"/>
      <c r="H127" s="230">
        <v>203.02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148</v>
      </c>
      <c r="AU127" s="236" t="s">
        <v>136</v>
      </c>
      <c r="AV127" s="13" t="s">
        <v>82</v>
      </c>
      <c r="AW127" s="13" t="s">
        <v>33</v>
      </c>
      <c r="AX127" s="13" t="s">
        <v>72</v>
      </c>
      <c r="AY127" s="236" t="s">
        <v>135</v>
      </c>
    </row>
    <row r="128" spans="1:51" s="14" customFormat="1" ht="12">
      <c r="A128" s="14"/>
      <c r="B128" s="237"/>
      <c r="C128" s="238"/>
      <c r="D128" s="219" t="s">
        <v>148</v>
      </c>
      <c r="E128" s="239" t="s">
        <v>19</v>
      </c>
      <c r="F128" s="240" t="s">
        <v>150</v>
      </c>
      <c r="G128" s="238"/>
      <c r="H128" s="241">
        <v>203.02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148</v>
      </c>
      <c r="AU128" s="247" t="s">
        <v>136</v>
      </c>
      <c r="AV128" s="14" t="s">
        <v>143</v>
      </c>
      <c r="AW128" s="14" t="s">
        <v>33</v>
      </c>
      <c r="AX128" s="14" t="s">
        <v>80</v>
      </c>
      <c r="AY128" s="247" t="s">
        <v>135</v>
      </c>
    </row>
    <row r="129" spans="1:65" s="2" customFormat="1" ht="21.75" customHeight="1">
      <c r="A129" s="40"/>
      <c r="B129" s="41"/>
      <c r="C129" s="206" t="s">
        <v>174</v>
      </c>
      <c r="D129" s="206" t="s">
        <v>138</v>
      </c>
      <c r="E129" s="207" t="s">
        <v>175</v>
      </c>
      <c r="F129" s="208" t="s">
        <v>176</v>
      </c>
      <c r="G129" s="209" t="s">
        <v>141</v>
      </c>
      <c r="H129" s="210">
        <v>468.15</v>
      </c>
      <c r="I129" s="211"/>
      <c r="J129" s="212">
        <f>ROUND(I129*H129,2)</f>
        <v>0</v>
      </c>
      <c r="K129" s="208" t="s">
        <v>142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0.02857</v>
      </c>
      <c r="R129" s="215">
        <f>Q129*H129</f>
        <v>13.3750455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143</v>
      </c>
      <c r="AT129" s="217" t="s">
        <v>138</v>
      </c>
      <c r="AU129" s="217" t="s">
        <v>136</v>
      </c>
      <c r="AY129" s="19" t="s">
        <v>135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143</v>
      </c>
      <c r="BM129" s="217" t="s">
        <v>177</v>
      </c>
    </row>
    <row r="130" spans="1:47" s="2" customFormat="1" ht="12">
      <c r="A130" s="40"/>
      <c r="B130" s="41"/>
      <c r="C130" s="42"/>
      <c r="D130" s="219" t="s">
        <v>144</v>
      </c>
      <c r="E130" s="42"/>
      <c r="F130" s="220" t="s">
        <v>178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144</v>
      </c>
      <c r="AU130" s="19" t="s">
        <v>136</v>
      </c>
    </row>
    <row r="131" spans="1:47" s="2" customFormat="1" ht="12">
      <c r="A131" s="40"/>
      <c r="B131" s="41"/>
      <c r="C131" s="42"/>
      <c r="D131" s="224" t="s">
        <v>146</v>
      </c>
      <c r="E131" s="42"/>
      <c r="F131" s="225" t="s">
        <v>179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146</v>
      </c>
      <c r="AU131" s="19" t="s">
        <v>136</v>
      </c>
    </row>
    <row r="132" spans="1:51" s="13" customFormat="1" ht="12">
      <c r="A132" s="13"/>
      <c r="B132" s="226"/>
      <c r="C132" s="227"/>
      <c r="D132" s="219" t="s">
        <v>148</v>
      </c>
      <c r="E132" s="228" t="s">
        <v>19</v>
      </c>
      <c r="F132" s="229" t="s">
        <v>180</v>
      </c>
      <c r="G132" s="227"/>
      <c r="H132" s="230">
        <v>468.15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148</v>
      </c>
      <c r="AU132" s="236" t="s">
        <v>136</v>
      </c>
      <c r="AV132" s="13" t="s">
        <v>82</v>
      </c>
      <c r="AW132" s="13" t="s">
        <v>33</v>
      </c>
      <c r="AX132" s="13" t="s">
        <v>72</v>
      </c>
      <c r="AY132" s="236" t="s">
        <v>135</v>
      </c>
    </row>
    <row r="133" spans="1:51" s="14" customFormat="1" ht="12">
      <c r="A133" s="14"/>
      <c r="B133" s="237"/>
      <c r="C133" s="238"/>
      <c r="D133" s="219" t="s">
        <v>148</v>
      </c>
      <c r="E133" s="239" t="s">
        <v>19</v>
      </c>
      <c r="F133" s="240" t="s">
        <v>150</v>
      </c>
      <c r="G133" s="238"/>
      <c r="H133" s="241">
        <v>468.15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148</v>
      </c>
      <c r="AU133" s="247" t="s">
        <v>136</v>
      </c>
      <c r="AV133" s="14" t="s">
        <v>143</v>
      </c>
      <c r="AW133" s="14" t="s">
        <v>33</v>
      </c>
      <c r="AX133" s="14" t="s">
        <v>80</v>
      </c>
      <c r="AY133" s="247" t="s">
        <v>135</v>
      </c>
    </row>
    <row r="134" spans="1:65" s="2" customFormat="1" ht="24.15" customHeight="1">
      <c r="A134" s="40"/>
      <c r="B134" s="41"/>
      <c r="C134" s="206" t="s">
        <v>158</v>
      </c>
      <c r="D134" s="206" t="s">
        <v>138</v>
      </c>
      <c r="E134" s="207" t="s">
        <v>181</v>
      </c>
      <c r="F134" s="208" t="s">
        <v>182</v>
      </c>
      <c r="G134" s="209" t="s">
        <v>141</v>
      </c>
      <c r="H134" s="210">
        <v>70.73</v>
      </c>
      <c r="I134" s="211"/>
      <c r="J134" s="212">
        <f>ROUND(I134*H134,2)</f>
        <v>0</v>
      </c>
      <c r="K134" s="208" t="s">
        <v>142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0.00026</v>
      </c>
      <c r="R134" s="215">
        <f>Q134*H134</f>
        <v>0.018389799999999998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143</v>
      </c>
      <c r="AT134" s="217" t="s">
        <v>138</v>
      </c>
      <c r="AU134" s="217" t="s">
        <v>136</v>
      </c>
      <c r="AY134" s="19" t="s">
        <v>135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143</v>
      </c>
      <c r="BM134" s="217" t="s">
        <v>183</v>
      </c>
    </row>
    <row r="135" spans="1:47" s="2" customFormat="1" ht="12">
      <c r="A135" s="40"/>
      <c r="B135" s="41"/>
      <c r="C135" s="42"/>
      <c r="D135" s="219" t="s">
        <v>144</v>
      </c>
      <c r="E135" s="42"/>
      <c r="F135" s="220" t="s">
        <v>184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144</v>
      </c>
      <c r="AU135" s="19" t="s">
        <v>136</v>
      </c>
    </row>
    <row r="136" spans="1:47" s="2" customFormat="1" ht="12">
      <c r="A136" s="40"/>
      <c r="B136" s="41"/>
      <c r="C136" s="42"/>
      <c r="D136" s="224" t="s">
        <v>146</v>
      </c>
      <c r="E136" s="42"/>
      <c r="F136" s="225" t="s">
        <v>185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146</v>
      </c>
      <c r="AU136" s="19" t="s">
        <v>136</v>
      </c>
    </row>
    <row r="137" spans="1:51" s="13" customFormat="1" ht="12">
      <c r="A137" s="13"/>
      <c r="B137" s="226"/>
      <c r="C137" s="227"/>
      <c r="D137" s="219" t="s">
        <v>148</v>
      </c>
      <c r="E137" s="228" t="s">
        <v>19</v>
      </c>
      <c r="F137" s="229" t="s">
        <v>186</v>
      </c>
      <c r="G137" s="227"/>
      <c r="H137" s="230">
        <v>468.15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148</v>
      </c>
      <c r="AU137" s="236" t="s">
        <v>136</v>
      </c>
      <c r="AV137" s="13" t="s">
        <v>82</v>
      </c>
      <c r="AW137" s="13" t="s">
        <v>33</v>
      </c>
      <c r="AX137" s="13" t="s">
        <v>72</v>
      </c>
      <c r="AY137" s="236" t="s">
        <v>135</v>
      </c>
    </row>
    <row r="138" spans="1:51" s="13" customFormat="1" ht="12">
      <c r="A138" s="13"/>
      <c r="B138" s="226"/>
      <c r="C138" s="227"/>
      <c r="D138" s="219" t="s">
        <v>148</v>
      </c>
      <c r="E138" s="228" t="s">
        <v>19</v>
      </c>
      <c r="F138" s="229" t="s">
        <v>187</v>
      </c>
      <c r="G138" s="227"/>
      <c r="H138" s="230">
        <v>-397.42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148</v>
      </c>
      <c r="AU138" s="236" t="s">
        <v>136</v>
      </c>
      <c r="AV138" s="13" t="s">
        <v>82</v>
      </c>
      <c r="AW138" s="13" t="s">
        <v>33</v>
      </c>
      <c r="AX138" s="13" t="s">
        <v>72</v>
      </c>
      <c r="AY138" s="236" t="s">
        <v>135</v>
      </c>
    </row>
    <row r="139" spans="1:51" s="14" customFormat="1" ht="12">
      <c r="A139" s="14"/>
      <c r="B139" s="237"/>
      <c r="C139" s="238"/>
      <c r="D139" s="219" t="s">
        <v>148</v>
      </c>
      <c r="E139" s="239" t="s">
        <v>19</v>
      </c>
      <c r="F139" s="240" t="s">
        <v>150</v>
      </c>
      <c r="G139" s="238"/>
      <c r="H139" s="241">
        <v>70.73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148</v>
      </c>
      <c r="AU139" s="247" t="s">
        <v>136</v>
      </c>
      <c r="AV139" s="14" t="s">
        <v>143</v>
      </c>
      <c r="AW139" s="14" t="s">
        <v>33</v>
      </c>
      <c r="AX139" s="14" t="s">
        <v>80</v>
      </c>
      <c r="AY139" s="247" t="s">
        <v>135</v>
      </c>
    </row>
    <row r="140" spans="1:65" s="2" customFormat="1" ht="24.15" customHeight="1">
      <c r="A140" s="40"/>
      <c r="B140" s="41"/>
      <c r="C140" s="206" t="s">
        <v>188</v>
      </c>
      <c r="D140" s="206" t="s">
        <v>138</v>
      </c>
      <c r="E140" s="207" t="s">
        <v>189</v>
      </c>
      <c r="F140" s="208" t="s">
        <v>190</v>
      </c>
      <c r="G140" s="209" t="s">
        <v>141</v>
      </c>
      <c r="H140" s="210">
        <v>273.75</v>
      </c>
      <c r="I140" s="211"/>
      <c r="J140" s="212">
        <f>ROUND(I140*H140,2)</f>
        <v>0</v>
      </c>
      <c r="K140" s="208" t="s">
        <v>142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0.004</v>
      </c>
      <c r="R140" s="215">
        <f>Q140*H140</f>
        <v>1.095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143</v>
      </c>
      <c r="AT140" s="217" t="s">
        <v>138</v>
      </c>
      <c r="AU140" s="217" t="s">
        <v>136</v>
      </c>
      <c r="AY140" s="19" t="s">
        <v>135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143</v>
      </c>
      <c r="BM140" s="217" t="s">
        <v>191</v>
      </c>
    </row>
    <row r="141" spans="1:47" s="2" customFormat="1" ht="12">
      <c r="A141" s="40"/>
      <c r="B141" s="41"/>
      <c r="C141" s="42"/>
      <c r="D141" s="219" t="s">
        <v>144</v>
      </c>
      <c r="E141" s="42"/>
      <c r="F141" s="220" t="s">
        <v>192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144</v>
      </c>
      <c r="AU141" s="19" t="s">
        <v>136</v>
      </c>
    </row>
    <row r="142" spans="1:47" s="2" customFormat="1" ht="12">
      <c r="A142" s="40"/>
      <c r="B142" s="41"/>
      <c r="C142" s="42"/>
      <c r="D142" s="224" t="s">
        <v>146</v>
      </c>
      <c r="E142" s="42"/>
      <c r="F142" s="225" t="s">
        <v>193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146</v>
      </c>
      <c r="AU142" s="19" t="s">
        <v>136</v>
      </c>
    </row>
    <row r="143" spans="1:51" s="13" customFormat="1" ht="12">
      <c r="A143" s="13"/>
      <c r="B143" s="226"/>
      <c r="C143" s="227"/>
      <c r="D143" s="219" t="s">
        <v>148</v>
      </c>
      <c r="E143" s="228" t="s">
        <v>19</v>
      </c>
      <c r="F143" s="229" t="s">
        <v>194</v>
      </c>
      <c r="G143" s="227"/>
      <c r="H143" s="230">
        <v>203.02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148</v>
      </c>
      <c r="AU143" s="236" t="s">
        <v>136</v>
      </c>
      <c r="AV143" s="13" t="s">
        <v>82</v>
      </c>
      <c r="AW143" s="13" t="s">
        <v>33</v>
      </c>
      <c r="AX143" s="13" t="s">
        <v>72</v>
      </c>
      <c r="AY143" s="236" t="s">
        <v>135</v>
      </c>
    </row>
    <row r="144" spans="1:51" s="13" customFormat="1" ht="12">
      <c r="A144" s="13"/>
      <c r="B144" s="226"/>
      <c r="C144" s="227"/>
      <c r="D144" s="219" t="s">
        <v>148</v>
      </c>
      <c r="E144" s="228" t="s">
        <v>19</v>
      </c>
      <c r="F144" s="229" t="s">
        <v>195</v>
      </c>
      <c r="G144" s="227"/>
      <c r="H144" s="230">
        <v>70.73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148</v>
      </c>
      <c r="AU144" s="236" t="s">
        <v>136</v>
      </c>
      <c r="AV144" s="13" t="s">
        <v>82</v>
      </c>
      <c r="AW144" s="13" t="s">
        <v>33</v>
      </c>
      <c r="AX144" s="13" t="s">
        <v>72</v>
      </c>
      <c r="AY144" s="236" t="s">
        <v>135</v>
      </c>
    </row>
    <row r="145" spans="1:51" s="14" customFormat="1" ht="12">
      <c r="A145" s="14"/>
      <c r="B145" s="237"/>
      <c r="C145" s="238"/>
      <c r="D145" s="219" t="s">
        <v>148</v>
      </c>
      <c r="E145" s="239" t="s">
        <v>19</v>
      </c>
      <c r="F145" s="240" t="s">
        <v>150</v>
      </c>
      <c r="G145" s="238"/>
      <c r="H145" s="241">
        <v>273.75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148</v>
      </c>
      <c r="AU145" s="247" t="s">
        <v>136</v>
      </c>
      <c r="AV145" s="14" t="s">
        <v>143</v>
      </c>
      <c r="AW145" s="14" t="s">
        <v>33</v>
      </c>
      <c r="AX145" s="14" t="s">
        <v>80</v>
      </c>
      <c r="AY145" s="247" t="s">
        <v>135</v>
      </c>
    </row>
    <row r="146" spans="1:63" s="12" customFormat="1" ht="20.85" customHeight="1">
      <c r="A146" s="12"/>
      <c r="B146" s="190"/>
      <c r="C146" s="191"/>
      <c r="D146" s="192" t="s">
        <v>71</v>
      </c>
      <c r="E146" s="204" t="s">
        <v>196</v>
      </c>
      <c r="F146" s="204" t="s">
        <v>197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SUM(P147:P164)</f>
        <v>0</v>
      </c>
      <c r="Q146" s="198"/>
      <c r="R146" s="199">
        <f>SUM(R147:R164)</f>
        <v>45.05307646</v>
      </c>
      <c r="S146" s="198"/>
      <c r="T146" s="200">
        <f>SUM(T147:T164)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80</v>
      </c>
      <c r="AT146" s="202" t="s">
        <v>71</v>
      </c>
      <c r="AU146" s="202" t="s">
        <v>82</v>
      </c>
      <c r="AY146" s="201" t="s">
        <v>135</v>
      </c>
      <c r="BK146" s="203">
        <f>SUM(BK147:BK164)</f>
        <v>0</v>
      </c>
    </row>
    <row r="147" spans="1:65" s="2" customFormat="1" ht="24.15" customHeight="1">
      <c r="A147" s="40"/>
      <c r="B147" s="41"/>
      <c r="C147" s="206" t="s">
        <v>170</v>
      </c>
      <c r="D147" s="206" t="s">
        <v>138</v>
      </c>
      <c r="E147" s="207" t="s">
        <v>198</v>
      </c>
      <c r="F147" s="208" t="s">
        <v>199</v>
      </c>
      <c r="G147" s="209" t="s">
        <v>141</v>
      </c>
      <c r="H147" s="210">
        <v>202.89</v>
      </c>
      <c r="I147" s="211"/>
      <c r="J147" s="212">
        <f>ROUND(I147*H147,2)</f>
        <v>0</v>
      </c>
      <c r="K147" s="208" t="s">
        <v>142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0.084</v>
      </c>
      <c r="R147" s="215">
        <f>Q147*H147</f>
        <v>17.04276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143</v>
      </c>
      <c r="AT147" s="217" t="s">
        <v>138</v>
      </c>
      <c r="AU147" s="217" t="s">
        <v>136</v>
      </c>
      <c r="AY147" s="19" t="s">
        <v>135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143</v>
      </c>
      <c r="BM147" s="217" t="s">
        <v>200</v>
      </c>
    </row>
    <row r="148" spans="1:47" s="2" customFormat="1" ht="12">
      <c r="A148" s="40"/>
      <c r="B148" s="41"/>
      <c r="C148" s="42"/>
      <c r="D148" s="219" t="s">
        <v>144</v>
      </c>
      <c r="E148" s="42"/>
      <c r="F148" s="220" t="s">
        <v>201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144</v>
      </c>
      <c r="AU148" s="19" t="s">
        <v>136</v>
      </c>
    </row>
    <row r="149" spans="1:47" s="2" customFormat="1" ht="12">
      <c r="A149" s="40"/>
      <c r="B149" s="41"/>
      <c r="C149" s="42"/>
      <c r="D149" s="224" t="s">
        <v>146</v>
      </c>
      <c r="E149" s="42"/>
      <c r="F149" s="225" t="s">
        <v>202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146</v>
      </c>
      <c r="AU149" s="19" t="s">
        <v>136</v>
      </c>
    </row>
    <row r="150" spans="1:47" s="2" customFormat="1" ht="12">
      <c r="A150" s="40"/>
      <c r="B150" s="41"/>
      <c r="C150" s="42"/>
      <c r="D150" s="219" t="s">
        <v>203</v>
      </c>
      <c r="E150" s="42"/>
      <c r="F150" s="258" t="s">
        <v>204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203</v>
      </c>
      <c r="AU150" s="19" t="s">
        <v>136</v>
      </c>
    </row>
    <row r="151" spans="1:51" s="13" customFormat="1" ht="12">
      <c r="A151" s="13"/>
      <c r="B151" s="226"/>
      <c r="C151" s="227"/>
      <c r="D151" s="219" t="s">
        <v>148</v>
      </c>
      <c r="E151" s="228" t="s">
        <v>19</v>
      </c>
      <c r="F151" s="229" t="s">
        <v>205</v>
      </c>
      <c r="G151" s="227"/>
      <c r="H151" s="230">
        <v>17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148</v>
      </c>
      <c r="AU151" s="236" t="s">
        <v>136</v>
      </c>
      <c r="AV151" s="13" t="s">
        <v>82</v>
      </c>
      <c r="AW151" s="13" t="s">
        <v>33</v>
      </c>
      <c r="AX151" s="13" t="s">
        <v>72</v>
      </c>
      <c r="AY151" s="236" t="s">
        <v>135</v>
      </c>
    </row>
    <row r="152" spans="1:51" s="13" customFormat="1" ht="12">
      <c r="A152" s="13"/>
      <c r="B152" s="226"/>
      <c r="C152" s="227"/>
      <c r="D152" s="219" t="s">
        <v>148</v>
      </c>
      <c r="E152" s="228" t="s">
        <v>19</v>
      </c>
      <c r="F152" s="229" t="s">
        <v>206</v>
      </c>
      <c r="G152" s="227"/>
      <c r="H152" s="230">
        <v>49.59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148</v>
      </c>
      <c r="AU152" s="236" t="s">
        <v>136</v>
      </c>
      <c r="AV152" s="13" t="s">
        <v>82</v>
      </c>
      <c r="AW152" s="13" t="s">
        <v>33</v>
      </c>
      <c r="AX152" s="13" t="s">
        <v>72</v>
      </c>
      <c r="AY152" s="236" t="s">
        <v>135</v>
      </c>
    </row>
    <row r="153" spans="1:51" s="13" customFormat="1" ht="12">
      <c r="A153" s="13"/>
      <c r="B153" s="226"/>
      <c r="C153" s="227"/>
      <c r="D153" s="219" t="s">
        <v>148</v>
      </c>
      <c r="E153" s="228" t="s">
        <v>19</v>
      </c>
      <c r="F153" s="229" t="s">
        <v>207</v>
      </c>
      <c r="G153" s="227"/>
      <c r="H153" s="230">
        <v>129.3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148</v>
      </c>
      <c r="AU153" s="236" t="s">
        <v>136</v>
      </c>
      <c r="AV153" s="13" t="s">
        <v>82</v>
      </c>
      <c r="AW153" s="13" t="s">
        <v>33</v>
      </c>
      <c r="AX153" s="13" t="s">
        <v>72</v>
      </c>
      <c r="AY153" s="236" t="s">
        <v>135</v>
      </c>
    </row>
    <row r="154" spans="1:51" s="13" customFormat="1" ht="12">
      <c r="A154" s="13"/>
      <c r="B154" s="226"/>
      <c r="C154" s="227"/>
      <c r="D154" s="219" t="s">
        <v>148</v>
      </c>
      <c r="E154" s="228" t="s">
        <v>19</v>
      </c>
      <c r="F154" s="229" t="s">
        <v>208</v>
      </c>
      <c r="G154" s="227"/>
      <c r="H154" s="230">
        <v>7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148</v>
      </c>
      <c r="AU154" s="236" t="s">
        <v>136</v>
      </c>
      <c r="AV154" s="13" t="s">
        <v>82</v>
      </c>
      <c r="AW154" s="13" t="s">
        <v>33</v>
      </c>
      <c r="AX154" s="13" t="s">
        <v>72</v>
      </c>
      <c r="AY154" s="236" t="s">
        <v>135</v>
      </c>
    </row>
    <row r="155" spans="1:51" s="14" customFormat="1" ht="12">
      <c r="A155" s="14"/>
      <c r="B155" s="237"/>
      <c r="C155" s="238"/>
      <c r="D155" s="219" t="s">
        <v>148</v>
      </c>
      <c r="E155" s="239" t="s">
        <v>19</v>
      </c>
      <c r="F155" s="240" t="s">
        <v>150</v>
      </c>
      <c r="G155" s="238"/>
      <c r="H155" s="241">
        <v>202.89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148</v>
      </c>
      <c r="AU155" s="247" t="s">
        <v>136</v>
      </c>
      <c r="AV155" s="14" t="s">
        <v>143</v>
      </c>
      <c r="AW155" s="14" t="s">
        <v>33</v>
      </c>
      <c r="AX155" s="14" t="s">
        <v>80</v>
      </c>
      <c r="AY155" s="247" t="s">
        <v>135</v>
      </c>
    </row>
    <row r="156" spans="1:65" s="2" customFormat="1" ht="24.15" customHeight="1">
      <c r="A156" s="40"/>
      <c r="B156" s="41"/>
      <c r="C156" s="206" t="s">
        <v>209</v>
      </c>
      <c r="D156" s="206" t="s">
        <v>138</v>
      </c>
      <c r="E156" s="207" t="s">
        <v>210</v>
      </c>
      <c r="F156" s="208" t="s">
        <v>211</v>
      </c>
      <c r="G156" s="209" t="s">
        <v>212</v>
      </c>
      <c r="H156" s="210">
        <v>12.173</v>
      </c>
      <c r="I156" s="211"/>
      <c r="J156" s="212">
        <f>ROUND(I156*H156,2)</f>
        <v>0</v>
      </c>
      <c r="K156" s="208" t="s">
        <v>142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2.30102</v>
      </c>
      <c r="R156" s="215">
        <f>Q156*H156</f>
        <v>28.01031646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143</v>
      </c>
      <c r="AT156" s="217" t="s">
        <v>138</v>
      </c>
      <c r="AU156" s="217" t="s">
        <v>136</v>
      </c>
      <c r="AY156" s="19" t="s">
        <v>135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143</v>
      </c>
      <c r="BM156" s="217" t="s">
        <v>213</v>
      </c>
    </row>
    <row r="157" spans="1:47" s="2" customFormat="1" ht="12">
      <c r="A157" s="40"/>
      <c r="B157" s="41"/>
      <c r="C157" s="42"/>
      <c r="D157" s="219" t="s">
        <v>144</v>
      </c>
      <c r="E157" s="42"/>
      <c r="F157" s="220" t="s">
        <v>214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144</v>
      </c>
      <c r="AU157" s="19" t="s">
        <v>136</v>
      </c>
    </row>
    <row r="158" spans="1:47" s="2" customFormat="1" ht="12">
      <c r="A158" s="40"/>
      <c r="B158" s="41"/>
      <c r="C158" s="42"/>
      <c r="D158" s="224" t="s">
        <v>146</v>
      </c>
      <c r="E158" s="42"/>
      <c r="F158" s="225" t="s">
        <v>215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146</v>
      </c>
      <c r="AU158" s="19" t="s">
        <v>136</v>
      </c>
    </row>
    <row r="159" spans="1:47" s="2" customFormat="1" ht="12">
      <c r="A159" s="40"/>
      <c r="B159" s="41"/>
      <c r="C159" s="42"/>
      <c r="D159" s="219" t="s">
        <v>203</v>
      </c>
      <c r="E159" s="42"/>
      <c r="F159" s="258" t="s">
        <v>216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203</v>
      </c>
      <c r="AU159" s="19" t="s">
        <v>136</v>
      </c>
    </row>
    <row r="160" spans="1:51" s="13" customFormat="1" ht="12">
      <c r="A160" s="13"/>
      <c r="B160" s="226"/>
      <c r="C160" s="227"/>
      <c r="D160" s="219" t="s">
        <v>148</v>
      </c>
      <c r="E160" s="228" t="s">
        <v>19</v>
      </c>
      <c r="F160" s="229" t="s">
        <v>217</v>
      </c>
      <c r="G160" s="227"/>
      <c r="H160" s="230">
        <v>1.02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148</v>
      </c>
      <c r="AU160" s="236" t="s">
        <v>136</v>
      </c>
      <c r="AV160" s="13" t="s">
        <v>82</v>
      </c>
      <c r="AW160" s="13" t="s">
        <v>33</v>
      </c>
      <c r="AX160" s="13" t="s">
        <v>72</v>
      </c>
      <c r="AY160" s="236" t="s">
        <v>135</v>
      </c>
    </row>
    <row r="161" spans="1:51" s="13" customFormat="1" ht="12">
      <c r="A161" s="13"/>
      <c r="B161" s="226"/>
      <c r="C161" s="227"/>
      <c r="D161" s="219" t="s">
        <v>148</v>
      </c>
      <c r="E161" s="228" t="s">
        <v>19</v>
      </c>
      <c r="F161" s="229" t="s">
        <v>218</v>
      </c>
      <c r="G161" s="227"/>
      <c r="H161" s="230">
        <v>2.975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148</v>
      </c>
      <c r="AU161" s="236" t="s">
        <v>136</v>
      </c>
      <c r="AV161" s="13" t="s">
        <v>82</v>
      </c>
      <c r="AW161" s="13" t="s">
        <v>33</v>
      </c>
      <c r="AX161" s="13" t="s">
        <v>72</v>
      </c>
      <c r="AY161" s="236" t="s">
        <v>135</v>
      </c>
    </row>
    <row r="162" spans="1:51" s="13" customFormat="1" ht="12">
      <c r="A162" s="13"/>
      <c r="B162" s="226"/>
      <c r="C162" s="227"/>
      <c r="D162" s="219" t="s">
        <v>148</v>
      </c>
      <c r="E162" s="228" t="s">
        <v>19</v>
      </c>
      <c r="F162" s="229" t="s">
        <v>219</v>
      </c>
      <c r="G162" s="227"/>
      <c r="H162" s="230">
        <v>7.758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148</v>
      </c>
      <c r="AU162" s="236" t="s">
        <v>136</v>
      </c>
      <c r="AV162" s="13" t="s">
        <v>82</v>
      </c>
      <c r="AW162" s="13" t="s">
        <v>33</v>
      </c>
      <c r="AX162" s="13" t="s">
        <v>72</v>
      </c>
      <c r="AY162" s="236" t="s">
        <v>135</v>
      </c>
    </row>
    <row r="163" spans="1:51" s="13" customFormat="1" ht="12">
      <c r="A163" s="13"/>
      <c r="B163" s="226"/>
      <c r="C163" s="227"/>
      <c r="D163" s="219" t="s">
        <v>148</v>
      </c>
      <c r="E163" s="228" t="s">
        <v>19</v>
      </c>
      <c r="F163" s="229" t="s">
        <v>220</v>
      </c>
      <c r="G163" s="227"/>
      <c r="H163" s="230">
        <v>0.42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148</v>
      </c>
      <c r="AU163" s="236" t="s">
        <v>136</v>
      </c>
      <c r="AV163" s="13" t="s">
        <v>82</v>
      </c>
      <c r="AW163" s="13" t="s">
        <v>33</v>
      </c>
      <c r="AX163" s="13" t="s">
        <v>72</v>
      </c>
      <c r="AY163" s="236" t="s">
        <v>135</v>
      </c>
    </row>
    <row r="164" spans="1:51" s="14" customFormat="1" ht="12">
      <c r="A164" s="14"/>
      <c r="B164" s="237"/>
      <c r="C164" s="238"/>
      <c r="D164" s="219" t="s">
        <v>148</v>
      </c>
      <c r="E164" s="239" t="s">
        <v>19</v>
      </c>
      <c r="F164" s="240" t="s">
        <v>150</v>
      </c>
      <c r="G164" s="238"/>
      <c r="H164" s="241">
        <v>12.173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148</v>
      </c>
      <c r="AU164" s="247" t="s">
        <v>136</v>
      </c>
      <c r="AV164" s="14" t="s">
        <v>143</v>
      </c>
      <c r="AW164" s="14" t="s">
        <v>33</v>
      </c>
      <c r="AX164" s="14" t="s">
        <v>80</v>
      </c>
      <c r="AY164" s="247" t="s">
        <v>135</v>
      </c>
    </row>
    <row r="165" spans="1:63" s="12" customFormat="1" ht="22.8" customHeight="1">
      <c r="A165" s="12"/>
      <c r="B165" s="190"/>
      <c r="C165" s="191"/>
      <c r="D165" s="192" t="s">
        <v>71</v>
      </c>
      <c r="E165" s="204" t="s">
        <v>209</v>
      </c>
      <c r="F165" s="204" t="s">
        <v>221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P166+P175+P185+P227</f>
        <v>0</v>
      </c>
      <c r="Q165" s="198"/>
      <c r="R165" s="199">
        <f>R166+R175+R185+R227</f>
        <v>0.44510500000000003</v>
      </c>
      <c r="S165" s="198"/>
      <c r="T165" s="200">
        <f>T166+T175+T185+T227</f>
        <v>173.63158000000004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80</v>
      </c>
      <c r="AT165" s="202" t="s">
        <v>71</v>
      </c>
      <c r="AU165" s="202" t="s">
        <v>80</v>
      </c>
      <c r="AY165" s="201" t="s">
        <v>135</v>
      </c>
      <c r="BK165" s="203">
        <f>BK166+BK175+BK185+BK227</f>
        <v>0</v>
      </c>
    </row>
    <row r="166" spans="1:63" s="12" customFormat="1" ht="20.85" customHeight="1">
      <c r="A166" s="12"/>
      <c r="B166" s="190"/>
      <c r="C166" s="191"/>
      <c r="D166" s="192" t="s">
        <v>71</v>
      </c>
      <c r="E166" s="204" t="s">
        <v>222</v>
      </c>
      <c r="F166" s="204" t="s">
        <v>223</v>
      </c>
      <c r="G166" s="191"/>
      <c r="H166" s="191"/>
      <c r="I166" s="194"/>
      <c r="J166" s="205">
        <f>BK166</f>
        <v>0</v>
      </c>
      <c r="K166" s="191"/>
      <c r="L166" s="196"/>
      <c r="M166" s="197"/>
      <c r="N166" s="198"/>
      <c r="O166" s="198"/>
      <c r="P166" s="199">
        <f>SUM(P167:P174)</f>
        <v>0</v>
      </c>
      <c r="Q166" s="198"/>
      <c r="R166" s="199">
        <f>SUM(R167:R174)</f>
        <v>0.369159</v>
      </c>
      <c r="S166" s="198"/>
      <c r="T166" s="200">
        <f>SUM(T167:T174)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80</v>
      </c>
      <c r="AT166" s="202" t="s">
        <v>71</v>
      </c>
      <c r="AU166" s="202" t="s">
        <v>82</v>
      </c>
      <c r="AY166" s="201" t="s">
        <v>135</v>
      </c>
      <c r="BK166" s="203">
        <f>SUM(BK167:BK174)</f>
        <v>0</v>
      </c>
    </row>
    <row r="167" spans="1:65" s="2" customFormat="1" ht="37.8" customHeight="1">
      <c r="A167" s="40"/>
      <c r="B167" s="41"/>
      <c r="C167" s="206" t="s">
        <v>177</v>
      </c>
      <c r="D167" s="206" t="s">
        <v>138</v>
      </c>
      <c r="E167" s="207" t="s">
        <v>224</v>
      </c>
      <c r="F167" s="208" t="s">
        <v>225</v>
      </c>
      <c r="G167" s="209" t="s">
        <v>141</v>
      </c>
      <c r="H167" s="210">
        <v>1757.9</v>
      </c>
      <c r="I167" s="211"/>
      <c r="J167" s="212">
        <f>ROUND(I167*H167,2)</f>
        <v>0</v>
      </c>
      <c r="K167" s="208" t="s">
        <v>142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0.00021</v>
      </c>
      <c r="R167" s="215">
        <f>Q167*H167</f>
        <v>0.369159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143</v>
      </c>
      <c r="AT167" s="217" t="s">
        <v>138</v>
      </c>
      <c r="AU167" s="217" t="s">
        <v>136</v>
      </c>
      <c r="AY167" s="19" t="s">
        <v>135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143</v>
      </c>
      <c r="BM167" s="217" t="s">
        <v>226</v>
      </c>
    </row>
    <row r="168" spans="1:47" s="2" customFormat="1" ht="12">
      <c r="A168" s="40"/>
      <c r="B168" s="41"/>
      <c r="C168" s="42"/>
      <c r="D168" s="219" t="s">
        <v>144</v>
      </c>
      <c r="E168" s="42"/>
      <c r="F168" s="220" t="s">
        <v>227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144</v>
      </c>
      <c r="AU168" s="19" t="s">
        <v>136</v>
      </c>
    </row>
    <row r="169" spans="1:47" s="2" customFormat="1" ht="12">
      <c r="A169" s="40"/>
      <c r="B169" s="41"/>
      <c r="C169" s="42"/>
      <c r="D169" s="224" t="s">
        <v>146</v>
      </c>
      <c r="E169" s="42"/>
      <c r="F169" s="225" t="s">
        <v>228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146</v>
      </c>
      <c r="AU169" s="19" t="s">
        <v>136</v>
      </c>
    </row>
    <row r="170" spans="1:51" s="13" customFormat="1" ht="12">
      <c r="A170" s="13"/>
      <c r="B170" s="226"/>
      <c r="C170" s="227"/>
      <c r="D170" s="219" t="s">
        <v>148</v>
      </c>
      <c r="E170" s="228" t="s">
        <v>19</v>
      </c>
      <c r="F170" s="229" t="s">
        <v>229</v>
      </c>
      <c r="G170" s="227"/>
      <c r="H170" s="230">
        <v>398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148</v>
      </c>
      <c r="AU170" s="236" t="s">
        <v>136</v>
      </c>
      <c r="AV170" s="13" t="s">
        <v>82</v>
      </c>
      <c r="AW170" s="13" t="s">
        <v>33</v>
      </c>
      <c r="AX170" s="13" t="s">
        <v>72</v>
      </c>
      <c r="AY170" s="236" t="s">
        <v>135</v>
      </c>
    </row>
    <row r="171" spans="1:51" s="13" customFormat="1" ht="12">
      <c r="A171" s="13"/>
      <c r="B171" s="226"/>
      <c r="C171" s="227"/>
      <c r="D171" s="219" t="s">
        <v>148</v>
      </c>
      <c r="E171" s="228" t="s">
        <v>19</v>
      </c>
      <c r="F171" s="229" t="s">
        <v>230</v>
      </c>
      <c r="G171" s="227"/>
      <c r="H171" s="230">
        <v>222.6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148</v>
      </c>
      <c r="AU171" s="236" t="s">
        <v>136</v>
      </c>
      <c r="AV171" s="13" t="s">
        <v>82</v>
      </c>
      <c r="AW171" s="13" t="s">
        <v>33</v>
      </c>
      <c r="AX171" s="13" t="s">
        <v>72</v>
      </c>
      <c r="AY171" s="236" t="s">
        <v>135</v>
      </c>
    </row>
    <row r="172" spans="1:51" s="13" customFormat="1" ht="12">
      <c r="A172" s="13"/>
      <c r="B172" s="226"/>
      <c r="C172" s="227"/>
      <c r="D172" s="219" t="s">
        <v>148</v>
      </c>
      <c r="E172" s="228" t="s">
        <v>19</v>
      </c>
      <c r="F172" s="229" t="s">
        <v>231</v>
      </c>
      <c r="G172" s="227"/>
      <c r="H172" s="230">
        <v>839.5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148</v>
      </c>
      <c r="AU172" s="236" t="s">
        <v>136</v>
      </c>
      <c r="AV172" s="13" t="s">
        <v>82</v>
      </c>
      <c r="AW172" s="13" t="s">
        <v>33</v>
      </c>
      <c r="AX172" s="13" t="s">
        <v>72</v>
      </c>
      <c r="AY172" s="236" t="s">
        <v>135</v>
      </c>
    </row>
    <row r="173" spans="1:51" s="13" customFormat="1" ht="12">
      <c r="A173" s="13"/>
      <c r="B173" s="226"/>
      <c r="C173" s="227"/>
      <c r="D173" s="219" t="s">
        <v>148</v>
      </c>
      <c r="E173" s="228" t="s">
        <v>19</v>
      </c>
      <c r="F173" s="229" t="s">
        <v>232</v>
      </c>
      <c r="G173" s="227"/>
      <c r="H173" s="230">
        <v>297.8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148</v>
      </c>
      <c r="AU173" s="236" t="s">
        <v>136</v>
      </c>
      <c r="AV173" s="13" t="s">
        <v>82</v>
      </c>
      <c r="AW173" s="13" t="s">
        <v>33</v>
      </c>
      <c r="AX173" s="13" t="s">
        <v>72</v>
      </c>
      <c r="AY173" s="236" t="s">
        <v>135</v>
      </c>
    </row>
    <row r="174" spans="1:51" s="14" customFormat="1" ht="12">
      <c r="A174" s="14"/>
      <c r="B174" s="237"/>
      <c r="C174" s="238"/>
      <c r="D174" s="219" t="s">
        <v>148</v>
      </c>
      <c r="E174" s="239" t="s">
        <v>19</v>
      </c>
      <c r="F174" s="240" t="s">
        <v>150</v>
      </c>
      <c r="G174" s="238"/>
      <c r="H174" s="241">
        <v>1757.9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148</v>
      </c>
      <c r="AU174" s="247" t="s">
        <v>136</v>
      </c>
      <c r="AV174" s="14" t="s">
        <v>143</v>
      </c>
      <c r="AW174" s="14" t="s">
        <v>33</v>
      </c>
      <c r="AX174" s="14" t="s">
        <v>80</v>
      </c>
      <c r="AY174" s="247" t="s">
        <v>135</v>
      </c>
    </row>
    <row r="175" spans="1:63" s="12" customFormat="1" ht="20.85" customHeight="1">
      <c r="A175" s="12"/>
      <c r="B175" s="190"/>
      <c r="C175" s="191"/>
      <c r="D175" s="192" t="s">
        <v>71</v>
      </c>
      <c r="E175" s="204" t="s">
        <v>233</v>
      </c>
      <c r="F175" s="204" t="s">
        <v>234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SUM(P176:P184)</f>
        <v>0</v>
      </c>
      <c r="Q175" s="198"/>
      <c r="R175" s="199">
        <f>SUM(R176:R184)</f>
        <v>0.07174000000000001</v>
      </c>
      <c r="S175" s="198"/>
      <c r="T175" s="200">
        <f>SUM(T176:T184)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1" t="s">
        <v>80</v>
      </c>
      <c r="AT175" s="202" t="s">
        <v>71</v>
      </c>
      <c r="AU175" s="202" t="s">
        <v>82</v>
      </c>
      <c r="AY175" s="201" t="s">
        <v>135</v>
      </c>
      <c r="BK175" s="203">
        <f>SUM(BK176:BK184)</f>
        <v>0</v>
      </c>
    </row>
    <row r="176" spans="1:65" s="2" customFormat="1" ht="24.15" customHeight="1">
      <c r="A176" s="40"/>
      <c r="B176" s="41"/>
      <c r="C176" s="206" t="s">
        <v>235</v>
      </c>
      <c r="D176" s="206" t="s">
        <v>138</v>
      </c>
      <c r="E176" s="207" t="s">
        <v>236</v>
      </c>
      <c r="F176" s="208" t="s">
        <v>237</v>
      </c>
      <c r="G176" s="209" t="s">
        <v>141</v>
      </c>
      <c r="H176" s="210">
        <v>1793.5</v>
      </c>
      <c r="I176" s="211"/>
      <c r="J176" s="212">
        <f>ROUND(I176*H176,2)</f>
        <v>0</v>
      </c>
      <c r="K176" s="208" t="s">
        <v>142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4E-05</v>
      </c>
      <c r="R176" s="215">
        <f>Q176*H176</f>
        <v>0.07174000000000001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143</v>
      </c>
      <c r="AT176" s="217" t="s">
        <v>138</v>
      </c>
      <c r="AU176" s="217" t="s">
        <v>136</v>
      </c>
      <c r="AY176" s="19" t="s">
        <v>135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143</v>
      </c>
      <c r="BM176" s="217" t="s">
        <v>238</v>
      </c>
    </row>
    <row r="177" spans="1:47" s="2" customFormat="1" ht="12">
      <c r="A177" s="40"/>
      <c r="B177" s="41"/>
      <c r="C177" s="42"/>
      <c r="D177" s="219" t="s">
        <v>144</v>
      </c>
      <c r="E177" s="42"/>
      <c r="F177" s="220" t="s">
        <v>239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144</v>
      </c>
      <c r="AU177" s="19" t="s">
        <v>136</v>
      </c>
    </row>
    <row r="178" spans="1:47" s="2" customFormat="1" ht="12">
      <c r="A178" s="40"/>
      <c r="B178" s="41"/>
      <c r="C178" s="42"/>
      <c r="D178" s="224" t="s">
        <v>146</v>
      </c>
      <c r="E178" s="42"/>
      <c r="F178" s="225" t="s">
        <v>240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146</v>
      </c>
      <c r="AU178" s="19" t="s">
        <v>136</v>
      </c>
    </row>
    <row r="179" spans="1:51" s="13" customFormat="1" ht="12">
      <c r="A179" s="13"/>
      <c r="B179" s="226"/>
      <c r="C179" s="227"/>
      <c r="D179" s="219" t="s">
        <v>148</v>
      </c>
      <c r="E179" s="228" t="s">
        <v>19</v>
      </c>
      <c r="F179" s="229" t="s">
        <v>229</v>
      </c>
      <c r="G179" s="227"/>
      <c r="H179" s="230">
        <v>398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148</v>
      </c>
      <c r="AU179" s="236" t="s">
        <v>136</v>
      </c>
      <c r="AV179" s="13" t="s">
        <v>82</v>
      </c>
      <c r="AW179" s="13" t="s">
        <v>33</v>
      </c>
      <c r="AX179" s="13" t="s">
        <v>72</v>
      </c>
      <c r="AY179" s="236" t="s">
        <v>135</v>
      </c>
    </row>
    <row r="180" spans="1:51" s="13" customFormat="1" ht="12">
      <c r="A180" s="13"/>
      <c r="B180" s="226"/>
      <c r="C180" s="227"/>
      <c r="D180" s="219" t="s">
        <v>148</v>
      </c>
      <c r="E180" s="228" t="s">
        <v>19</v>
      </c>
      <c r="F180" s="229" t="s">
        <v>230</v>
      </c>
      <c r="G180" s="227"/>
      <c r="H180" s="230">
        <v>222.6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148</v>
      </c>
      <c r="AU180" s="236" t="s">
        <v>136</v>
      </c>
      <c r="AV180" s="13" t="s">
        <v>82</v>
      </c>
      <c r="AW180" s="13" t="s">
        <v>33</v>
      </c>
      <c r="AX180" s="13" t="s">
        <v>72</v>
      </c>
      <c r="AY180" s="236" t="s">
        <v>135</v>
      </c>
    </row>
    <row r="181" spans="1:51" s="13" customFormat="1" ht="12">
      <c r="A181" s="13"/>
      <c r="B181" s="226"/>
      <c r="C181" s="227"/>
      <c r="D181" s="219" t="s">
        <v>148</v>
      </c>
      <c r="E181" s="228" t="s">
        <v>19</v>
      </c>
      <c r="F181" s="229" t="s">
        <v>231</v>
      </c>
      <c r="G181" s="227"/>
      <c r="H181" s="230">
        <v>839.5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148</v>
      </c>
      <c r="AU181" s="236" t="s">
        <v>136</v>
      </c>
      <c r="AV181" s="13" t="s">
        <v>82</v>
      </c>
      <c r="AW181" s="13" t="s">
        <v>33</v>
      </c>
      <c r="AX181" s="13" t="s">
        <v>72</v>
      </c>
      <c r="AY181" s="236" t="s">
        <v>135</v>
      </c>
    </row>
    <row r="182" spans="1:51" s="13" customFormat="1" ht="12">
      <c r="A182" s="13"/>
      <c r="B182" s="226"/>
      <c r="C182" s="227"/>
      <c r="D182" s="219" t="s">
        <v>148</v>
      </c>
      <c r="E182" s="228" t="s">
        <v>19</v>
      </c>
      <c r="F182" s="229" t="s">
        <v>232</v>
      </c>
      <c r="G182" s="227"/>
      <c r="H182" s="230">
        <v>297.8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148</v>
      </c>
      <c r="AU182" s="236" t="s">
        <v>136</v>
      </c>
      <c r="AV182" s="13" t="s">
        <v>82</v>
      </c>
      <c r="AW182" s="13" t="s">
        <v>33</v>
      </c>
      <c r="AX182" s="13" t="s">
        <v>72</v>
      </c>
      <c r="AY182" s="236" t="s">
        <v>135</v>
      </c>
    </row>
    <row r="183" spans="1:51" s="13" customFormat="1" ht="12">
      <c r="A183" s="13"/>
      <c r="B183" s="226"/>
      <c r="C183" s="227"/>
      <c r="D183" s="219" t="s">
        <v>148</v>
      </c>
      <c r="E183" s="228" t="s">
        <v>19</v>
      </c>
      <c r="F183" s="229" t="s">
        <v>241</v>
      </c>
      <c r="G183" s="227"/>
      <c r="H183" s="230">
        <v>35.6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148</v>
      </c>
      <c r="AU183" s="236" t="s">
        <v>136</v>
      </c>
      <c r="AV183" s="13" t="s">
        <v>82</v>
      </c>
      <c r="AW183" s="13" t="s">
        <v>33</v>
      </c>
      <c r="AX183" s="13" t="s">
        <v>72</v>
      </c>
      <c r="AY183" s="236" t="s">
        <v>135</v>
      </c>
    </row>
    <row r="184" spans="1:51" s="14" customFormat="1" ht="12">
      <c r="A184" s="14"/>
      <c r="B184" s="237"/>
      <c r="C184" s="238"/>
      <c r="D184" s="219" t="s">
        <v>148</v>
      </c>
      <c r="E184" s="239" t="s">
        <v>19</v>
      </c>
      <c r="F184" s="240" t="s">
        <v>150</v>
      </c>
      <c r="G184" s="238"/>
      <c r="H184" s="241">
        <v>1793.5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148</v>
      </c>
      <c r="AU184" s="247" t="s">
        <v>136</v>
      </c>
      <c r="AV184" s="14" t="s">
        <v>143</v>
      </c>
      <c r="AW184" s="14" t="s">
        <v>33</v>
      </c>
      <c r="AX184" s="14" t="s">
        <v>80</v>
      </c>
      <c r="AY184" s="247" t="s">
        <v>135</v>
      </c>
    </row>
    <row r="185" spans="1:63" s="12" customFormat="1" ht="20.85" customHeight="1">
      <c r="A185" s="12"/>
      <c r="B185" s="190"/>
      <c r="C185" s="191"/>
      <c r="D185" s="192" t="s">
        <v>71</v>
      </c>
      <c r="E185" s="204" t="s">
        <v>242</v>
      </c>
      <c r="F185" s="204" t="s">
        <v>243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SUM(P186:P226)</f>
        <v>0</v>
      </c>
      <c r="Q185" s="198"/>
      <c r="R185" s="199">
        <f>SUM(R186:R226)</f>
        <v>0</v>
      </c>
      <c r="S185" s="198"/>
      <c r="T185" s="200">
        <f>SUM(T186:T226)</f>
        <v>173.53138000000004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1" t="s">
        <v>80</v>
      </c>
      <c r="AT185" s="202" t="s">
        <v>71</v>
      </c>
      <c r="AU185" s="202" t="s">
        <v>82</v>
      </c>
      <c r="AY185" s="201" t="s">
        <v>135</v>
      </c>
      <c r="BK185" s="203">
        <f>SUM(BK186:BK226)</f>
        <v>0</v>
      </c>
    </row>
    <row r="186" spans="1:65" s="2" customFormat="1" ht="21.75" customHeight="1">
      <c r="A186" s="40"/>
      <c r="B186" s="41"/>
      <c r="C186" s="206" t="s">
        <v>183</v>
      </c>
      <c r="D186" s="206" t="s">
        <v>138</v>
      </c>
      <c r="E186" s="207" t="s">
        <v>244</v>
      </c>
      <c r="F186" s="208" t="s">
        <v>245</v>
      </c>
      <c r="G186" s="209" t="s">
        <v>141</v>
      </c>
      <c r="H186" s="210">
        <v>203.02</v>
      </c>
      <c r="I186" s="211"/>
      <c r="J186" s="212">
        <f>ROUND(I186*H186,2)</f>
        <v>0</v>
      </c>
      <c r="K186" s="208" t="s">
        <v>142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0.261</v>
      </c>
      <c r="T186" s="216">
        <f>S186*H186</f>
        <v>52.988220000000005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143</v>
      </c>
      <c r="AT186" s="217" t="s">
        <v>138</v>
      </c>
      <c r="AU186" s="217" t="s">
        <v>136</v>
      </c>
      <c r="AY186" s="19" t="s">
        <v>135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143</v>
      </c>
      <c r="BM186" s="217" t="s">
        <v>246</v>
      </c>
    </row>
    <row r="187" spans="1:47" s="2" customFormat="1" ht="12">
      <c r="A187" s="40"/>
      <c r="B187" s="41"/>
      <c r="C187" s="42"/>
      <c r="D187" s="219" t="s">
        <v>144</v>
      </c>
      <c r="E187" s="42"/>
      <c r="F187" s="220" t="s">
        <v>247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144</v>
      </c>
      <c r="AU187" s="19" t="s">
        <v>136</v>
      </c>
    </row>
    <row r="188" spans="1:47" s="2" customFormat="1" ht="12">
      <c r="A188" s="40"/>
      <c r="B188" s="41"/>
      <c r="C188" s="42"/>
      <c r="D188" s="224" t="s">
        <v>146</v>
      </c>
      <c r="E188" s="42"/>
      <c r="F188" s="225" t="s">
        <v>248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146</v>
      </c>
      <c r="AU188" s="19" t="s">
        <v>136</v>
      </c>
    </row>
    <row r="189" spans="1:51" s="13" customFormat="1" ht="12">
      <c r="A189" s="13"/>
      <c r="B189" s="226"/>
      <c r="C189" s="227"/>
      <c r="D189" s="219" t="s">
        <v>148</v>
      </c>
      <c r="E189" s="228" t="s">
        <v>19</v>
      </c>
      <c r="F189" s="229" t="s">
        <v>249</v>
      </c>
      <c r="G189" s="227"/>
      <c r="H189" s="230">
        <v>203.02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148</v>
      </c>
      <c r="AU189" s="236" t="s">
        <v>136</v>
      </c>
      <c r="AV189" s="13" t="s">
        <v>82</v>
      </c>
      <c r="AW189" s="13" t="s">
        <v>33</v>
      </c>
      <c r="AX189" s="13" t="s">
        <v>72</v>
      </c>
      <c r="AY189" s="236" t="s">
        <v>135</v>
      </c>
    </row>
    <row r="190" spans="1:51" s="14" customFormat="1" ht="12">
      <c r="A190" s="14"/>
      <c r="B190" s="237"/>
      <c r="C190" s="238"/>
      <c r="D190" s="219" t="s">
        <v>148</v>
      </c>
      <c r="E190" s="239" t="s">
        <v>19</v>
      </c>
      <c r="F190" s="240" t="s">
        <v>150</v>
      </c>
      <c r="G190" s="238"/>
      <c r="H190" s="241">
        <v>203.02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148</v>
      </c>
      <c r="AU190" s="247" t="s">
        <v>136</v>
      </c>
      <c r="AV190" s="14" t="s">
        <v>143</v>
      </c>
      <c r="AW190" s="14" t="s">
        <v>33</v>
      </c>
      <c r="AX190" s="14" t="s">
        <v>80</v>
      </c>
      <c r="AY190" s="247" t="s">
        <v>135</v>
      </c>
    </row>
    <row r="191" spans="1:65" s="2" customFormat="1" ht="24.15" customHeight="1">
      <c r="A191" s="40"/>
      <c r="B191" s="41"/>
      <c r="C191" s="206" t="s">
        <v>250</v>
      </c>
      <c r="D191" s="206" t="s">
        <v>138</v>
      </c>
      <c r="E191" s="207" t="s">
        <v>251</v>
      </c>
      <c r="F191" s="208" t="s">
        <v>252</v>
      </c>
      <c r="G191" s="209" t="s">
        <v>253</v>
      </c>
      <c r="H191" s="210">
        <v>6.5</v>
      </c>
      <c r="I191" s="211"/>
      <c r="J191" s="212">
        <f>ROUND(I191*H191,2)</f>
        <v>0</v>
      </c>
      <c r="K191" s="208" t="s">
        <v>142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0.009</v>
      </c>
      <c r="T191" s="216">
        <f>S191*H191</f>
        <v>0.058499999999999996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143</v>
      </c>
      <c r="AT191" s="217" t="s">
        <v>138</v>
      </c>
      <c r="AU191" s="217" t="s">
        <v>136</v>
      </c>
      <c r="AY191" s="19" t="s">
        <v>135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143</v>
      </c>
      <c r="BM191" s="217" t="s">
        <v>254</v>
      </c>
    </row>
    <row r="192" spans="1:47" s="2" customFormat="1" ht="12">
      <c r="A192" s="40"/>
      <c r="B192" s="41"/>
      <c r="C192" s="42"/>
      <c r="D192" s="219" t="s">
        <v>144</v>
      </c>
      <c r="E192" s="42"/>
      <c r="F192" s="220" t="s">
        <v>255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144</v>
      </c>
      <c r="AU192" s="19" t="s">
        <v>136</v>
      </c>
    </row>
    <row r="193" spans="1:47" s="2" customFormat="1" ht="12">
      <c r="A193" s="40"/>
      <c r="B193" s="41"/>
      <c r="C193" s="42"/>
      <c r="D193" s="224" t="s">
        <v>146</v>
      </c>
      <c r="E193" s="42"/>
      <c r="F193" s="225" t="s">
        <v>256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146</v>
      </c>
      <c r="AU193" s="19" t="s">
        <v>136</v>
      </c>
    </row>
    <row r="194" spans="1:51" s="15" customFormat="1" ht="12">
      <c r="A194" s="15"/>
      <c r="B194" s="248"/>
      <c r="C194" s="249"/>
      <c r="D194" s="219" t="s">
        <v>148</v>
      </c>
      <c r="E194" s="250" t="s">
        <v>19</v>
      </c>
      <c r="F194" s="251" t="s">
        <v>257</v>
      </c>
      <c r="G194" s="249"/>
      <c r="H194" s="250" t="s">
        <v>19</v>
      </c>
      <c r="I194" s="252"/>
      <c r="J194" s="249"/>
      <c r="K194" s="249"/>
      <c r="L194" s="253"/>
      <c r="M194" s="254"/>
      <c r="N194" s="255"/>
      <c r="O194" s="255"/>
      <c r="P194" s="255"/>
      <c r="Q194" s="255"/>
      <c r="R194" s="255"/>
      <c r="S194" s="255"/>
      <c r="T194" s="25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7" t="s">
        <v>148</v>
      </c>
      <c r="AU194" s="257" t="s">
        <v>136</v>
      </c>
      <c r="AV194" s="15" t="s">
        <v>80</v>
      </c>
      <c r="AW194" s="15" t="s">
        <v>33</v>
      </c>
      <c r="AX194" s="15" t="s">
        <v>72</v>
      </c>
      <c r="AY194" s="257" t="s">
        <v>135</v>
      </c>
    </row>
    <row r="195" spans="1:51" s="13" customFormat="1" ht="12">
      <c r="A195" s="13"/>
      <c r="B195" s="226"/>
      <c r="C195" s="227"/>
      <c r="D195" s="219" t="s">
        <v>148</v>
      </c>
      <c r="E195" s="228" t="s">
        <v>19</v>
      </c>
      <c r="F195" s="229" t="s">
        <v>258</v>
      </c>
      <c r="G195" s="227"/>
      <c r="H195" s="230">
        <v>6.5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148</v>
      </c>
      <c r="AU195" s="236" t="s">
        <v>136</v>
      </c>
      <c r="AV195" s="13" t="s">
        <v>82</v>
      </c>
      <c r="AW195" s="13" t="s">
        <v>33</v>
      </c>
      <c r="AX195" s="13" t="s">
        <v>72</v>
      </c>
      <c r="AY195" s="236" t="s">
        <v>135</v>
      </c>
    </row>
    <row r="196" spans="1:51" s="14" customFormat="1" ht="12">
      <c r="A196" s="14"/>
      <c r="B196" s="237"/>
      <c r="C196" s="238"/>
      <c r="D196" s="219" t="s">
        <v>148</v>
      </c>
      <c r="E196" s="239" t="s">
        <v>19</v>
      </c>
      <c r="F196" s="240" t="s">
        <v>150</v>
      </c>
      <c r="G196" s="238"/>
      <c r="H196" s="241">
        <v>6.5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148</v>
      </c>
      <c r="AU196" s="247" t="s">
        <v>136</v>
      </c>
      <c r="AV196" s="14" t="s">
        <v>143</v>
      </c>
      <c r="AW196" s="14" t="s">
        <v>33</v>
      </c>
      <c r="AX196" s="14" t="s">
        <v>80</v>
      </c>
      <c r="AY196" s="247" t="s">
        <v>135</v>
      </c>
    </row>
    <row r="197" spans="1:65" s="2" customFormat="1" ht="37.8" customHeight="1">
      <c r="A197" s="40"/>
      <c r="B197" s="41"/>
      <c r="C197" s="206" t="s">
        <v>191</v>
      </c>
      <c r="D197" s="206" t="s">
        <v>138</v>
      </c>
      <c r="E197" s="207" t="s">
        <v>259</v>
      </c>
      <c r="F197" s="208" t="s">
        <v>260</v>
      </c>
      <c r="G197" s="209" t="s">
        <v>212</v>
      </c>
      <c r="H197" s="210">
        <v>14.711</v>
      </c>
      <c r="I197" s="211"/>
      <c r="J197" s="212">
        <f>ROUND(I197*H197,2)</f>
        <v>0</v>
      </c>
      <c r="K197" s="208" t="s">
        <v>142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2.2</v>
      </c>
      <c r="T197" s="216">
        <f>S197*H197</f>
        <v>32.364200000000004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143</v>
      </c>
      <c r="AT197" s="217" t="s">
        <v>138</v>
      </c>
      <c r="AU197" s="217" t="s">
        <v>136</v>
      </c>
      <c r="AY197" s="19" t="s">
        <v>135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143</v>
      </c>
      <c r="BM197" s="217" t="s">
        <v>261</v>
      </c>
    </row>
    <row r="198" spans="1:47" s="2" customFormat="1" ht="12">
      <c r="A198" s="40"/>
      <c r="B198" s="41"/>
      <c r="C198" s="42"/>
      <c r="D198" s="219" t="s">
        <v>144</v>
      </c>
      <c r="E198" s="42"/>
      <c r="F198" s="220" t="s">
        <v>262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144</v>
      </c>
      <c r="AU198" s="19" t="s">
        <v>136</v>
      </c>
    </row>
    <row r="199" spans="1:47" s="2" customFormat="1" ht="12">
      <c r="A199" s="40"/>
      <c r="B199" s="41"/>
      <c r="C199" s="42"/>
      <c r="D199" s="224" t="s">
        <v>146</v>
      </c>
      <c r="E199" s="42"/>
      <c r="F199" s="225" t="s">
        <v>263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146</v>
      </c>
      <c r="AU199" s="19" t="s">
        <v>136</v>
      </c>
    </row>
    <row r="200" spans="1:51" s="13" customFormat="1" ht="12">
      <c r="A200" s="13"/>
      <c r="B200" s="226"/>
      <c r="C200" s="227"/>
      <c r="D200" s="219" t="s">
        <v>148</v>
      </c>
      <c r="E200" s="228" t="s">
        <v>19</v>
      </c>
      <c r="F200" s="229" t="s">
        <v>264</v>
      </c>
      <c r="G200" s="227"/>
      <c r="H200" s="230">
        <v>0.4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148</v>
      </c>
      <c r="AU200" s="236" t="s">
        <v>136</v>
      </c>
      <c r="AV200" s="13" t="s">
        <v>82</v>
      </c>
      <c r="AW200" s="13" t="s">
        <v>33</v>
      </c>
      <c r="AX200" s="13" t="s">
        <v>72</v>
      </c>
      <c r="AY200" s="236" t="s">
        <v>135</v>
      </c>
    </row>
    <row r="201" spans="1:51" s="13" customFormat="1" ht="12">
      <c r="A201" s="13"/>
      <c r="B201" s="226"/>
      <c r="C201" s="227"/>
      <c r="D201" s="219" t="s">
        <v>148</v>
      </c>
      <c r="E201" s="228" t="s">
        <v>19</v>
      </c>
      <c r="F201" s="229" t="s">
        <v>265</v>
      </c>
      <c r="G201" s="227"/>
      <c r="H201" s="230">
        <v>16.956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148</v>
      </c>
      <c r="AU201" s="236" t="s">
        <v>136</v>
      </c>
      <c r="AV201" s="13" t="s">
        <v>82</v>
      </c>
      <c r="AW201" s="13" t="s">
        <v>33</v>
      </c>
      <c r="AX201" s="13" t="s">
        <v>72</v>
      </c>
      <c r="AY201" s="236" t="s">
        <v>135</v>
      </c>
    </row>
    <row r="202" spans="1:51" s="13" customFormat="1" ht="12">
      <c r="A202" s="13"/>
      <c r="B202" s="226"/>
      <c r="C202" s="227"/>
      <c r="D202" s="219" t="s">
        <v>148</v>
      </c>
      <c r="E202" s="228" t="s">
        <v>19</v>
      </c>
      <c r="F202" s="229" t="s">
        <v>266</v>
      </c>
      <c r="G202" s="227"/>
      <c r="H202" s="230">
        <v>-2.645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148</v>
      </c>
      <c r="AU202" s="236" t="s">
        <v>136</v>
      </c>
      <c r="AV202" s="13" t="s">
        <v>82</v>
      </c>
      <c r="AW202" s="13" t="s">
        <v>33</v>
      </c>
      <c r="AX202" s="13" t="s">
        <v>72</v>
      </c>
      <c r="AY202" s="236" t="s">
        <v>135</v>
      </c>
    </row>
    <row r="203" spans="1:51" s="14" customFormat="1" ht="12">
      <c r="A203" s="14"/>
      <c r="B203" s="237"/>
      <c r="C203" s="238"/>
      <c r="D203" s="219" t="s">
        <v>148</v>
      </c>
      <c r="E203" s="239" t="s">
        <v>19</v>
      </c>
      <c r="F203" s="240" t="s">
        <v>150</v>
      </c>
      <c r="G203" s="238"/>
      <c r="H203" s="241">
        <v>14.711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148</v>
      </c>
      <c r="AU203" s="247" t="s">
        <v>136</v>
      </c>
      <c r="AV203" s="14" t="s">
        <v>143</v>
      </c>
      <c r="AW203" s="14" t="s">
        <v>33</v>
      </c>
      <c r="AX203" s="14" t="s">
        <v>80</v>
      </c>
      <c r="AY203" s="247" t="s">
        <v>135</v>
      </c>
    </row>
    <row r="204" spans="1:65" s="2" customFormat="1" ht="24.15" customHeight="1">
      <c r="A204" s="40"/>
      <c r="B204" s="41"/>
      <c r="C204" s="206" t="s">
        <v>8</v>
      </c>
      <c r="D204" s="206" t="s">
        <v>138</v>
      </c>
      <c r="E204" s="207" t="s">
        <v>267</v>
      </c>
      <c r="F204" s="208" t="s">
        <v>268</v>
      </c>
      <c r="G204" s="209" t="s">
        <v>141</v>
      </c>
      <c r="H204" s="210">
        <v>17</v>
      </c>
      <c r="I204" s="211"/>
      <c r="J204" s="212">
        <f>ROUND(I204*H204,2)</f>
        <v>0</v>
      </c>
      <c r="K204" s="208" t="s">
        <v>142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0.035</v>
      </c>
      <c r="T204" s="216">
        <f>S204*H204</f>
        <v>0.5950000000000001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143</v>
      </c>
      <c r="AT204" s="217" t="s">
        <v>138</v>
      </c>
      <c r="AU204" s="217" t="s">
        <v>136</v>
      </c>
      <c r="AY204" s="19" t="s">
        <v>135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143</v>
      </c>
      <c r="BM204" s="217" t="s">
        <v>269</v>
      </c>
    </row>
    <row r="205" spans="1:47" s="2" customFormat="1" ht="12">
      <c r="A205" s="40"/>
      <c r="B205" s="41"/>
      <c r="C205" s="42"/>
      <c r="D205" s="219" t="s">
        <v>144</v>
      </c>
      <c r="E205" s="42"/>
      <c r="F205" s="220" t="s">
        <v>270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144</v>
      </c>
      <c r="AU205" s="19" t="s">
        <v>136</v>
      </c>
    </row>
    <row r="206" spans="1:47" s="2" customFormat="1" ht="12">
      <c r="A206" s="40"/>
      <c r="B206" s="41"/>
      <c r="C206" s="42"/>
      <c r="D206" s="224" t="s">
        <v>146</v>
      </c>
      <c r="E206" s="42"/>
      <c r="F206" s="225" t="s">
        <v>271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146</v>
      </c>
      <c r="AU206" s="19" t="s">
        <v>136</v>
      </c>
    </row>
    <row r="207" spans="1:51" s="13" customFormat="1" ht="12">
      <c r="A207" s="13"/>
      <c r="B207" s="226"/>
      <c r="C207" s="227"/>
      <c r="D207" s="219" t="s">
        <v>148</v>
      </c>
      <c r="E207" s="228" t="s">
        <v>19</v>
      </c>
      <c r="F207" s="229" t="s">
        <v>272</v>
      </c>
      <c r="G207" s="227"/>
      <c r="H207" s="230">
        <v>17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148</v>
      </c>
      <c r="AU207" s="236" t="s">
        <v>136</v>
      </c>
      <c r="AV207" s="13" t="s">
        <v>82</v>
      </c>
      <c r="AW207" s="13" t="s">
        <v>33</v>
      </c>
      <c r="AX207" s="13" t="s">
        <v>72</v>
      </c>
      <c r="AY207" s="236" t="s">
        <v>135</v>
      </c>
    </row>
    <row r="208" spans="1:51" s="14" customFormat="1" ht="12">
      <c r="A208" s="14"/>
      <c r="B208" s="237"/>
      <c r="C208" s="238"/>
      <c r="D208" s="219" t="s">
        <v>148</v>
      </c>
      <c r="E208" s="239" t="s">
        <v>19</v>
      </c>
      <c r="F208" s="240" t="s">
        <v>150</v>
      </c>
      <c r="G208" s="238"/>
      <c r="H208" s="241">
        <v>17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148</v>
      </c>
      <c r="AU208" s="247" t="s">
        <v>136</v>
      </c>
      <c r="AV208" s="14" t="s">
        <v>143</v>
      </c>
      <c r="AW208" s="14" t="s">
        <v>33</v>
      </c>
      <c r="AX208" s="14" t="s">
        <v>80</v>
      </c>
      <c r="AY208" s="247" t="s">
        <v>135</v>
      </c>
    </row>
    <row r="209" spans="1:65" s="2" customFormat="1" ht="24.15" customHeight="1">
      <c r="A209" s="40"/>
      <c r="B209" s="41"/>
      <c r="C209" s="206" t="s">
        <v>200</v>
      </c>
      <c r="D209" s="206" t="s">
        <v>138</v>
      </c>
      <c r="E209" s="207" t="s">
        <v>273</v>
      </c>
      <c r="F209" s="208" t="s">
        <v>274</v>
      </c>
      <c r="G209" s="209" t="s">
        <v>141</v>
      </c>
      <c r="H209" s="210">
        <v>185.89</v>
      </c>
      <c r="I209" s="211"/>
      <c r="J209" s="212">
        <f>ROUND(I209*H209,2)</f>
        <v>0</v>
      </c>
      <c r="K209" s="208" t="s">
        <v>142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0.035</v>
      </c>
      <c r="T209" s="216">
        <f>S209*H209</f>
        <v>6.50615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143</v>
      </c>
      <c r="AT209" s="217" t="s">
        <v>138</v>
      </c>
      <c r="AU209" s="217" t="s">
        <v>136</v>
      </c>
      <c r="AY209" s="19" t="s">
        <v>135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143</v>
      </c>
      <c r="BM209" s="217" t="s">
        <v>275</v>
      </c>
    </row>
    <row r="210" spans="1:47" s="2" customFormat="1" ht="12">
      <c r="A210" s="40"/>
      <c r="B210" s="41"/>
      <c r="C210" s="42"/>
      <c r="D210" s="219" t="s">
        <v>144</v>
      </c>
      <c r="E210" s="42"/>
      <c r="F210" s="220" t="s">
        <v>276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144</v>
      </c>
      <c r="AU210" s="19" t="s">
        <v>136</v>
      </c>
    </row>
    <row r="211" spans="1:47" s="2" customFormat="1" ht="12">
      <c r="A211" s="40"/>
      <c r="B211" s="41"/>
      <c r="C211" s="42"/>
      <c r="D211" s="224" t="s">
        <v>146</v>
      </c>
      <c r="E211" s="42"/>
      <c r="F211" s="225" t="s">
        <v>277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146</v>
      </c>
      <c r="AU211" s="19" t="s">
        <v>136</v>
      </c>
    </row>
    <row r="212" spans="1:51" s="13" customFormat="1" ht="12">
      <c r="A212" s="13"/>
      <c r="B212" s="226"/>
      <c r="C212" s="227"/>
      <c r="D212" s="219" t="s">
        <v>148</v>
      </c>
      <c r="E212" s="228" t="s">
        <v>19</v>
      </c>
      <c r="F212" s="229" t="s">
        <v>278</v>
      </c>
      <c r="G212" s="227"/>
      <c r="H212" s="230">
        <v>211.95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148</v>
      </c>
      <c r="AU212" s="236" t="s">
        <v>136</v>
      </c>
      <c r="AV212" s="13" t="s">
        <v>82</v>
      </c>
      <c r="AW212" s="13" t="s">
        <v>33</v>
      </c>
      <c r="AX212" s="13" t="s">
        <v>72</v>
      </c>
      <c r="AY212" s="236" t="s">
        <v>135</v>
      </c>
    </row>
    <row r="213" spans="1:51" s="13" customFormat="1" ht="12">
      <c r="A213" s="13"/>
      <c r="B213" s="226"/>
      <c r="C213" s="227"/>
      <c r="D213" s="219" t="s">
        <v>148</v>
      </c>
      <c r="E213" s="228" t="s">
        <v>19</v>
      </c>
      <c r="F213" s="229" t="s">
        <v>279</v>
      </c>
      <c r="G213" s="227"/>
      <c r="H213" s="230">
        <v>-33.06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148</v>
      </c>
      <c r="AU213" s="236" t="s">
        <v>136</v>
      </c>
      <c r="AV213" s="13" t="s">
        <v>82</v>
      </c>
      <c r="AW213" s="13" t="s">
        <v>33</v>
      </c>
      <c r="AX213" s="13" t="s">
        <v>72</v>
      </c>
      <c r="AY213" s="236" t="s">
        <v>135</v>
      </c>
    </row>
    <row r="214" spans="1:51" s="13" customFormat="1" ht="12">
      <c r="A214" s="13"/>
      <c r="B214" s="226"/>
      <c r="C214" s="227"/>
      <c r="D214" s="219" t="s">
        <v>148</v>
      </c>
      <c r="E214" s="228" t="s">
        <v>19</v>
      </c>
      <c r="F214" s="229" t="s">
        <v>208</v>
      </c>
      <c r="G214" s="227"/>
      <c r="H214" s="230">
        <v>7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148</v>
      </c>
      <c r="AU214" s="236" t="s">
        <v>136</v>
      </c>
      <c r="AV214" s="13" t="s">
        <v>82</v>
      </c>
      <c r="AW214" s="13" t="s">
        <v>33</v>
      </c>
      <c r="AX214" s="13" t="s">
        <v>72</v>
      </c>
      <c r="AY214" s="236" t="s">
        <v>135</v>
      </c>
    </row>
    <row r="215" spans="1:51" s="14" customFormat="1" ht="12">
      <c r="A215" s="14"/>
      <c r="B215" s="237"/>
      <c r="C215" s="238"/>
      <c r="D215" s="219" t="s">
        <v>148</v>
      </c>
      <c r="E215" s="239" t="s">
        <v>19</v>
      </c>
      <c r="F215" s="240" t="s">
        <v>150</v>
      </c>
      <c r="G215" s="238"/>
      <c r="H215" s="241">
        <v>185.89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148</v>
      </c>
      <c r="AU215" s="247" t="s">
        <v>136</v>
      </c>
      <c r="AV215" s="14" t="s">
        <v>143</v>
      </c>
      <c r="AW215" s="14" t="s">
        <v>33</v>
      </c>
      <c r="AX215" s="14" t="s">
        <v>80</v>
      </c>
      <c r="AY215" s="247" t="s">
        <v>135</v>
      </c>
    </row>
    <row r="216" spans="1:65" s="2" customFormat="1" ht="24.15" customHeight="1">
      <c r="A216" s="40"/>
      <c r="B216" s="41"/>
      <c r="C216" s="206" t="s">
        <v>280</v>
      </c>
      <c r="D216" s="206" t="s">
        <v>138</v>
      </c>
      <c r="E216" s="207" t="s">
        <v>281</v>
      </c>
      <c r="F216" s="208" t="s">
        <v>282</v>
      </c>
      <c r="G216" s="209" t="s">
        <v>141</v>
      </c>
      <c r="H216" s="210">
        <v>1183.15</v>
      </c>
      <c r="I216" s="211"/>
      <c r="J216" s="212">
        <f>ROUND(I216*H216,2)</f>
        <v>0</v>
      </c>
      <c r="K216" s="208" t="s">
        <v>142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0.068</v>
      </c>
      <c r="T216" s="216">
        <f>S216*H216</f>
        <v>80.45420000000001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143</v>
      </c>
      <c r="AT216" s="217" t="s">
        <v>138</v>
      </c>
      <c r="AU216" s="217" t="s">
        <v>136</v>
      </c>
      <c r="AY216" s="19" t="s">
        <v>135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143</v>
      </c>
      <c r="BM216" s="217" t="s">
        <v>283</v>
      </c>
    </row>
    <row r="217" spans="1:47" s="2" customFormat="1" ht="12">
      <c r="A217" s="40"/>
      <c r="B217" s="41"/>
      <c r="C217" s="42"/>
      <c r="D217" s="219" t="s">
        <v>144</v>
      </c>
      <c r="E217" s="42"/>
      <c r="F217" s="220" t="s">
        <v>284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144</v>
      </c>
      <c r="AU217" s="19" t="s">
        <v>136</v>
      </c>
    </row>
    <row r="218" spans="1:47" s="2" customFormat="1" ht="12">
      <c r="A218" s="40"/>
      <c r="B218" s="41"/>
      <c r="C218" s="42"/>
      <c r="D218" s="224" t="s">
        <v>146</v>
      </c>
      <c r="E218" s="42"/>
      <c r="F218" s="225" t="s">
        <v>285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146</v>
      </c>
      <c r="AU218" s="19" t="s">
        <v>136</v>
      </c>
    </row>
    <row r="219" spans="1:51" s="13" customFormat="1" ht="12">
      <c r="A219" s="13"/>
      <c r="B219" s="226"/>
      <c r="C219" s="227"/>
      <c r="D219" s="219" t="s">
        <v>148</v>
      </c>
      <c r="E219" s="228" t="s">
        <v>19</v>
      </c>
      <c r="F219" s="229" t="s">
        <v>286</v>
      </c>
      <c r="G219" s="227"/>
      <c r="H219" s="230">
        <v>468.15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148</v>
      </c>
      <c r="AU219" s="236" t="s">
        <v>136</v>
      </c>
      <c r="AV219" s="13" t="s">
        <v>82</v>
      </c>
      <c r="AW219" s="13" t="s">
        <v>33</v>
      </c>
      <c r="AX219" s="13" t="s">
        <v>72</v>
      </c>
      <c r="AY219" s="236" t="s">
        <v>135</v>
      </c>
    </row>
    <row r="220" spans="1:51" s="13" customFormat="1" ht="12">
      <c r="A220" s="13"/>
      <c r="B220" s="226"/>
      <c r="C220" s="227"/>
      <c r="D220" s="219" t="s">
        <v>148</v>
      </c>
      <c r="E220" s="228" t="s">
        <v>19</v>
      </c>
      <c r="F220" s="229" t="s">
        <v>287</v>
      </c>
      <c r="G220" s="227"/>
      <c r="H220" s="230">
        <v>715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148</v>
      </c>
      <c r="AU220" s="236" t="s">
        <v>136</v>
      </c>
      <c r="AV220" s="13" t="s">
        <v>82</v>
      </c>
      <c r="AW220" s="13" t="s">
        <v>33</v>
      </c>
      <c r="AX220" s="13" t="s">
        <v>72</v>
      </c>
      <c r="AY220" s="236" t="s">
        <v>135</v>
      </c>
    </row>
    <row r="221" spans="1:51" s="14" customFormat="1" ht="12">
      <c r="A221" s="14"/>
      <c r="B221" s="237"/>
      <c r="C221" s="238"/>
      <c r="D221" s="219" t="s">
        <v>148</v>
      </c>
      <c r="E221" s="239" t="s">
        <v>19</v>
      </c>
      <c r="F221" s="240" t="s">
        <v>150</v>
      </c>
      <c r="G221" s="238"/>
      <c r="H221" s="241">
        <v>1183.15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7" t="s">
        <v>148</v>
      </c>
      <c r="AU221" s="247" t="s">
        <v>136</v>
      </c>
      <c r="AV221" s="14" t="s">
        <v>143</v>
      </c>
      <c r="AW221" s="14" t="s">
        <v>33</v>
      </c>
      <c r="AX221" s="14" t="s">
        <v>80</v>
      </c>
      <c r="AY221" s="247" t="s">
        <v>135</v>
      </c>
    </row>
    <row r="222" spans="1:65" s="2" customFormat="1" ht="16.5" customHeight="1">
      <c r="A222" s="40"/>
      <c r="B222" s="41"/>
      <c r="C222" s="206" t="s">
        <v>213</v>
      </c>
      <c r="D222" s="206" t="s">
        <v>138</v>
      </c>
      <c r="E222" s="207" t="s">
        <v>288</v>
      </c>
      <c r="F222" s="208" t="s">
        <v>289</v>
      </c>
      <c r="G222" s="209" t="s">
        <v>141</v>
      </c>
      <c r="H222" s="210">
        <v>26.91</v>
      </c>
      <c r="I222" s="211"/>
      <c r="J222" s="212">
        <f>ROUND(I222*H222,2)</f>
        <v>0</v>
      </c>
      <c r="K222" s="208" t="s">
        <v>142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0.021</v>
      </c>
      <c r="T222" s="216">
        <f>S222*H222</f>
        <v>0.56511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143</v>
      </c>
      <c r="AT222" s="217" t="s">
        <v>138</v>
      </c>
      <c r="AU222" s="217" t="s">
        <v>136</v>
      </c>
      <c r="AY222" s="19" t="s">
        <v>135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143</v>
      </c>
      <c r="BM222" s="217" t="s">
        <v>290</v>
      </c>
    </row>
    <row r="223" spans="1:47" s="2" customFormat="1" ht="12">
      <c r="A223" s="40"/>
      <c r="B223" s="41"/>
      <c r="C223" s="42"/>
      <c r="D223" s="219" t="s">
        <v>144</v>
      </c>
      <c r="E223" s="42"/>
      <c r="F223" s="220" t="s">
        <v>291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144</v>
      </c>
      <c r="AU223" s="19" t="s">
        <v>136</v>
      </c>
    </row>
    <row r="224" spans="1:47" s="2" customFormat="1" ht="12">
      <c r="A224" s="40"/>
      <c r="B224" s="41"/>
      <c r="C224" s="42"/>
      <c r="D224" s="224" t="s">
        <v>146</v>
      </c>
      <c r="E224" s="42"/>
      <c r="F224" s="225" t="s">
        <v>292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146</v>
      </c>
      <c r="AU224" s="19" t="s">
        <v>136</v>
      </c>
    </row>
    <row r="225" spans="1:51" s="13" customFormat="1" ht="12">
      <c r="A225" s="13"/>
      <c r="B225" s="226"/>
      <c r="C225" s="227"/>
      <c r="D225" s="219" t="s">
        <v>148</v>
      </c>
      <c r="E225" s="228" t="s">
        <v>19</v>
      </c>
      <c r="F225" s="229" t="s">
        <v>293</v>
      </c>
      <c r="G225" s="227"/>
      <c r="H225" s="230">
        <v>26.91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148</v>
      </c>
      <c r="AU225" s="236" t="s">
        <v>136</v>
      </c>
      <c r="AV225" s="13" t="s">
        <v>82</v>
      </c>
      <c r="AW225" s="13" t="s">
        <v>33</v>
      </c>
      <c r="AX225" s="13" t="s">
        <v>72</v>
      </c>
      <c r="AY225" s="236" t="s">
        <v>135</v>
      </c>
    </row>
    <row r="226" spans="1:51" s="14" customFormat="1" ht="12">
      <c r="A226" s="14"/>
      <c r="B226" s="237"/>
      <c r="C226" s="238"/>
      <c r="D226" s="219" t="s">
        <v>148</v>
      </c>
      <c r="E226" s="239" t="s">
        <v>19</v>
      </c>
      <c r="F226" s="240" t="s">
        <v>150</v>
      </c>
      <c r="G226" s="238"/>
      <c r="H226" s="241">
        <v>26.91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148</v>
      </c>
      <c r="AU226" s="247" t="s">
        <v>136</v>
      </c>
      <c r="AV226" s="14" t="s">
        <v>143</v>
      </c>
      <c r="AW226" s="14" t="s">
        <v>33</v>
      </c>
      <c r="AX226" s="14" t="s">
        <v>80</v>
      </c>
      <c r="AY226" s="247" t="s">
        <v>135</v>
      </c>
    </row>
    <row r="227" spans="1:63" s="12" customFormat="1" ht="20.85" customHeight="1">
      <c r="A227" s="12"/>
      <c r="B227" s="190"/>
      <c r="C227" s="191"/>
      <c r="D227" s="192" t="s">
        <v>71</v>
      </c>
      <c r="E227" s="204" t="s">
        <v>294</v>
      </c>
      <c r="F227" s="204" t="s">
        <v>295</v>
      </c>
      <c r="G227" s="191"/>
      <c r="H227" s="191"/>
      <c r="I227" s="194"/>
      <c r="J227" s="205">
        <f>BK227</f>
        <v>0</v>
      </c>
      <c r="K227" s="191"/>
      <c r="L227" s="196"/>
      <c r="M227" s="197"/>
      <c r="N227" s="198"/>
      <c r="O227" s="198"/>
      <c r="P227" s="199">
        <f>SUM(P228:P237)</f>
        <v>0</v>
      </c>
      <c r="Q227" s="198"/>
      <c r="R227" s="199">
        <f>SUM(R228:R237)</f>
        <v>0.004206</v>
      </c>
      <c r="S227" s="198"/>
      <c r="T227" s="200">
        <f>SUM(T228:T237)</f>
        <v>0.1002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1" t="s">
        <v>80</v>
      </c>
      <c r="AT227" s="202" t="s">
        <v>71</v>
      </c>
      <c r="AU227" s="202" t="s">
        <v>82</v>
      </c>
      <c r="AY227" s="201" t="s">
        <v>135</v>
      </c>
      <c r="BK227" s="203">
        <f>SUM(BK228:BK237)</f>
        <v>0</v>
      </c>
    </row>
    <row r="228" spans="1:65" s="2" customFormat="1" ht="24.15" customHeight="1">
      <c r="A228" s="40"/>
      <c r="B228" s="41"/>
      <c r="C228" s="206" t="s">
        <v>296</v>
      </c>
      <c r="D228" s="206" t="s">
        <v>138</v>
      </c>
      <c r="E228" s="207" t="s">
        <v>297</v>
      </c>
      <c r="F228" s="208" t="s">
        <v>298</v>
      </c>
      <c r="G228" s="209" t="s">
        <v>253</v>
      </c>
      <c r="H228" s="210">
        <v>2.4</v>
      </c>
      <c r="I228" s="211"/>
      <c r="J228" s="212">
        <f>ROUND(I228*H228,2)</f>
        <v>0</v>
      </c>
      <c r="K228" s="208" t="s">
        <v>142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0.00147</v>
      </c>
      <c r="R228" s="215">
        <f>Q228*H228</f>
        <v>0.003528</v>
      </c>
      <c r="S228" s="215">
        <v>0.039</v>
      </c>
      <c r="T228" s="216">
        <f>S228*H228</f>
        <v>0.0936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143</v>
      </c>
      <c r="AT228" s="217" t="s">
        <v>138</v>
      </c>
      <c r="AU228" s="217" t="s">
        <v>136</v>
      </c>
      <c r="AY228" s="19" t="s">
        <v>135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143</v>
      </c>
      <c r="BM228" s="217" t="s">
        <v>299</v>
      </c>
    </row>
    <row r="229" spans="1:47" s="2" customFormat="1" ht="12">
      <c r="A229" s="40"/>
      <c r="B229" s="41"/>
      <c r="C229" s="42"/>
      <c r="D229" s="219" t="s">
        <v>144</v>
      </c>
      <c r="E229" s="42"/>
      <c r="F229" s="220" t="s">
        <v>300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144</v>
      </c>
      <c r="AU229" s="19" t="s">
        <v>136</v>
      </c>
    </row>
    <row r="230" spans="1:47" s="2" customFormat="1" ht="12">
      <c r="A230" s="40"/>
      <c r="B230" s="41"/>
      <c r="C230" s="42"/>
      <c r="D230" s="224" t="s">
        <v>146</v>
      </c>
      <c r="E230" s="42"/>
      <c r="F230" s="225" t="s">
        <v>301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146</v>
      </c>
      <c r="AU230" s="19" t="s">
        <v>136</v>
      </c>
    </row>
    <row r="231" spans="1:51" s="13" customFormat="1" ht="12">
      <c r="A231" s="13"/>
      <c r="B231" s="226"/>
      <c r="C231" s="227"/>
      <c r="D231" s="219" t="s">
        <v>148</v>
      </c>
      <c r="E231" s="228" t="s">
        <v>19</v>
      </c>
      <c r="F231" s="229" t="s">
        <v>302</v>
      </c>
      <c r="G231" s="227"/>
      <c r="H231" s="230">
        <v>2.4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148</v>
      </c>
      <c r="AU231" s="236" t="s">
        <v>136</v>
      </c>
      <c r="AV231" s="13" t="s">
        <v>82</v>
      </c>
      <c r="AW231" s="13" t="s">
        <v>33</v>
      </c>
      <c r="AX231" s="13" t="s">
        <v>72</v>
      </c>
      <c r="AY231" s="236" t="s">
        <v>135</v>
      </c>
    </row>
    <row r="232" spans="1:51" s="14" customFormat="1" ht="12">
      <c r="A232" s="14"/>
      <c r="B232" s="237"/>
      <c r="C232" s="238"/>
      <c r="D232" s="219" t="s">
        <v>148</v>
      </c>
      <c r="E232" s="239" t="s">
        <v>19</v>
      </c>
      <c r="F232" s="240" t="s">
        <v>150</v>
      </c>
      <c r="G232" s="238"/>
      <c r="H232" s="241">
        <v>2.4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7" t="s">
        <v>148</v>
      </c>
      <c r="AU232" s="247" t="s">
        <v>136</v>
      </c>
      <c r="AV232" s="14" t="s">
        <v>143</v>
      </c>
      <c r="AW232" s="14" t="s">
        <v>33</v>
      </c>
      <c r="AX232" s="14" t="s">
        <v>80</v>
      </c>
      <c r="AY232" s="247" t="s">
        <v>135</v>
      </c>
    </row>
    <row r="233" spans="1:65" s="2" customFormat="1" ht="24.15" customHeight="1">
      <c r="A233" s="40"/>
      <c r="B233" s="41"/>
      <c r="C233" s="206" t="s">
        <v>226</v>
      </c>
      <c r="D233" s="206" t="s">
        <v>138</v>
      </c>
      <c r="E233" s="207" t="s">
        <v>303</v>
      </c>
      <c r="F233" s="208" t="s">
        <v>304</v>
      </c>
      <c r="G233" s="209" t="s">
        <v>253</v>
      </c>
      <c r="H233" s="210">
        <v>0.6</v>
      </c>
      <c r="I233" s="211"/>
      <c r="J233" s="212">
        <f>ROUND(I233*H233,2)</f>
        <v>0</v>
      </c>
      <c r="K233" s="208" t="s">
        <v>142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0.00113</v>
      </c>
      <c r="R233" s="215">
        <f>Q233*H233</f>
        <v>0.0006779999999999999</v>
      </c>
      <c r="S233" s="215">
        <v>0.011</v>
      </c>
      <c r="T233" s="216">
        <f>S233*H233</f>
        <v>0.006599999999999999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143</v>
      </c>
      <c r="AT233" s="217" t="s">
        <v>138</v>
      </c>
      <c r="AU233" s="217" t="s">
        <v>136</v>
      </c>
      <c r="AY233" s="19" t="s">
        <v>135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143</v>
      </c>
      <c r="BM233" s="217" t="s">
        <v>305</v>
      </c>
    </row>
    <row r="234" spans="1:47" s="2" customFormat="1" ht="12">
      <c r="A234" s="40"/>
      <c r="B234" s="41"/>
      <c r="C234" s="42"/>
      <c r="D234" s="219" t="s">
        <v>144</v>
      </c>
      <c r="E234" s="42"/>
      <c r="F234" s="220" t="s">
        <v>306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144</v>
      </c>
      <c r="AU234" s="19" t="s">
        <v>136</v>
      </c>
    </row>
    <row r="235" spans="1:47" s="2" customFormat="1" ht="12">
      <c r="A235" s="40"/>
      <c r="B235" s="41"/>
      <c r="C235" s="42"/>
      <c r="D235" s="224" t="s">
        <v>146</v>
      </c>
      <c r="E235" s="42"/>
      <c r="F235" s="225" t="s">
        <v>307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146</v>
      </c>
      <c r="AU235" s="19" t="s">
        <v>136</v>
      </c>
    </row>
    <row r="236" spans="1:51" s="13" customFormat="1" ht="12">
      <c r="A236" s="13"/>
      <c r="B236" s="226"/>
      <c r="C236" s="227"/>
      <c r="D236" s="219" t="s">
        <v>148</v>
      </c>
      <c r="E236" s="228" t="s">
        <v>19</v>
      </c>
      <c r="F236" s="229" t="s">
        <v>308</v>
      </c>
      <c r="G236" s="227"/>
      <c r="H236" s="230">
        <v>0.6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148</v>
      </c>
      <c r="AU236" s="236" t="s">
        <v>136</v>
      </c>
      <c r="AV236" s="13" t="s">
        <v>82</v>
      </c>
      <c r="AW236" s="13" t="s">
        <v>33</v>
      </c>
      <c r="AX236" s="13" t="s">
        <v>72</v>
      </c>
      <c r="AY236" s="236" t="s">
        <v>135</v>
      </c>
    </row>
    <row r="237" spans="1:51" s="14" customFormat="1" ht="12">
      <c r="A237" s="14"/>
      <c r="B237" s="237"/>
      <c r="C237" s="238"/>
      <c r="D237" s="219" t="s">
        <v>148</v>
      </c>
      <c r="E237" s="239" t="s">
        <v>19</v>
      </c>
      <c r="F237" s="240" t="s">
        <v>150</v>
      </c>
      <c r="G237" s="238"/>
      <c r="H237" s="241">
        <v>0.6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148</v>
      </c>
      <c r="AU237" s="247" t="s">
        <v>136</v>
      </c>
      <c r="AV237" s="14" t="s">
        <v>143</v>
      </c>
      <c r="AW237" s="14" t="s">
        <v>33</v>
      </c>
      <c r="AX237" s="14" t="s">
        <v>80</v>
      </c>
      <c r="AY237" s="247" t="s">
        <v>135</v>
      </c>
    </row>
    <row r="238" spans="1:63" s="12" customFormat="1" ht="22.8" customHeight="1">
      <c r="A238" s="12"/>
      <c r="B238" s="190"/>
      <c r="C238" s="191"/>
      <c r="D238" s="192" t="s">
        <v>71</v>
      </c>
      <c r="E238" s="204" t="s">
        <v>309</v>
      </c>
      <c r="F238" s="204" t="s">
        <v>310</v>
      </c>
      <c r="G238" s="191"/>
      <c r="H238" s="191"/>
      <c r="I238" s="194"/>
      <c r="J238" s="205">
        <f>BK238</f>
        <v>0</v>
      </c>
      <c r="K238" s="191"/>
      <c r="L238" s="196"/>
      <c r="M238" s="197"/>
      <c r="N238" s="198"/>
      <c r="O238" s="198"/>
      <c r="P238" s="199">
        <f>SUM(P239:P263)</f>
        <v>0</v>
      </c>
      <c r="Q238" s="198"/>
      <c r="R238" s="199">
        <f>SUM(R239:R263)</f>
        <v>0</v>
      </c>
      <c r="S238" s="198"/>
      <c r="T238" s="200">
        <f>SUM(T239:T263)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80</v>
      </c>
      <c r="AT238" s="202" t="s">
        <v>71</v>
      </c>
      <c r="AU238" s="202" t="s">
        <v>80</v>
      </c>
      <c r="AY238" s="201" t="s">
        <v>135</v>
      </c>
      <c r="BK238" s="203">
        <f>SUM(BK239:BK263)</f>
        <v>0</v>
      </c>
    </row>
    <row r="239" spans="1:65" s="2" customFormat="1" ht="21.75" customHeight="1">
      <c r="A239" s="40"/>
      <c r="B239" s="41"/>
      <c r="C239" s="206" t="s">
        <v>7</v>
      </c>
      <c r="D239" s="206" t="s">
        <v>138</v>
      </c>
      <c r="E239" s="207" t="s">
        <v>311</v>
      </c>
      <c r="F239" s="208" t="s">
        <v>312</v>
      </c>
      <c r="G239" s="209" t="s">
        <v>253</v>
      </c>
      <c r="H239" s="210">
        <v>26.5</v>
      </c>
      <c r="I239" s="211"/>
      <c r="J239" s="212">
        <f>ROUND(I239*H239,2)</f>
        <v>0</v>
      </c>
      <c r="K239" s="208" t="s">
        <v>142</v>
      </c>
      <c r="L239" s="46"/>
      <c r="M239" s="213" t="s">
        <v>19</v>
      </c>
      <c r="N239" s="214" t="s">
        <v>43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143</v>
      </c>
      <c r="AT239" s="217" t="s">
        <v>138</v>
      </c>
      <c r="AU239" s="217" t="s">
        <v>82</v>
      </c>
      <c r="AY239" s="19" t="s">
        <v>135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80</v>
      </c>
      <c r="BK239" s="218">
        <f>ROUND(I239*H239,2)</f>
        <v>0</v>
      </c>
      <c r="BL239" s="19" t="s">
        <v>143</v>
      </c>
      <c r="BM239" s="217" t="s">
        <v>313</v>
      </c>
    </row>
    <row r="240" spans="1:47" s="2" customFormat="1" ht="12">
      <c r="A240" s="40"/>
      <c r="B240" s="41"/>
      <c r="C240" s="42"/>
      <c r="D240" s="219" t="s">
        <v>144</v>
      </c>
      <c r="E240" s="42"/>
      <c r="F240" s="220" t="s">
        <v>314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144</v>
      </c>
      <c r="AU240" s="19" t="s">
        <v>82</v>
      </c>
    </row>
    <row r="241" spans="1:47" s="2" customFormat="1" ht="12">
      <c r="A241" s="40"/>
      <c r="B241" s="41"/>
      <c r="C241" s="42"/>
      <c r="D241" s="224" t="s">
        <v>146</v>
      </c>
      <c r="E241" s="42"/>
      <c r="F241" s="225" t="s">
        <v>315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146</v>
      </c>
      <c r="AU241" s="19" t="s">
        <v>82</v>
      </c>
    </row>
    <row r="242" spans="1:51" s="13" customFormat="1" ht="12">
      <c r="A242" s="13"/>
      <c r="B242" s="226"/>
      <c r="C242" s="227"/>
      <c r="D242" s="219" t="s">
        <v>148</v>
      </c>
      <c r="E242" s="228" t="s">
        <v>19</v>
      </c>
      <c r="F242" s="229" t="s">
        <v>316</v>
      </c>
      <c r="G242" s="227"/>
      <c r="H242" s="230">
        <v>26.5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148</v>
      </c>
      <c r="AU242" s="236" t="s">
        <v>82</v>
      </c>
      <c r="AV242" s="13" t="s">
        <v>82</v>
      </c>
      <c r="AW242" s="13" t="s">
        <v>33</v>
      </c>
      <c r="AX242" s="13" t="s">
        <v>72</v>
      </c>
      <c r="AY242" s="236" t="s">
        <v>135</v>
      </c>
    </row>
    <row r="243" spans="1:51" s="14" customFormat="1" ht="12">
      <c r="A243" s="14"/>
      <c r="B243" s="237"/>
      <c r="C243" s="238"/>
      <c r="D243" s="219" t="s">
        <v>148</v>
      </c>
      <c r="E243" s="239" t="s">
        <v>19</v>
      </c>
      <c r="F243" s="240" t="s">
        <v>150</v>
      </c>
      <c r="G243" s="238"/>
      <c r="H243" s="241">
        <v>26.5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148</v>
      </c>
      <c r="AU243" s="247" t="s">
        <v>82</v>
      </c>
      <c r="AV243" s="14" t="s">
        <v>143</v>
      </c>
      <c r="AW243" s="14" t="s">
        <v>33</v>
      </c>
      <c r="AX243" s="14" t="s">
        <v>80</v>
      </c>
      <c r="AY243" s="247" t="s">
        <v>135</v>
      </c>
    </row>
    <row r="244" spans="1:65" s="2" customFormat="1" ht="24.15" customHeight="1">
      <c r="A244" s="40"/>
      <c r="B244" s="41"/>
      <c r="C244" s="206" t="s">
        <v>238</v>
      </c>
      <c r="D244" s="206" t="s">
        <v>138</v>
      </c>
      <c r="E244" s="207" t="s">
        <v>317</v>
      </c>
      <c r="F244" s="208" t="s">
        <v>318</v>
      </c>
      <c r="G244" s="209" t="s">
        <v>253</v>
      </c>
      <c r="H244" s="210">
        <v>795</v>
      </c>
      <c r="I244" s="211"/>
      <c r="J244" s="212">
        <f>ROUND(I244*H244,2)</f>
        <v>0</v>
      </c>
      <c r="K244" s="208" t="s">
        <v>142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143</v>
      </c>
      <c r="AT244" s="217" t="s">
        <v>138</v>
      </c>
      <c r="AU244" s="217" t="s">
        <v>82</v>
      </c>
      <c r="AY244" s="19" t="s">
        <v>135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143</v>
      </c>
      <c r="BM244" s="217" t="s">
        <v>319</v>
      </c>
    </row>
    <row r="245" spans="1:47" s="2" customFormat="1" ht="12">
      <c r="A245" s="40"/>
      <c r="B245" s="41"/>
      <c r="C245" s="42"/>
      <c r="D245" s="219" t="s">
        <v>144</v>
      </c>
      <c r="E245" s="42"/>
      <c r="F245" s="220" t="s">
        <v>320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144</v>
      </c>
      <c r="AU245" s="19" t="s">
        <v>82</v>
      </c>
    </row>
    <row r="246" spans="1:47" s="2" customFormat="1" ht="12">
      <c r="A246" s="40"/>
      <c r="B246" s="41"/>
      <c r="C246" s="42"/>
      <c r="D246" s="224" t="s">
        <v>146</v>
      </c>
      <c r="E246" s="42"/>
      <c r="F246" s="225" t="s">
        <v>321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146</v>
      </c>
      <c r="AU246" s="19" t="s">
        <v>82</v>
      </c>
    </row>
    <row r="247" spans="1:47" s="2" customFormat="1" ht="12">
      <c r="A247" s="40"/>
      <c r="B247" s="41"/>
      <c r="C247" s="42"/>
      <c r="D247" s="219" t="s">
        <v>203</v>
      </c>
      <c r="E247" s="42"/>
      <c r="F247" s="258" t="s">
        <v>322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203</v>
      </c>
      <c r="AU247" s="19" t="s">
        <v>82</v>
      </c>
    </row>
    <row r="248" spans="1:51" s="13" customFormat="1" ht="12">
      <c r="A248" s="13"/>
      <c r="B248" s="226"/>
      <c r="C248" s="227"/>
      <c r="D248" s="219" t="s">
        <v>148</v>
      </c>
      <c r="E248" s="228" t="s">
        <v>19</v>
      </c>
      <c r="F248" s="229" t="s">
        <v>323</v>
      </c>
      <c r="G248" s="227"/>
      <c r="H248" s="230">
        <v>795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148</v>
      </c>
      <c r="AU248" s="236" t="s">
        <v>82</v>
      </c>
      <c r="AV248" s="13" t="s">
        <v>82</v>
      </c>
      <c r="AW248" s="13" t="s">
        <v>33</v>
      </c>
      <c r="AX248" s="13" t="s">
        <v>72</v>
      </c>
      <c r="AY248" s="236" t="s">
        <v>135</v>
      </c>
    </row>
    <row r="249" spans="1:51" s="14" customFormat="1" ht="12">
      <c r="A249" s="14"/>
      <c r="B249" s="237"/>
      <c r="C249" s="238"/>
      <c r="D249" s="219" t="s">
        <v>148</v>
      </c>
      <c r="E249" s="239" t="s">
        <v>19</v>
      </c>
      <c r="F249" s="240" t="s">
        <v>150</v>
      </c>
      <c r="G249" s="238"/>
      <c r="H249" s="241">
        <v>795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7" t="s">
        <v>148</v>
      </c>
      <c r="AU249" s="247" t="s">
        <v>82</v>
      </c>
      <c r="AV249" s="14" t="s">
        <v>143</v>
      </c>
      <c r="AW249" s="14" t="s">
        <v>33</v>
      </c>
      <c r="AX249" s="14" t="s">
        <v>80</v>
      </c>
      <c r="AY249" s="247" t="s">
        <v>135</v>
      </c>
    </row>
    <row r="250" spans="1:65" s="2" customFormat="1" ht="24.15" customHeight="1">
      <c r="A250" s="40"/>
      <c r="B250" s="41"/>
      <c r="C250" s="206" t="s">
        <v>324</v>
      </c>
      <c r="D250" s="206" t="s">
        <v>138</v>
      </c>
      <c r="E250" s="207" t="s">
        <v>325</v>
      </c>
      <c r="F250" s="208" t="s">
        <v>326</v>
      </c>
      <c r="G250" s="209" t="s">
        <v>327</v>
      </c>
      <c r="H250" s="210">
        <v>173.877</v>
      </c>
      <c r="I250" s="211"/>
      <c r="J250" s="212">
        <f>ROUND(I250*H250,2)</f>
        <v>0</v>
      </c>
      <c r="K250" s="208" t="s">
        <v>142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143</v>
      </c>
      <c r="AT250" s="217" t="s">
        <v>138</v>
      </c>
      <c r="AU250" s="217" t="s">
        <v>82</v>
      </c>
      <c r="AY250" s="19" t="s">
        <v>135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143</v>
      </c>
      <c r="BM250" s="217" t="s">
        <v>328</v>
      </c>
    </row>
    <row r="251" spans="1:47" s="2" customFormat="1" ht="12">
      <c r="A251" s="40"/>
      <c r="B251" s="41"/>
      <c r="C251" s="42"/>
      <c r="D251" s="219" t="s">
        <v>144</v>
      </c>
      <c r="E251" s="42"/>
      <c r="F251" s="220" t="s">
        <v>329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144</v>
      </c>
      <c r="AU251" s="19" t="s">
        <v>82</v>
      </c>
    </row>
    <row r="252" spans="1:47" s="2" customFormat="1" ht="12">
      <c r="A252" s="40"/>
      <c r="B252" s="41"/>
      <c r="C252" s="42"/>
      <c r="D252" s="224" t="s">
        <v>146</v>
      </c>
      <c r="E252" s="42"/>
      <c r="F252" s="225" t="s">
        <v>330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146</v>
      </c>
      <c r="AU252" s="19" t="s">
        <v>82</v>
      </c>
    </row>
    <row r="253" spans="1:65" s="2" customFormat="1" ht="24.15" customHeight="1">
      <c r="A253" s="40"/>
      <c r="B253" s="41"/>
      <c r="C253" s="206" t="s">
        <v>246</v>
      </c>
      <c r="D253" s="206" t="s">
        <v>138</v>
      </c>
      <c r="E253" s="207" t="s">
        <v>331</v>
      </c>
      <c r="F253" s="208" t="s">
        <v>332</v>
      </c>
      <c r="G253" s="209" t="s">
        <v>327</v>
      </c>
      <c r="H253" s="210">
        <v>173.877</v>
      </c>
      <c r="I253" s="211"/>
      <c r="J253" s="212">
        <f>ROUND(I253*H253,2)</f>
        <v>0</v>
      </c>
      <c r="K253" s="208" t="s">
        <v>142</v>
      </c>
      <c r="L253" s="46"/>
      <c r="M253" s="213" t="s">
        <v>19</v>
      </c>
      <c r="N253" s="214" t="s">
        <v>43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143</v>
      </c>
      <c r="AT253" s="217" t="s">
        <v>138</v>
      </c>
      <c r="AU253" s="217" t="s">
        <v>82</v>
      </c>
      <c r="AY253" s="19" t="s">
        <v>135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143</v>
      </c>
      <c r="BM253" s="217" t="s">
        <v>333</v>
      </c>
    </row>
    <row r="254" spans="1:47" s="2" customFormat="1" ht="12">
      <c r="A254" s="40"/>
      <c r="B254" s="41"/>
      <c r="C254" s="42"/>
      <c r="D254" s="219" t="s">
        <v>144</v>
      </c>
      <c r="E254" s="42"/>
      <c r="F254" s="220" t="s">
        <v>334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144</v>
      </c>
      <c r="AU254" s="19" t="s">
        <v>82</v>
      </c>
    </row>
    <row r="255" spans="1:47" s="2" customFormat="1" ht="12">
      <c r="A255" s="40"/>
      <c r="B255" s="41"/>
      <c r="C255" s="42"/>
      <c r="D255" s="224" t="s">
        <v>146</v>
      </c>
      <c r="E255" s="42"/>
      <c r="F255" s="225" t="s">
        <v>335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146</v>
      </c>
      <c r="AU255" s="19" t="s">
        <v>82</v>
      </c>
    </row>
    <row r="256" spans="1:65" s="2" customFormat="1" ht="24.15" customHeight="1">
      <c r="A256" s="40"/>
      <c r="B256" s="41"/>
      <c r="C256" s="206" t="s">
        <v>336</v>
      </c>
      <c r="D256" s="206" t="s">
        <v>138</v>
      </c>
      <c r="E256" s="207" t="s">
        <v>337</v>
      </c>
      <c r="F256" s="208" t="s">
        <v>338</v>
      </c>
      <c r="G256" s="209" t="s">
        <v>327</v>
      </c>
      <c r="H256" s="210">
        <v>2434.278</v>
      </c>
      <c r="I256" s="211"/>
      <c r="J256" s="212">
        <f>ROUND(I256*H256,2)</f>
        <v>0</v>
      </c>
      <c r="K256" s="208" t="s">
        <v>142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143</v>
      </c>
      <c r="AT256" s="217" t="s">
        <v>138</v>
      </c>
      <c r="AU256" s="217" t="s">
        <v>82</v>
      </c>
      <c r="AY256" s="19" t="s">
        <v>135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143</v>
      </c>
      <c r="BM256" s="217" t="s">
        <v>339</v>
      </c>
    </row>
    <row r="257" spans="1:47" s="2" customFormat="1" ht="12">
      <c r="A257" s="40"/>
      <c r="B257" s="41"/>
      <c r="C257" s="42"/>
      <c r="D257" s="219" t="s">
        <v>144</v>
      </c>
      <c r="E257" s="42"/>
      <c r="F257" s="220" t="s">
        <v>340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144</v>
      </c>
      <c r="AU257" s="19" t="s">
        <v>82</v>
      </c>
    </row>
    <row r="258" spans="1:47" s="2" customFormat="1" ht="12">
      <c r="A258" s="40"/>
      <c r="B258" s="41"/>
      <c r="C258" s="42"/>
      <c r="D258" s="224" t="s">
        <v>146</v>
      </c>
      <c r="E258" s="42"/>
      <c r="F258" s="225" t="s">
        <v>341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146</v>
      </c>
      <c r="AU258" s="19" t="s">
        <v>82</v>
      </c>
    </row>
    <row r="259" spans="1:47" s="2" customFormat="1" ht="12">
      <c r="A259" s="40"/>
      <c r="B259" s="41"/>
      <c r="C259" s="42"/>
      <c r="D259" s="219" t="s">
        <v>203</v>
      </c>
      <c r="E259" s="42"/>
      <c r="F259" s="258" t="s">
        <v>342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203</v>
      </c>
      <c r="AU259" s="19" t="s">
        <v>82</v>
      </c>
    </row>
    <row r="260" spans="1:51" s="13" customFormat="1" ht="12">
      <c r="A260" s="13"/>
      <c r="B260" s="226"/>
      <c r="C260" s="227"/>
      <c r="D260" s="219" t="s">
        <v>148</v>
      </c>
      <c r="E260" s="227"/>
      <c r="F260" s="229" t="s">
        <v>343</v>
      </c>
      <c r="G260" s="227"/>
      <c r="H260" s="230">
        <v>2434.278</v>
      </c>
      <c r="I260" s="231"/>
      <c r="J260" s="227"/>
      <c r="K260" s="227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148</v>
      </c>
      <c r="AU260" s="236" t="s">
        <v>82</v>
      </c>
      <c r="AV260" s="13" t="s">
        <v>82</v>
      </c>
      <c r="AW260" s="13" t="s">
        <v>4</v>
      </c>
      <c r="AX260" s="13" t="s">
        <v>80</v>
      </c>
      <c r="AY260" s="236" t="s">
        <v>135</v>
      </c>
    </row>
    <row r="261" spans="1:65" s="2" customFormat="1" ht="33" customHeight="1">
      <c r="A261" s="40"/>
      <c r="B261" s="41"/>
      <c r="C261" s="206" t="s">
        <v>254</v>
      </c>
      <c r="D261" s="206" t="s">
        <v>138</v>
      </c>
      <c r="E261" s="207" t="s">
        <v>344</v>
      </c>
      <c r="F261" s="208" t="s">
        <v>345</v>
      </c>
      <c r="G261" s="209" t="s">
        <v>327</v>
      </c>
      <c r="H261" s="210">
        <v>173.877</v>
      </c>
      <c r="I261" s="211"/>
      <c r="J261" s="212">
        <f>ROUND(I261*H261,2)</f>
        <v>0</v>
      </c>
      <c r="K261" s="208" t="s">
        <v>142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143</v>
      </c>
      <c r="AT261" s="217" t="s">
        <v>138</v>
      </c>
      <c r="AU261" s="217" t="s">
        <v>82</v>
      </c>
      <c r="AY261" s="19" t="s">
        <v>135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143</v>
      </c>
      <c r="BM261" s="217" t="s">
        <v>346</v>
      </c>
    </row>
    <row r="262" spans="1:47" s="2" customFormat="1" ht="12">
      <c r="A262" s="40"/>
      <c r="B262" s="41"/>
      <c r="C262" s="42"/>
      <c r="D262" s="219" t="s">
        <v>144</v>
      </c>
      <c r="E262" s="42"/>
      <c r="F262" s="220" t="s">
        <v>347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144</v>
      </c>
      <c r="AU262" s="19" t="s">
        <v>82</v>
      </c>
    </row>
    <row r="263" spans="1:47" s="2" customFormat="1" ht="12">
      <c r="A263" s="40"/>
      <c r="B263" s="41"/>
      <c r="C263" s="42"/>
      <c r="D263" s="224" t="s">
        <v>146</v>
      </c>
      <c r="E263" s="42"/>
      <c r="F263" s="225" t="s">
        <v>348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146</v>
      </c>
      <c r="AU263" s="19" t="s">
        <v>82</v>
      </c>
    </row>
    <row r="264" spans="1:63" s="12" customFormat="1" ht="22.8" customHeight="1">
      <c r="A264" s="12"/>
      <c r="B264" s="190"/>
      <c r="C264" s="191"/>
      <c r="D264" s="192" t="s">
        <v>71</v>
      </c>
      <c r="E264" s="204" t="s">
        <v>349</v>
      </c>
      <c r="F264" s="204" t="s">
        <v>350</v>
      </c>
      <c r="G264" s="191"/>
      <c r="H264" s="191"/>
      <c r="I264" s="194"/>
      <c r="J264" s="205">
        <f>BK264</f>
        <v>0</v>
      </c>
      <c r="K264" s="191"/>
      <c r="L264" s="196"/>
      <c r="M264" s="197"/>
      <c r="N264" s="198"/>
      <c r="O264" s="198"/>
      <c r="P264" s="199">
        <f>SUM(P265:P267)</f>
        <v>0</v>
      </c>
      <c r="Q264" s="198"/>
      <c r="R264" s="199">
        <f>SUM(R265:R267)</f>
        <v>0</v>
      </c>
      <c r="S264" s="198"/>
      <c r="T264" s="200">
        <f>SUM(T265:T267)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1" t="s">
        <v>80</v>
      </c>
      <c r="AT264" s="202" t="s">
        <v>71</v>
      </c>
      <c r="AU264" s="202" t="s">
        <v>80</v>
      </c>
      <c r="AY264" s="201" t="s">
        <v>135</v>
      </c>
      <c r="BK264" s="203">
        <f>SUM(BK265:BK267)</f>
        <v>0</v>
      </c>
    </row>
    <row r="265" spans="1:65" s="2" customFormat="1" ht="24.15" customHeight="1">
      <c r="A265" s="40"/>
      <c r="B265" s="41"/>
      <c r="C265" s="206" t="s">
        <v>351</v>
      </c>
      <c r="D265" s="206" t="s">
        <v>138</v>
      </c>
      <c r="E265" s="207" t="s">
        <v>352</v>
      </c>
      <c r="F265" s="208" t="s">
        <v>353</v>
      </c>
      <c r="G265" s="209" t="s">
        <v>327</v>
      </c>
      <c r="H265" s="210">
        <v>74.774</v>
      </c>
      <c r="I265" s="211"/>
      <c r="J265" s="212">
        <f>ROUND(I265*H265,2)</f>
        <v>0</v>
      </c>
      <c r="K265" s="208" t="s">
        <v>142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143</v>
      </c>
      <c r="AT265" s="217" t="s">
        <v>138</v>
      </c>
      <c r="AU265" s="217" t="s">
        <v>82</v>
      </c>
      <c r="AY265" s="19" t="s">
        <v>135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143</v>
      </c>
      <c r="BM265" s="217" t="s">
        <v>354</v>
      </c>
    </row>
    <row r="266" spans="1:47" s="2" customFormat="1" ht="12">
      <c r="A266" s="40"/>
      <c r="B266" s="41"/>
      <c r="C266" s="42"/>
      <c r="D266" s="219" t="s">
        <v>144</v>
      </c>
      <c r="E266" s="42"/>
      <c r="F266" s="220" t="s">
        <v>355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144</v>
      </c>
      <c r="AU266" s="19" t="s">
        <v>82</v>
      </c>
    </row>
    <row r="267" spans="1:47" s="2" customFormat="1" ht="12">
      <c r="A267" s="40"/>
      <c r="B267" s="41"/>
      <c r="C267" s="42"/>
      <c r="D267" s="224" t="s">
        <v>146</v>
      </c>
      <c r="E267" s="42"/>
      <c r="F267" s="225" t="s">
        <v>356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146</v>
      </c>
      <c r="AU267" s="19" t="s">
        <v>82</v>
      </c>
    </row>
    <row r="268" spans="1:63" s="12" customFormat="1" ht="25.9" customHeight="1">
      <c r="A268" s="12"/>
      <c r="B268" s="190"/>
      <c r="C268" s="191"/>
      <c r="D268" s="192" t="s">
        <v>71</v>
      </c>
      <c r="E268" s="193" t="s">
        <v>357</v>
      </c>
      <c r="F268" s="193" t="s">
        <v>358</v>
      </c>
      <c r="G268" s="191"/>
      <c r="H268" s="191"/>
      <c r="I268" s="194"/>
      <c r="J268" s="195">
        <f>BK268</f>
        <v>0</v>
      </c>
      <c r="K268" s="191"/>
      <c r="L268" s="196"/>
      <c r="M268" s="197"/>
      <c r="N268" s="198"/>
      <c r="O268" s="198"/>
      <c r="P268" s="199">
        <f>P269+P283+P292+P305+P338+P378+P396+P475</f>
        <v>0</v>
      </c>
      <c r="Q268" s="198"/>
      <c r="R268" s="199">
        <f>R269+R283+R292+R305+R338+R378+R396+R475</f>
        <v>39.91093910000001</v>
      </c>
      <c r="S268" s="198"/>
      <c r="T268" s="200">
        <f>T269+T283+T292+T305+T338+T378+T396+T475</f>
        <v>0.24587199999999998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1" t="s">
        <v>82</v>
      </c>
      <c r="AT268" s="202" t="s">
        <v>71</v>
      </c>
      <c r="AU268" s="202" t="s">
        <v>72</v>
      </c>
      <c r="AY268" s="201" t="s">
        <v>135</v>
      </c>
      <c r="BK268" s="203">
        <f>BK269+BK283+BK292+BK305+BK338+BK378+BK396+BK475</f>
        <v>0</v>
      </c>
    </row>
    <row r="269" spans="1:63" s="12" customFormat="1" ht="22.8" customHeight="1">
      <c r="A269" s="12"/>
      <c r="B269" s="190"/>
      <c r="C269" s="191"/>
      <c r="D269" s="192" t="s">
        <v>71</v>
      </c>
      <c r="E269" s="204" t="s">
        <v>359</v>
      </c>
      <c r="F269" s="204" t="s">
        <v>360</v>
      </c>
      <c r="G269" s="191"/>
      <c r="H269" s="191"/>
      <c r="I269" s="194"/>
      <c r="J269" s="205">
        <f>BK269</f>
        <v>0</v>
      </c>
      <c r="K269" s="191"/>
      <c r="L269" s="196"/>
      <c r="M269" s="197"/>
      <c r="N269" s="198"/>
      <c r="O269" s="198"/>
      <c r="P269" s="199">
        <f>SUM(P270:P282)</f>
        <v>0</v>
      </c>
      <c r="Q269" s="198"/>
      <c r="R269" s="199">
        <f>SUM(R270:R282)</f>
        <v>0.0174624</v>
      </c>
      <c r="S269" s="198"/>
      <c r="T269" s="200">
        <f>SUM(T270:T282)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1" t="s">
        <v>82</v>
      </c>
      <c r="AT269" s="202" t="s">
        <v>71</v>
      </c>
      <c r="AU269" s="202" t="s">
        <v>80</v>
      </c>
      <c r="AY269" s="201" t="s">
        <v>135</v>
      </c>
      <c r="BK269" s="203">
        <f>SUM(BK270:BK282)</f>
        <v>0</v>
      </c>
    </row>
    <row r="270" spans="1:65" s="2" customFormat="1" ht="16.5" customHeight="1">
      <c r="A270" s="40"/>
      <c r="B270" s="41"/>
      <c r="C270" s="206" t="s">
        <v>261</v>
      </c>
      <c r="D270" s="206" t="s">
        <v>138</v>
      </c>
      <c r="E270" s="207" t="s">
        <v>361</v>
      </c>
      <c r="F270" s="208" t="s">
        <v>362</v>
      </c>
      <c r="G270" s="209" t="s">
        <v>363</v>
      </c>
      <c r="H270" s="210">
        <v>8</v>
      </c>
      <c r="I270" s="211"/>
      <c r="J270" s="212">
        <f>ROUND(I270*H270,2)</f>
        <v>0</v>
      </c>
      <c r="K270" s="208" t="s">
        <v>142</v>
      </c>
      <c r="L270" s="46"/>
      <c r="M270" s="213" t="s">
        <v>19</v>
      </c>
      <c r="N270" s="214" t="s">
        <v>43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200</v>
      </c>
      <c r="AT270" s="217" t="s">
        <v>138</v>
      </c>
      <c r="AU270" s="217" t="s">
        <v>82</v>
      </c>
      <c r="AY270" s="19" t="s">
        <v>135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80</v>
      </c>
      <c r="BK270" s="218">
        <f>ROUND(I270*H270,2)</f>
        <v>0</v>
      </c>
      <c r="BL270" s="19" t="s">
        <v>200</v>
      </c>
      <c r="BM270" s="217" t="s">
        <v>364</v>
      </c>
    </row>
    <row r="271" spans="1:47" s="2" customFormat="1" ht="12">
      <c r="A271" s="40"/>
      <c r="B271" s="41"/>
      <c r="C271" s="42"/>
      <c r="D271" s="219" t="s">
        <v>144</v>
      </c>
      <c r="E271" s="42"/>
      <c r="F271" s="220" t="s">
        <v>365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144</v>
      </c>
      <c r="AU271" s="19" t="s">
        <v>82</v>
      </c>
    </row>
    <row r="272" spans="1:47" s="2" customFormat="1" ht="12">
      <c r="A272" s="40"/>
      <c r="B272" s="41"/>
      <c r="C272" s="42"/>
      <c r="D272" s="224" t="s">
        <v>146</v>
      </c>
      <c r="E272" s="42"/>
      <c r="F272" s="225" t="s">
        <v>366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146</v>
      </c>
      <c r="AU272" s="19" t="s">
        <v>82</v>
      </c>
    </row>
    <row r="273" spans="1:51" s="15" customFormat="1" ht="12">
      <c r="A273" s="15"/>
      <c r="B273" s="248"/>
      <c r="C273" s="249"/>
      <c r="D273" s="219" t="s">
        <v>148</v>
      </c>
      <c r="E273" s="250" t="s">
        <v>19</v>
      </c>
      <c r="F273" s="251" t="s">
        <v>367</v>
      </c>
      <c r="G273" s="249"/>
      <c r="H273" s="250" t="s">
        <v>19</v>
      </c>
      <c r="I273" s="252"/>
      <c r="J273" s="249"/>
      <c r="K273" s="249"/>
      <c r="L273" s="253"/>
      <c r="M273" s="254"/>
      <c r="N273" s="255"/>
      <c r="O273" s="255"/>
      <c r="P273" s="255"/>
      <c r="Q273" s="255"/>
      <c r="R273" s="255"/>
      <c r="S273" s="255"/>
      <c r="T273" s="25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7" t="s">
        <v>148</v>
      </c>
      <c r="AU273" s="257" t="s">
        <v>82</v>
      </c>
      <c r="AV273" s="15" t="s">
        <v>80</v>
      </c>
      <c r="AW273" s="15" t="s">
        <v>33</v>
      </c>
      <c r="AX273" s="15" t="s">
        <v>72</v>
      </c>
      <c r="AY273" s="257" t="s">
        <v>135</v>
      </c>
    </row>
    <row r="274" spans="1:51" s="13" customFormat="1" ht="12">
      <c r="A274" s="13"/>
      <c r="B274" s="226"/>
      <c r="C274" s="227"/>
      <c r="D274" s="219" t="s">
        <v>148</v>
      </c>
      <c r="E274" s="228" t="s">
        <v>19</v>
      </c>
      <c r="F274" s="229" t="s">
        <v>368</v>
      </c>
      <c r="G274" s="227"/>
      <c r="H274" s="230">
        <v>8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148</v>
      </c>
      <c r="AU274" s="236" t="s">
        <v>82</v>
      </c>
      <c r="AV274" s="13" t="s">
        <v>82</v>
      </c>
      <c r="AW274" s="13" t="s">
        <v>33</v>
      </c>
      <c r="AX274" s="13" t="s">
        <v>72</v>
      </c>
      <c r="AY274" s="236" t="s">
        <v>135</v>
      </c>
    </row>
    <row r="275" spans="1:51" s="14" customFormat="1" ht="12">
      <c r="A275" s="14"/>
      <c r="B275" s="237"/>
      <c r="C275" s="238"/>
      <c r="D275" s="219" t="s">
        <v>148</v>
      </c>
      <c r="E275" s="239" t="s">
        <v>19</v>
      </c>
      <c r="F275" s="240" t="s">
        <v>150</v>
      </c>
      <c r="G275" s="238"/>
      <c r="H275" s="241">
        <v>8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7" t="s">
        <v>148</v>
      </c>
      <c r="AU275" s="247" t="s">
        <v>82</v>
      </c>
      <c r="AV275" s="14" t="s">
        <v>143</v>
      </c>
      <c r="AW275" s="14" t="s">
        <v>33</v>
      </c>
      <c r="AX275" s="14" t="s">
        <v>80</v>
      </c>
      <c r="AY275" s="247" t="s">
        <v>135</v>
      </c>
    </row>
    <row r="276" spans="1:65" s="2" customFormat="1" ht="21.75" customHeight="1">
      <c r="A276" s="40"/>
      <c r="B276" s="41"/>
      <c r="C276" s="259" t="s">
        <v>369</v>
      </c>
      <c r="D276" s="259" t="s">
        <v>370</v>
      </c>
      <c r="E276" s="260" t="s">
        <v>371</v>
      </c>
      <c r="F276" s="261" t="s">
        <v>372</v>
      </c>
      <c r="G276" s="262" t="s">
        <v>373</v>
      </c>
      <c r="H276" s="263">
        <v>16.32</v>
      </c>
      <c r="I276" s="264"/>
      <c r="J276" s="265">
        <f>ROUND(I276*H276,2)</f>
        <v>0</v>
      </c>
      <c r="K276" s="261" t="s">
        <v>142</v>
      </c>
      <c r="L276" s="266"/>
      <c r="M276" s="267" t="s">
        <v>19</v>
      </c>
      <c r="N276" s="268" t="s">
        <v>43</v>
      </c>
      <c r="O276" s="86"/>
      <c r="P276" s="215">
        <f>O276*H276</f>
        <v>0</v>
      </c>
      <c r="Q276" s="215">
        <v>0.00107</v>
      </c>
      <c r="R276" s="215">
        <f>Q276*H276</f>
        <v>0.0174624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275</v>
      </c>
      <c r="AT276" s="217" t="s">
        <v>370</v>
      </c>
      <c r="AU276" s="217" t="s">
        <v>82</v>
      </c>
      <c r="AY276" s="19" t="s">
        <v>135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80</v>
      </c>
      <c r="BK276" s="218">
        <f>ROUND(I276*H276,2)</f>
        <v>0</v>
      </c>
      <c r="BL276" s="19" t="s">
        <v>200</v>
      </c>
      <c r="BM276" s="217" t="s">
        <v>374</v>
      </c>
    </row>
    <row r="277" spans="1:47" s="2" customFormat="1" ht="12">
      <c r="A277" s="40"/>
      <c r="B277" s="41"/>
      <c r="C277" s="42"/>
      <c r="D277" s="219" t="s">
        <v>144</v>
      </c>
      <c r="E277" s="42"/>
      <c r="F277" s="220" t="s">
        <v>372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144</v>
      </c>
      <c r="AU277" s="19" t="s">
        <v>82</v>
      </c>
    </row>
    <row r="278" spans="1:51" s="13" customFormat="1" ht="12">
      <c r="A278" s="13"/>
      <c r="B278" s="226"/>
      <c r="C278" s="227"/>
      <c r="D278" s="219" t="s">
        <v>148</v>
      </c>
      <c r="E278" s="228" t="s">
        <v>19</v>
      </c>
      <c r="F278" s="229" t="s">
        <v>375</v>
      </c>
      <c r="G278" s="227"/>
      <c r="H278" s="230">
        <v>16.32</v>
      </c>
      <c r="I278" s="231"/>
      <c r="J278" s="227"/>
      <c r="K278" s="227"/>
      <c r="L278" s="232"/>
      <c r="M278" s="233"/>
      <c r="N278" s="234"/>
      <c r="O278" s="234"/>
      <c r="P278" s="234"/>
      <c r="Q278" s="234"/>
      <c r="R278" s="234"/>
      <c r="S278" s="234"/>
      <c r="T278" s="23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6" t="s">
        <v>148</v>
      </c>
      <c r="AU278" s="236" t="s">
        <v>82</v>
      </c>
      <c r="AV278" s="13" t="s">
        <v>82</v>
      </c>
      <c r="AW278" s="13" t="s">
        <v>33</v>
      </c>
      <c r="AX278" s="13" t="s">
        <v>72</v>
      </c>
      <c r="AY278" s="236" t="s">
        <v>135</v>
      </c>
    </row>
    <row r="279" spans="1:51" s="14" customFormat="1" ht="12">
      <c r="A279" s="14"/>
      <c r="B279" s="237"/>
      <c r="C279" s="238"/>
      <c r="D279" s="219" t="s">
        <v>148</v>
      </c>
      <c r="E279" s="239" t="s">
        <v>19</v>
      </c>
      <c r="F279" s="240" t="s">
        <v>150</v>
      </c>
      <c r="G279" s="238"/>
      <c r="H279" s="241">
        <v>16.32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7" t="s">
        <v>148</v>
      </c>
      <c r="AU279" s="247" t="s">
        <v>82</v>
      </c>
      <c r="AV279" s="14" t="s">
        <v>143</v>
      </c>
      <c r="AW279" s="14" t="s">
        <v>33</v>
      </c>
      <c r="AX279" s="14" t="s">
        <v>80</v>
      </c>
      <c r="AY279" s="247" t="s">
        <v>135</v>
      </c>
    </row>
    <row r="280" spans="1:65" s="2" customFormat="1" ht="24.15" customHeight="1">
      <c r="A280" s="40"/>
      <c r="B280" s="41"/>
      <c r="C280" s="206" t="s">
        <v>269</v>
      </c>
      <c r="D280" s="206" t="s">
        <v>138</v>
      </c>
      <c r="E280" s="207" t="s">
        <v>376</v>
      </c>
      <c r="F280" s="208" t="s">
        <v>377</v>
      </c>
      <c r="G280" s="209" t="s">
        <v>327</v>
      </c>
      <c r="H280" s="210">
        <v>0.017</v>
      </c>
      <c r="I280" s="211"/>
      <c r="J280" s="212">
        <f>ROUND(I280*H280,2)</f>
        <v>0</v>
      </c>
      <c r="K280" s="208" t="s">
        <v>142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200</v>
      </c>
      <c r="AT280" s="217" t="s">
        <v>138</v>
      </c>
      <c r="AU280" s="217" t="s">
        <v>82</v>
      </c>
      <c r="AY280" s="19" t="s">
        <v>135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200</v>
      </c>
      <c r="BM280" s="217" t="s">
        <v>378</v>
      </c>
    </row>
    <row r="281" spans="1:47" s="2" customFormat="1" ht="12">
      <c r="A281" s="40"/>
      <c r="B281" s="41"/>
      <c r="C281" s="42"/>
      <c r="D281" s="219" t="s">
        <v>144</v>
      </c>
      <c r="E281" s="42"/>
      <c r="F281" s="220" t="s">
        <v>379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144</v>
      </c>
      <c r="AU281" s="19" t="s">
        <v>82</v>
      </c>
    </row>
    <row r="282" spans="1:47" s="2" customFormat="1" ht="12">
      <c r="A282" s="40"/>
      <c r="B282" s="41"/>
      <c r="C282" s="42"/>
      <c r="D282" s="224" t="s">
        <v>146</v>
      </c>
      <c r="E282" s="42"/>
      <c r="F282" s="225" t="s">
        <v>380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146</v>
      </c>
      <c r="AU282" s="19" t="s">
        <v>82</v>
      </c>
    </row>
    <row r="283" spans="1:63" s="12" customFormat="1" ht="22.8" customHeight="1">
      <c r="A283" s="12"/>
      <c r="B283" s="190"/>
      <c r="C283" s="191"/>
      <c r="D283" s="192" t="s">
        <v>71</v>
      </c>
      <c r="E283" s="204" t="s">
        <v>381</v>
      </c>
      <c r="F283" s="204" t="s">
        <v>382</v>
      </c>
      <c r="G283" s="191"/>
      <c r="H283" s="191"/>
      <c r="I283" s="194"/>
      <c r="J283" s="205">
        <f>BK283</f>
        <v>0</v>
      </c>
      <c r="K283" s="191"/>
      <c r="L283" s="196"/>
      <c r="M283" s="197"/>
      <c r="N283" s="198"/>
      <c r="O283" s="198"/>
      <c r="P283" s="199">
        <f>SUM(P284:P291)</f>
        <v>0</v>
      </c>
      <c r="Q283" s="198"/>
      <c r="R283" s="199">
        <f>SUM(R284:R291)</f>
        <v>0.02976</v>
      </c>
      <c r="S283" s="198"/>
      <c r="T283" s="200">
        <f>SUM(T284:T291)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1" t="s">
        <v>82</v>
      </c>
      <c r="AT283" s="202" t="s">
        <v>71</v>
      </c>
      <c r="AU283" s="202" t="s">
        <v>80</v>
      </c>
      <c r="AY283" s="201" t="s">
        <v>135</v>
      </c>
      <c r="BK283" s="203">
        <f>SUM(BK284:BK291)</f>
        <v>0</v>
      </c>
    </row>
    <row r="284" spans="1:65" s="2" customFormat="1" ht="16.5" customHeight="1">
      <c r="A284" s="40"/>
      <c r="B284" s="41"/>
      <c r="C284" s="206" t="s">
        <v>383</v>
      </c>
      <c r="D284" s="206" t="s">
        <v>138</v>
      </c>
      <c r="E284" s="207" t="s">
        <v>384</v>
      </c>
      <c r="F284" s="208" t="s">
        <v>385</v>
      </c>
      <c r="G284" s="209" t="s">
        <v>154</v>
      </c>
      <c r="H284" s="210">
        <v>96</v>
      </c>
      <c r="I284" s="211"/>
      <c r="J284" s="212">
        <f>ROUND(I284*H284,2)</f>
        <v>0</v>
      </c>
      <c r="K284" s="208" t="s">
        <v>142</v>
      </c>
      <c r="L284" s="46"/>
      <c r="M284" s="213" t="s">
        <v>19</v>
      </c>
      <c r="N284" s="214" t="s">
        <v>43</v>
      </c>
      <c r="O284" s="86"/>
      <c r="P284" s="215">
        <f>O284*H284</f>
        <v>0</v>
      </c>
      <c r="Q284" s="215">
        <v>0.00031</v>
      </c>
      <c r="R284" s="215">
        <f>Q284*H284</f>
        <v>0.02976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200</v>
      </c>
      <c r="AT284" s="217" t="s">
        <v>138</v>
      </c>
      <c r="AU284" s="217" t="s">
        <v>82</v>
      </c>
      <c r="AY284" s="19" t="s">
        <v>135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80</v>
      </c>
      <c r="BK284" s="218">
        <f>ROUND(I284*H284,2)</f>
        <v>0</v>
      </c>
      <c r="BL284" s="19" t="s">
        <v>200</v>
      </c>
      <c r="BM284" s="217" t="s">
        <v>386</v>
      </c>
    </row>
    <row r="285" spans="1:47" s="2" customFormat="1" ht="12">
      <c r="A285" s="40"/>
      <c r="B285" s="41"/>
      <c r="C285" s="42"/>
      <c r="D285" s="219" t="s">
        <v>144</v>
      </c>
      <c r="E285" s="42"/>
      <c r="F285" s="220" t="s">
        <v>385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144</v>
      </c>
      <c r="AU285" s="19" t="s">
        <v>82</v>
      </c>
    </row>
    <row r="286" spans="1:47" s="2" customFormat="1" ht="12">
      <c r="A286" s="40"/>
      <c r="B286" s="41"/>
      <c r="C286" s="42"/>
      <c r="D286" s="224" t="s">
        <v>146</v>
      </c>
      <c r="E286" s="42"/>
      <c r="F286" s="225" t="s">
        <v>387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146</v>
      </c>
      <c r="AU286" s="19" t="s">
        <v>82</v>
      </c>
    </row>
    <row r="287" spans="1:51" s="13" customFormat="1" ht="12">
      <c r="A287" s="13"/>
      <c r="B287" s="226"/>
      <c r="C287" s="227"/>
      <c r="D287" s="219" t="s">
        <v>148</v>
      </c>
      <c r="E287" s="228" t="s">
        <v>19</v>
      </c>
      <c r="F287" s="229" t="s">
        <v>388</v>
      </c>
      <c r="G287" s="227"/>
      <c r="H287" s="230">
        <v>96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148</v>
      </c>
      <c r="AU287" s="236" t="s">
        <v>82</v>
      </c>
      <c r="AV287" s="13" t="s">
        <v>82</v>
      </c>
      <c r="AW287" s="13" t="s">
        <v>33</v>
      </c>
      <c r="AX287" s="13" t="s">
        <v>72</v>
      </c>
      <c r="AY287" s="236" t="s">
        <v>135</v>
      </c>
    </row>
    <row r="288" spans="1:51" s="14" customFormat="1" ht="12">
      <c r="A288" s="14"/>
      <c r="B288" s="237"/>
      <c r="C288" s="238"/>
      <c r="D288" s="219" t="s">
        <v>148</v>
      </c>
      <c r="E288" s="239" t="s">
        <v>19</v>
      </c>
      <c r="F288" s="240" t="s">
        <v>150</v>
      </c>
      <c r="G288" s="238"/>
      <c r="H288" s="241">
        <v>96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7" t="s">
        <v>148</v>
      </c>
      <c r="AU288" s="247" t="s">
        <v>82</v>
      </c>
      <c r="AV288" s="14" t="s">
        <v>143</v>
      </c>
      <c r="AW288" s="14" t="s">
        <v>33</v>
      </c>
      <c r="AX288" s="14" t="s">
        <v>80</v>
      </c>
      <c r="AY288" s="247" t="s">
        <v>135</v>
      </c>
    </row>
    <row r="289" spans="1:65" s="2" customFormat="1" ht="24.15" customHeight="1">
      <c r="A289" s="40"/>
      <c r="B289" s="41"/>
      <c r="C289" s="206" t="s">
        <v>275</v>
      </c>
      <c r="D289" s="206" t="s">
        <v>138</v>
      </c>
      <c r="E289" s="207" t="s">
        <v>389</v>
      </c>
      <c r="F289" s="208" t="s">
        <v>390</v>
      </c>
      <c r="G289" s="209" t="s">
        <v>327</v>
      </c>
      <c r="H289" s="210">
        <v>0.03</v>
      </c>
      <c r="I289" s="211"/>
      <c r="J289" s="212">
        <f>ROUND(I289*H289,2)</f>
        <v>0</v>
      </c>
      <c r="K289" s="208" t="s">
        <v>142</v>
      </c>
      <c r="L289" s="46"/>
      <c r="M289" s="213" t="s">
        <v>19</v>
      </c>
      <c r="N289" s="214" t="s">
        <v>43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200</v>
      </c>
      <c r="AT289" s="217" t="s">
        <v>138</v>
      </c>
      <c r="AU289" s="217" t="s">
        <v>82</v>
      </c>
      <c r="AY289" s="19" t="s">
        <v>135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80</v>
      </c>
      <c r="BK289" s="218">
        <f>ROUND(I289*H289,2)</f>
        <v>0</v>
      </c>
      <c r="BL289" s="19" t="s">
        <v>200</v>
      </c>
      <c r="BM289" s="217" t="s">
        <v>391</v>
      </c>
    </row>
    <row r="290" spans="1:47" s="2" customFormat="1" ht="12">
      <c r="A290" s="40"/>
      <c r="B290" s="41"/>
      <c r="C290" s="42"/>
      <c r="D290" s="219" t="s">
        <v>144</v>
      </c>
      <c r="E290" s="42"/>
      <c r="F290" s="220" t="s">
        <v>392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144</v>
      </c>
      <c r="AU290" s="19" t="s">
        <v>82</v>
      </c>
    </row>
    <row r="291" spans="1:47" s="2" customFormat="1" ht="12">
      <c r="A291" s="40"/>
      <c r="B291" s="41"/>
      <c r="C291" s="42"/>
      <c r="D291" s="224" t="s">
        <v>146</v>
      </c>
      <c r="E291" s="42"/>
      <c r="F291" s="225" t="s">
        <v>393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146</v>
      </c>
      <c r="AU291" s="19" t="s">
        <v>82</v>
      </c>
    </row>
    <row r="292" spans="1:63" s="12" customFormat="1" ht="22.8" customHeight="1">
      <c r="A292" s="12"/>
      <c r="B292" s="190"/>
      <c r="C292" s="191"/>
      <c r="D292" s="192" t="s">
        <v>71</v>
      </c>
      <c r="E292" s="204" t="s">
        <v>394</v>
      </c>
      <c r="F292" s="204" t="s">
        <v>395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SUM(P293:P304)</f>
        <v>0</v>
      </c>
      <c r="Q292" s="198"/>
      <c r="R292" s="199">
        <f>SUM(R293:R304)</f>
        <v>0.2074912</v>
      </c>
      <c r="S292" s="198"/>
      <c r="T292" s="200">
        <f>SUM(T293:T304)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1" t="s">
        <v>82</v>
      </c>
      <c r="AT292" s="202" t="s">
        <v>71</v>
      </c>
      <c r="AU292" s="202" t="s">
        <v>80</v>
      </c>
      <c r="AY292" s="201" t="s">
        <v>135</v>
      </c>
      <c r="BK292" s="203">
        <f>SUM(BK293:BK304)</f>
        <v>0</v>
      </c>
    </row>
    <row r="293" spans="1:65" s="2" customFormat="1" ht="24.15" customHeight="1">
      <c r="A293" s="40"/>
      <c r="B293" s="41"/>
      <c r="C293" s="206" t="s">
        <v>396</v>
      </c>
      <c r="D293" s="206" t="s">
        <v>138</v>
      </c>
      <c r="E293" s="207" t="s">
        <v>397</v>
      </c>
      <c r="F293" s="208" t="s">
        <v>398</v>
      </c>
      <c r="G293" s="209" t="s">
        <v>141</v>
      </c>
      <c r="H293" s="210">
        <v>16.52</v>
      </c>
      <c r="I293" s="211"/>
      <c r="J293" s="212">
        <f>ROUND(I293*H293,2)</f>
        <v>0</v>
      </c>
      <c r="K293" s="208" t="s">
        <v>142</v>
      </c>
      <c r="L293" s="46"/>
      <c r="M293" s="213" t="s">
        <v>19</v>
      </c>
      <c r="N293" s="214" t="s">
        <v>43</v>
      </c>
      <c r="O293" s="86"/>
      <c r="P293" s="215">
        <f>O293*H293</f>
        <v>0</v>
      </c>
      <c r="Q293" s="215">
        <v>0.01256</v>
      </c>
      <c r="R293" s="215">
        <f>Q293*H293</f>
        <v>0.2074912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200</v>
      </c>
      <c r="AT293" s="217" t="s">
        <v>138</v>
      </c>
      <c r="AU293" s="217" t="s">
        <v>82</v>
      </c>
      <c r="AY293" s="19" t="s">
        <v>135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80</v>
      </c>
      <c r="BK293" s="218">
        <f>ROUND(I293*H293,2)</f>
        <v>0</v>
      </c>
      <c r="BL293" s="19" t="s">
        <v>200</v>
      </c>
      <c r="BM293" s="217" t="s">
        <v>399</v>
      </c>
    </row>
    <row r="294" spans="1:47" s="2" customFormat="1" ht="12">
      <c r="A294" s="40"/>
      <c r="B294" s="41"/>
      <c r="C294" s="42"/>
      <c r="D294" s="219" t="s">
        <v>144</v>
      </c>
      <c r="E294" s="42"/>
      <c r="F294" s="220" t="s">
        <v>400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144</v>
      </c>
      <c r="AU294" s="19" t="s">
        <v>82</v>
      </c>
    </row>
    <row r="295" spans="1:47" s="2" customFormat="1" ht="12">
      <c r="A295" s="40"/>
      <c r="B295" s="41"/>
      <c r="C295" s="42"/>
      <c r="D295" s="224" t="s">
        <v>146</v>
      </c>
      <c r="E295" s="42"/>
      <c r="F295" s="225" t="s">
        <v>401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146</v>
      </c>
      <c r="AU295" s="19" t="s">
        <v>82</v>
      </c>
    </row>
    <row r="296" spans="1:51" s="15" customFormat="1" ht="12">
      <c r="A296" s="15"/>
      <c r="B296" s="248"/>
      <c r="C296" s="249"/>
      <c r="D296" s="219" t="s">
        <v>148</v>
      </c>
      <c r="E296" s="250" t="s">
        <v>19</v>
      </c>
      <c r="F296" s="251" t="s">
        <v>402</v>
      </c>
      <c r="G296" s="249"/>
      <c r="H296" s="250" t="s">
        <v>19</v>
      </c>
      <c r="I296" s="252"/>
      <c r="J296" s="249"/>
      <c r="K296" s="249"/>
      <c r="L296" s="253"/>
      <c r="M296" s="254"/>
      <c r="N296" s="255"/>
      <c r="O296" s="255"/>
      <c r="P296" s="255"/>
      <c r="Q296" s="255"/>
      <c r="R296" s="255"/>
      <c r="S296" s="255"/>
      <c r="T296" s="25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7" t="s">
        <v>148</v>
      </c>
      <c r="AU296" s="257" t="s">
        <v>82</v>
      </c>
      <c r="AV296" s="15" t="s">
        <v>80</v>
      </c>
      <c r="AW296" s="15" t="s">
        <v>33</v>
      </c>
      <c r="AX296" s="15" t="s">
        <v>72</v>
      </c>
      <c r="AY296" s="257" t="s">
        <v>135</v>
      </c>
    </row>
    <row r="297" spans="1:51" s="13" customFormat="1" ht="12">
      <c r="A297" s="13"/>
      <c r="B297" s="226"/>
      <c r="C297" s="227"/>
      <c r="D297" s="219" t="s">
        <v>148</v>
      </c>
      <c r="E297" s="228" t="s">
        <v>19</v>
      </c>
      <c r="F297" s="229" t="s">
        <v>403</v>
      </c>
      <c r="G297" s="227"/>
      <c r="H297" s="230">
        <v>13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148</v>
      </c>
      <c r="AU297" s="236" t="s">
        <v>82</v>
      </c>
      <c r="AV297" s="13" t="s">
        <v>82</v>
      </c>
      <c r="AW297" s="13" t="s">
        <v>33</v>
      </c>
      <c r="AX297" s="13" t="s">
        <v>72</v>
      </c>
      <c r="AY297" s="236" t="s">
        <v>135</v>
      </c>
    </row>
    <row r="298" spans="1:51" s="13" customFormat="1" ht="12">
      <c r="A298" s="13"/>
      <c r="B298" s="226"/>
      <c r="C298" s="227"/>
      <c r="D298" s="219" t="s">
        <v>148</v>
      </c>
      <c r="E298" s="228" t="s">
        <v>19</v>
      </c>
      <c r="F298" s="229" t="s">
        <v>404</v>
      </c>
      <c r="G298" s="227"/>
      <c r="H298" s="230">
        <v>1.44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148</v>
      </c>
      <c r="AU298" s="236" t="s">
        <v>82</v>
      </c>
      <c r="AV298" s="13" t="s">
        <v>82</v>
      </c>
      <c r="AW298" s="13" t="s">
        <v>33</v>
      </c>
      <c r="AX298" s="13" t="s">
        <v>72</v>
      </c>
      <c r="AY298" s="236" t="s">
        <v>135</v>
      </c>
    </row>
    <row r="299" spans="1:51" s="13" customFormat="1" ht="12">
      <c r="A299" s="13"/>
      <c r="B299" s="226"/>
      <c r="C299" s="227"/>
      <c r="D299" s="219" t="s">
        <v>148</v>
      </c>
      <c r="E299" s="228" t="s">
        <v>19</v>
      </c>
      <c r="F299" s="229" t="s">
        <v>405</v>
      </c>
      <c r="G299" s="227"/>
      <c r="H299" s="230">
        <v>2.08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148</v>
      </c>
      <c r="AU299" s="236" t="s">
        <v>82</v>
      </c>
      <c r="AV299" s="13" t="s">
        <v>82</v>
      </c>
      <c r="AW299" s="13" t="s">
        <v>33</v>
      </c>
      <c r="AX299" s="13" t="s">
        <v>72</v>
      </c>
      <c r="AY299" s="236" t="s">
        <v>135</v>
      </c>
    </row>
    <row r="300" spans="1:51" s="16" customFormat="1" ht="12">
      <c r="A300" s="16"/>
      <c r="B300" s="269"/>
      <c r="C300" s="270"/>
      <c r="D300" s="219" t="s">
        <v>148</v>
      </c>
      <c r="E300" s="271" t="s">
        <v>19</v>
      </c>
      <c r="F300" s="272" t="s">
        <v>406</v>
      </c>
      <c r="G300" s="270"/>
      <c r="H300" s="273">
        <v>16.52</v>
      </c>
      <c r="I300" s="274"/>
      <c r="J300" s="270"/>
      <c r="K300" s="270"/>
      <c r="L300" s="275"/>
      <c r="M300" s="276"/>
      <c r="N300" s="277"/>
      <c r="O300" s="277"/>
      <c r="P300" s="277"/>
      <c r="Q300" s="277"/>
      <c r="R300" s="277"/>
      <c r="S300" s="277"/>
      <c r="T300" s="278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79" t="s">
        <v>148</v>
      </c>
      <c r="AU300" s="279" t="s">
        <v>82</v>
      </c>
      <c r="AV300" s="16" t="s">
        <v>136</v>
      </c>
      <c r="AW300" s="16" t="s">
        <v>33</v>
      </c>
      <c r="AX300" s="16" t="s">
        <v>72</v>
      </c>
      <c r="AY300" s="279" t="s">
        <v>135</v>
      </c>
    </row>
    <row r="301" spans="1:51" s="14" customFormat="1" ht="12">
      <c r="A301" s="14"/>
      <c r="B301" s="237"/>
      <c r="C301" s="238"/>
      <c r="D301" s="219" t="s">
        <v>148</v>
      </c>
      <c r="E301" s="239" t="s">
        <v>19</v>
      </c>
      <c r="F301" s="240" t="s">
        <v>150</v>
      </c>
      <c r="G301" s="238"/>
      <c r="H301" s="241">
        <v>16.52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7" t="s">
        <v>148</v>
      </c>
      <c r="AU301" s="247" t="s">
        <v>82</v>
      </c>
      <c r="AV301" s="14" t="s">
        <v>143</v>
      </c>
      <c r="AW301" s="14" t="s">
        <v>33</v>
      </c>
      <c r="AX301" s="14" t="s">
        <v>80</v>
      </c>
      <c r="AY301" s="247" t="s">
        <v>135</v>
      </c>
    </row>
    <row r="302" spans="1:65" s="2" customFormat="1" ht="24.15" customHeight="1">
      <c r="A302" s="40"/>
      <c r="B302" s="41"/>
      <c r="C302" s="206" t="s">
        <v>283</v>
      </c>
      <c r="D302" s="206" t="s">
        <v>138</v>
      </c>
      <c r="E302" s="207" t="s">
        <v>407</v>
      </c>
      <c r="F302" s="208" t="s">
        <v>408</v>
      </c>
      <c r="G302" s="209" t="s">
        <v>327</v>
      </c>
      <c r="H302" s="210">
        <v>0.207</v>
      </c>
      <c r="I302" s="211"/>
      <c r="J302" s="212">
        <f>ROUND(I302*H302,2)</f>
        <v>0</v>
      </c>
      <c r="K302" s="208" t="s">
        <v>142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200</v>
      </c>
      <c r="AT302" s="217" t="s">
        <v>138</v>
      </c>
      <c r="AU302" s="217" t="s">
        <v>82</v>
      </c>
      <c r="AY302" s="19" t="s">
        <v>135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80</v>
      </c>
      <c r="BK302" s="218">
        <f>ROUND(I302*H302,2)</f>
        <v>0</v>
      </c>
      <c r="BL302" s="19" t="s">
        <v>200</v>
      </c>
      <c r="BM302" s="217" t="s">
        <v>409</v>
      </c>
    </row>
    <row r="303" spans="1:47" s="2" customFormat="1" ht="12">
      <c r="A303" s="40"/>
      <c r="B303" s="41"/>
      <c r="C303" s="42"/>
      <c r="D303" s="219" t="s">
        <v>144</v>
      </c>
      <c r="E303" s="42"/>
      <c r="F303" s="220" t="s">
        <v>410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144</v>
      </c>
      <c r="AU303" s="19" t="s">
        <v>82</v>
      </c>
    </row>
    <row r="304" spans="1:47" s="2" customFormat="1" ht="12">
      <c r="A304" s="40"/>
      <c r="B304" s="41"/>
      <c r="C304" s="42"/>
      <c r="D304" s="224" t="s">
        <v>146</v>
      </c>
      <c r="E304" s="42"/>
      <c r="F304" s="225" t="s">
        <v>411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146</v>
      </c>
      <c r="AU304" s="19" t="s">
        <v>82</v>
      </c>
    </row>
    <row r="305" spans="1:63" s="12" customFormat="1" ht="22.8" customHeight="1">
      <c r="A305" s="12"/>
      <c r="B305" s="190"/>
      <c r="C305" s="191"/>
      <c r="D305" s="192" t="s">
        <v>71</v>
      </c>
      <c r="E305" s="204" t="s">
        <v>412</v>
      </c>
      <c r="F305" s="204" t="s">
        <v>413</v>
      </c>
      <c r="G305" s="191"/>
      <c r="H305" s="191"/>
      <c r="I305" s="194"/>
      <c r="J305" s="205">
        <f>BK305</f>
        <v>0</v>
      </c>
      <c r="K305" s="191"/>
      <c r="L305" s="196"/>
      <c r="M305" s="197"/>
      <c r="N305" s="198"/>
      <c r="O305" s="198"/>
      <c r="P305" s="199">
        <f>SUM(P306:P337)</f>
        <v>0</v>
      </c>
      <c r="Q305" s="198"/>
      <c r="R305" s="199">
        <f>SUM(R306:R337)</f>
        <v>0.000954</v>
      </c>
      <c r="S305" s="198"/>
      <c r="T305" s="200">
        <f>SUM(T306:T337)</f>
        <v>0.0936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1" t="s">
        <v>82</v>
      </c>
      <c r="AT305" s="202" t="s">
        <v>71</v>
      </c>
      <c r="AU305" s="202" t="s">
        <v>80</v>
      </c>
      <c r="AY305" s="201" t="s">
        <v>135</v>
      </c>
      <c r="BK305" s="203">
        <f>SUM(BK306:BK337)</f>
        <v>0</v>
      </c>
    </row>
    <row r="306" spans="1:65" s="2" customFormat="1" ht="16.5" customHeight="1">
      <c r="A306" s="40"/>
      <c r="B306" s="41"/>
      <c r="C306" s="206" t="s">
        <v>414</v>
      </c>
      <c r="D306" s="206" t="s">
        <v>138</v>
      </c>
      <c r="E306" s="207" t="s">
        <v>415</v>
      </c>
      <c r="F306" s="208" t="s">
        <v>416</v>
      </c>
      <c r="G306" s="209" t="s">
        <v>141</v>
      </c>
      <c r="H306" s="210">
        <v>10.4</v>
      </c>
      <c r="I306" s="211"/>
      <c r="J306" s="212">
        <f>ROUND(I306*H306,2)</f>
        <v>0</v>
      </c>
      <c r="K306" s="208" t="s">
        <v>142</v>
      </c>
      <c r="L306" s="46"/>
      <c r="M306" s="213" t="s">
        <v>19</v>
      </c>
      <c r="N306" s="214" t="s">
        <v>43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0.009</v>
      </c>
      <c r="T306" s="216">
        <f>S306*H306</f>
        <v>0.0936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200</v>
      </c>
      <c r="AT306" s="217" t="s">
        <v>138</v>
      </c>
      <c r="AU306" s="217" t="s">
        <v>82</v>
      </c>
      <c r="AY306" s="19" t="s">
        <v>135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80</v>
      </c>
      <c r="BK306" s="218">
        <f>ROUND(I306*H306,2)</f>
        <v>0</v>
      </c>
      <c r="BL306" s="19" t="s">
        <v>200</v>
      </c>
      <c r="BM306" s="217" t="s">
        <v>417</v>
      </c>
    </row>
    <row r="307" spans="1:47" s="2" customFormat="1" ht="12">
      <c r="A307" s="40"/>
      <c r="B307" s="41"/>
      <c r="C307" s="42"/>
      <c r="D307" s="219" t="s">
        <v>144</v>
      </c>
      <c r="E307" s="42"/>
      <c r="F307" s="220" t="s">
        <v>418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144</v>
      </c>
      <c r="AU307" s="19" t="s">
        <v>82</v>
      </c>
    </row>
    <row r="308" spans="1:47" s="2" customFormat="1" ht="12">
      <c r="A308" s="40"/>
      <c r="B308" s="41"/>
      <c r="C308" s="42"/>
      <c r="D308" s="224" t="s">
        <v>146</v>
      </c>
      <c r="E308" s="42"/>
      <c r="F308" s="225" t="s">
        <v>419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146</v>
      </c>
      <c r="AU308" s="19" t="s">
        <v>82</v>
      </c>
    </row>
    <row r="309" spans="1:47" s="2" customFormat="1" ht="12">
      <c r="A309" s="40"/>
      <c r="B309" s="41"/>
      <c r="C309" s="42"/>
      <c r="D309" s="219" t="s">
        <v>203</v>
      </c>
      <c r="E309" s="42"/>
      <c r="F309" s="258" t="s">
        <v>420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203</v>
      </c>
      <c r="AU309" s="19" t="s">
        <v>82</v>
      </c>
    </row>
    <row r="310" spans="1:51" s="13" customFormat="1" ht="12">
      <c r="A310" s="13"/>
      <c r="B310" s="226"/>
      <c r="C310" s="227"/>
      <c r="D310" s="219" t="s">
        <v>148</v>
      </c>
      <c r="E310" s="228" t="s">
        <v>19</v>
      </c>
      <c r="F310" s="229" t="s">
        <v>421</v>
      </c>
      <c r="G310" s="227"/>
      <c r="H310" s="230">
        <v>10.4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148</v>
      </c>
      <c r="AU310" s="236" t="s">
        <v>82</v>
      </c>
      <c r="AV310" s="13" t="s">
        <v>82</v>
      </c>
      <c r="AW310" s="13" t="s">
        <v>33</v>
      </c>
      <c r="AX310" s="13" t="s">
        <v>72</v>
      </c>
      <c r="AY310" s="236" t="s">
        <v>135</v>
      </c>
    </row>
    <row r="311" spans="1:51" s="14" customFormat="1" ht="12">
      <c r="A311" s="14"/>
      <c r="B311" s="237"/>
      <c r="C311" s="238"/>
      <c r="D311" s="219" t="s">
        <v>148</v>
      </c>
      <c r="E311" s="239" t="s">
        <v>19</v>
      </c>
      <c r="F311" s="240" t="s">
        <v>150</v>
      </c>
      <c r="G311" s="238"/>
      <c r="H311" s="241">
        <v>10.4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7" t="s">
        <v>148</v>
      </c>
      <c r="AU311" s="247" t="s">
        <v>82</v>
      </c>
      <c r="AV311" s="14" t="s">
        <v>143</v>
      </c>
      <c r="AW311" s="14" t="s">
        <v>33</v>
      </c>
      <c r="AX311" s="14" t="s">
        <v>80</v>
      </c>
      <c r="AY311" s="247" t="s">
        <v>135</v>
      </c>
    </row>
    <row r="312" spans="1:65" s="2" customFormat="1" ht="16.5" customHeight="1">
      <c r="A312" s="40"/>
      <c r="B312" s="41"/>
      <c r="C312" s="206" t="s">
        <v>290</v>
      </c>
      <c r="D312" s="206" t="s">
        <v>138</v>
      </c>
      <c r="E312" s="207" t="s">
        <v>422</v>
      </c>
      <c r="F312" s="208" t="s">
        <v>423</v>
      </c>
      <c r="G312" s="209" t="s">
        <v>141</v>
      </c>
      <c r="H312" s="210">
        <v>10.4</v>
      </c>
      <c r="I312" s="211"/>
      <c r="J312" s="212">
        <f>ROUND(I312*H312,2)</f>
        <v>0</v>
      </c>
      <c r="K312" s="208" t="s">
        <v>142</v>
      </c>
      <c r="L312" s="46"/>
      <c r="M312" s="213" t="s">
        <v>19</v>
      </c>
      <c r="N312" s="214" t="s">
        <v>43</v>
      </c>
      <c r="O312" s="86"/>
      <c r="P312" s="215">
        <f>O312*H312</f>
        <v>0</v>
      </c>
      <c r="Q312" s="215">
        <v>6E-05</v>
      </c>
      <c r="R312" s="215">
        <f>Q312*H312</f>
        <v>0.000624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200</v>
      </c>
      <c r="AT312" s="217" t="s">
        <v>138</v>
      </c>
      <c r="AU312" s="217" t="s">
        <v>82</v>
      </c>
      <c r="AY312" s="19" t="s">
        <v>135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80</v>
      </c>
      <c r="BK312" s="218">
        <f>ROUND(I312*H312,2)</f>
        <v>0</v>
      </c>
      <c r="BL312" s="19" t="s">
        <v>200</v>
      </c>
      <c r="BM312" s="217" t="s">
        <v>424</v>
      </c>
    </row>
    <row r="313" spans="1:47" s="2" customFormat="1" ht="12">
      <c r="A313" s="40"/>
      <c r="B313" s="41"/>
      <c r="C313" s="42"/>
      <c r="D313" s="219" t="s">
        <v>144</v>
      </c>
      <c r="E313" s="42"/>
      <c r="F313" s="220" t="s">
        <v>425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144</v>
      </c>
      <c r="AU313" s="19" t="s">
        <v>82</v>
      </c>
    </row>
    <row r="314" spans="1:47" s="2" customFormat="1" ht="12">
      <c r="A314" s="40"/>
      <c r="B314" s="41"/>
      <c r="C314" s="42"/>
      <c r="D314" s="224" t="s">
        <v>146</v>
      </c>
      <c r="E314" s="42"/>
      <c r="F314" s="225" t="s">
        <v>426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146</v>
      </c>
      <c r="AU314" s="19" t="s">
        <v>82</v>
      </c>
    </row>
    <row r="315" spans="1:51" s="13" customFormat="1" ht="12">
      <c r="A315" s="13"/>
      <c r="B315" s="226"/>
      <c r="C315" s="227"/>
      <c r="D315" s="219" t="s">
        <v>148</v>
      </c>
      <c r="E315" s="228" t="s">
        <v>19</v>
      </c>
      <c r="F315" s="229" t="s">
        <v>427</v>
      </c>
      <c r="G315" s="227"/>
      <c r="H315" s="230">
        <v>10.4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148</v>
      </c>
      <c r="AU315" s="236" t="s">
        <v>82</v>
      </c>
      <c r="AV315" s="13" t="s">
        <v>82</v>
      </c>
      <c r="AW315" s="13" t="s">
        <v>33</v>
      </c>
      <c r="AX315" s="13" t="s">
        <v>72</v>
      </c>
      <c r="AY315" s="236" t="s">
        <v>135</v>
      </c>
    </row>
    <row r="316" spans="1:51" s="14" customFormat="1" ht="12">
      <c r="A316" s="14"/>
      <c r="B316" s="237"/>
      <c r="C316" s="238"/>
      <c r="D316" s="219" t="s">
        <v>148</v>
      </c>
      <c r="E316" s="239" t="s">
        <v>19</v>
      </c>
      <c r="F316" s="240" t="s">
        <v>150</v>
      </c>
      <c r="G316" s="238"/>
      <c r="H316" s="241">
        <v>10.4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148</v>
      </c>
      <c r="AU316" s="247" t="s">
        <v>82</v>
      </c>
      <c r="AV316" s="14" t="s">
        <v>143</v>
      </c>
      <c r="AW316" s="14" t="s">
        <v>33</v>
      </c>
      <c r="AX316" s="14" t="s">
        <v>80</v>
      </c>
      <c r="AY316" s="247" t="s">
        <v>135</v>
      </c>
    </row>
    <row r="317" spans="1:65" s="2" customFormat="1" ht="24.15" customHeight="1">
      <c r="A317" s="40"/>
      <c r="B317" s="41"/>
      <c r="C317" s="206" t="s">
        <v>428</v>
      </c>
      <c r="D317" s="206" t="s">
        <v>138</v>
      </c>
      <c r="E317" s="207" t="s">
        <v>429</v>
      </c>
      <c r="F317" s="208" t="s">
        <v>430</v>
      </c>
      <c r="G317" s="209" t="s">
        <v>154</v>
      </c>
      <c r="H317" s="210">
        <v>18</v>
      </c>
      <c r="I317" s="211"/>
      <c r="J317" s="212">
        <f>ROUND(I317*H317,2)</f>
        <v>0</v>
      </c>
      <c r="K317" s="208" t="s">
        <v>142</v>
      </c>
      <c r="L317" s="46"/>
      <c r="M317" s="213" t="s">
        <v>19</v>
      </c>
      <c r="N317" s="214" t="s">
        <v>43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200</v>
      </c>
      <c r="AT317" s="217" t="s">
        <v>138</v>
      </c>
      <c r="AU317" s="217" t="s">
        <v>82</v>
      </c>
      <c r="AY317" s="19" t="s">
        <v>135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80</v>
      </c>
      <c r="BK317" s="218">
        <f>ROUND(I317*H317,2)</f>
        <v>0</v>
      </c>
      <c r="BL317" s="19" t="s">
        <v>200</v>
      </c>
      <c r="BM317" s="217" t="s">
        <v>431</v>
      </c>
    </row>
    <row r="318" spans="1:47" s="2" customFormat="1" ht="12">
      <c r="A318" s="40"/>
      <c r="B318" s="41"/>
      <c r="C318" s="42"/>
      <c r="D318" s="219" t="s">
        <v>144</v>
      </c>
      <c r="E318" s="42"/>
      <c r="F318" s="220" t="s">
        <v>432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144</v>
      </c>
      <c r="AU318" s="19" t="s">
        <v>82</v>
      </c>
    </row>
    <row r="319" spans="1:47" s="2" customFormat="1" ht="12">
      <c r="A319" s="40"/>
      <c r="B319" s="41"/>
      <c r="C319" s="42"/>
      <c r="D319" s="224" t="s">
        <v>146</v>
      </c>
      <c r="E319" s="42"/>
      <c r="F319" s="225" t="s">
        <v>433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146</v>
      </c>
      <c r="AU319" s="19" t="s">
        <v>82</v>
      </c>
    </row>
    <row r="320" spans="1:51" s="13" customFormat="1" ht="12">
      <c r="A320" s="13"/>
      <c r="B320" s="226"/>
      <c r="C320" s="227"/>
      <c r="D320" s="219" t="s">
        <v>148</v>
      </c>
      <c r="E320" s="228" t="s">
        <v>19</v>
      </c>
      <c r="F320" s="229" t="s">
        <v>434</v>
      </c>
      <c r="G320" s="227"/>
      <c r="H320" s="230">
        <v>18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148</v>
      </c>
      <c r="AU320" s="236" t="s">
        <v>82</v>
      </c>
      <c r="AV320" s="13" t="s">
        <v>82</v>
      </c>
      <c r="AW320" s="13" t="s">
        <v>33</v>
      </c>
      <c r="AX320" s="13" t="s">
        <v>72</v>
      </c>
      <c r="AY320" s="236" t="s">
        <v>135</v>
      </c>
    </row>
    <row r="321" spans="1:51" s="14" customFormat="1" ht="12">
      <c r="A321" s="14"/>
      <c r="B321" s="237"/>
      <c r="C321" s="238"/>
      <c r="D321" s="219" t="s">
        <v>148</v>
      </c>
      <c r="E321" s="239" t="s">
        <v>19</v>
      </c>
      <c r="F321" s="240" t="s">
        <v>150</v>
      </c>
      <c r="G321" s="238"/>
      <c r="H321" s="241">
        <v>18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148</v>
      </c>
      <c r="AU321" s="247" t="s">
        <v>82</v>
      </c>
      <c r="AV321" s="14" t="s">
        <v>143</v>
      </c>
      <c r="AW321" s="14" t="s">
        <v>33</v>
      </c>
      <c r="AX321" s="14" t="s">
        <v>80</v>
      </c>
      <c r="AY321" s="247" t="s">
        <v>135</v>
      </c>
    </row>
    <row r="322" spans="1:65" s="2" customFormat="1" ht="24.15" customHeight="1">
      <c r="A322" s="40"/>
      <c r="B322" s="41"/>
      <c r="C322" s="259" t="s">
        <v>299</v>
      </c>
      <c r="D322" s="259" t="s">
        <v>370</v>
      </c>
      <c r="E322" s="260" t="s">
        <v>435</v>
      </c>
      <c r="F322" s="261" t="s">
        <v>436</v>
      </c>
      <c r="G322" s="262" t="s">
        <v>154</v>
      </c>
      <c r="H322" s="263">
        <v>18</v>
      </c>
      <c r="I322" s="264"/>
      <c r="J322" s="265">
        <f>ROUND(I322*H322,2)</f>
        <v>0</v>
      </c>
      <c r="K322" s="261" t="s">
        <v>437</v>
      </c>
      <c r="L322" s="266"/>
      <c r="M322" s="267" t="s">
        <v>19</v>
      </c>
      <c r="N322" s="268" t="s">
        <v>43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275</v>
      </c>
      <c r="AT322" s="217" t="s">
        <v>370</v>
      </c>
      <c r="AU322" s="217" t="s">
        <v>82</v>
      </c>
      <c r="AY322" s="19" t="s">
        <v>135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80</v>
      </c>
      <c r="BK322" s="218">
        <f>ROUND(I322*H322,2)</f>
        <v>0</v>
      </c>
      <c r="BL322" s="19" t="s">
        <v>200</v>
      </c>
      <c r="BM322" s="217" t="s">
        <v>438</v>
      </c>
    </row>
    <row r="323" spans="1:47" s="2" customFormat="1" ht="12">
      <c r="A323" s="40"/>
      <c r="B323" s="41"/>
      <c r="C323" s="42"/>
      <c r="D323" s="219" t="s">
        <v>144</v>
      </c>
      <c r="E323" s="42"/>
      <c r="F323" s="220" t="s">
        <v>436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144</v>
      </c>
      <c r="AU323" s="19" t="s">
        <v>82</v>
      </c>
    </row>
    <row r="324" spans="1:65" s="2" customFormat="1" ht="21.75" customHeight="1">
      <c r="A324" s="40"/>
      <c r="B324" s="41"/>
      <c r="C324" s="206" t="s">
        <v>439</v>
      </c>
      <c r="D324" s="206" t="s">
        <v>138</v>
      </c>
      <c r="E324" s="207" t="s">
        <v>440</v>
      </c>
      <c r="F324" s="208" t="s">
        <v>441</v>
      </c>
      <c r="G324" s="209" t="s">
        <v>154</v>
      </c>
      <c r="H324" s="210">
        <v>1</v>
      </c>
      <c r="I324" s="211"/>
      <c r="J324" s="212">
        <f>ROUND(I324*H324,2)</f>
        <v>0</v>
      </c>
      <c r="K324" s="208" t="s">
        <v>142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0.00033</v>
      </c>
      <c r="R324" s="215">
        <f>Q324*H324</f>
        <v>0.00033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200</v>
      </c>
      <c r="AT324" s="217" t="s">
        <v>138</v>
      </c>
      <c r="AU324" s="217" t="s">
        <v>82</v>
      </c>
      <c r="AY324" s="19" t="s">
        <v>135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80</v>
      </c>
      <c r="BK324" s="218">
        <f>ROUND(I324*H324,2)</f>
        <v>0</v>
      </c>
      <c r="BL324" s="19" t="s">
        <v>200</v>
      </c>
      <c r="BM324" s="217" t="s">
        <v>442</v>
      </c>
    </row>
    <row r="325" spans="1:47" s="2" customFormat="1" ht="12">
      <c r="A325" s="40"/>
      <c r="B325" s="41"/>
      <c r="C325" s="42"/>
      <c r="D325" s="219" t="s">
        <v>144</v>
      </c>
      <c r="E325" s="42"/>
      <c r="F325" s="220" t="s">
        <v>443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144</v>
      </c>
      <c r="AU325" s="19" t="s">
        <v>82</v>
      </c>
    </row>
    <row r="326" spans="1:47" s="2" customFormat="1" ht="12">
      <c r="A326" s="40"/>
      <c r="B326" s="41"/>
      <c r="C326" s="42"/>
      <c r="D326" s="224" t="s">
        <v>146</v>
      </c>
      <c r="E326" s="42"/>
      <c r="F326" s="225" t="s">
        <v>444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146</v>
      </c>
      <c r="AU326" s="19" t="s">
        <v>82</v>
      </c>
    </row>
    <row r="327" spans="1:51" s="13" customFormat="1" ht="12">
      <c r="A327" s="13"/>
      <c r="B327" s="226"/>
      <c r="C327" s="227"/>
      <c r="D327" s="219" t="s">
        <v>148</v>
      </c>
      <c r="E327" s="228" t="s">
        <v>19</v>
      </c>
      <c r="F327" s="229" t="s">
        <v>445</v>
      </c>
      <c r="G327" s="227"/>
      <c r="H327" s="230">
        <v>1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148</v>
      </c>
      <c r="AU327" s="236" t="s">
        <v>82</v>
      </c>
      <c r="AV327" s="13" t="s">
        <v>82</v>
      </c>
      <c r="AW327" s="13" t="s">
        <v>33</v>
      </c>
      <c r="AX327" s="13" t="s">
        <v>72</v>
      </c>
      <c r="AY327" s="236" t="s">
        <v>135</v>
      </c>
    </row>
    <row r="328" spans="1:51" s="14" customFormat="1" ht="12">
      <c r="A328" s="14"/>
      <c r="B328" s="237"/>
      <c r="C328" s="238"/>
      <c r="D328" s="219" t="s">
        <v>148</v>
      </c>
      <c r="E328" s="239" t="s">
        <v>19</v>
      </c>
      <c r="F328" s="240" t="s">
        <v>150</v>
      </c>
      <c r="G328" s="238"/>
      <c r="H328" s="241">
        <v>1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148</v>
      </c>
      <c r="AU328" s="247" t="s">
        <v>82</v>
      </c>
      <c r="AV328" s="14" t="s">
        <v>143</v>
      </c>
      <c r="AW328" s="14" t="s">
        <v>33</v>
      </c>
      <c r="AX328" s="14" t="s">
        <v>80</v>
      </c>
      <c r="AY328" s="247" t="s">
        <v>135</v>
      </c>
    </row>
    <row r="329" spans="1:65" s="2" customFormat="1" ht="24.15" customHeight="1">
      <c r="A329" s="40"/>
      <c r="B329" s="41"/>
      <c r="C329" s="259" t="s">
        <v>305</v>
      </c>
      <c r="D329" s="259" t="s">
        <v>370</v>
      </c>
      <c r="E329" s="260" t="s">
        <v>446</v>
      </c>
      <c r="F329" s="261" t="s">
        <v>447</v>
      </c>
      <c r="G329" s="262" t="s">
        <v>154</v>
      </c>
      <c r="H329" s="263">
        <v>1</v>
      </c>
      <c r="I329" s="264"/>
      <c r="J329" s="265">
        <f>ROUND(I329*H329,2)</f>
        <v>0</v>
      </c>
      <c r="K329" s="261" t="s">
        <v>437</v>
      </c>
      <c r="L329" s="266"/>
      <c r="M329" s="267" t="s">
        <v>19</v>
      </c>
      <c r="N329" s="268" t="s">
        <v>43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275</v>
      </c>
      <c r="AT329" s="217" t="s">
        <v>370</v>
      </c>
      <c r="AU329" s="217" t="s">
        <v>82</v>
      </c>
      <c r="AY329" s="19" t="s">
        <v>135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80</v>
      </c>
      <c r="BK329" s="218">
        <f>ROUND(I329*H329,2)</f>
        <v>0</v>
      </c>
      <c r="BL329" s="19" t="s">
        <v>200</v>
      </c>
      <c r="BM329" s="217" t="s">
        <v>448</v>
      </c>
    </row>
    <row r="330" spans="1:47" s="2" customFormat="1" ht="12">
      <c r="A330" s="40"/>
      <c r="B330" s="41"/>
      <c r="C330" s="42"/>
      <c r="D330" s="219" t="s">
        <v>144</v>
      </c>
      <c r="E330" s="42"/>
      <c r="F330" s="220" t="s">
        <v>447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144</v>
      </c>
      <c r="AU330" s="19" t="s">
        <v>82</v>
      </c>
    </row>
    <row r="331" spans="1:65" s="2" customFormat="1" ht="24.15" customHeight="1">
      <c r="A331" s="40"/>
      <c r="B331" s="41"/>
      <c r="C331" s="259" t="s">
        <v>449</v>
      </c>
      <c r="D331" s="259" t="s">
        <v>370</v>
      </c>
      <c r="E331" s="260" t="s">
        <v>450</v>
      </c>
      <c r="F331" s="261" t="s">
        <v>451</v>
      </c>
      <c r="G331" s="262" t="s">
        <v>154</v>
      </c>
      <c r="H331" s="263">
        <v>25</v>
      </c>
      <c r="I331" s="264"/>
      <c r="J331" s="265">
        <f>ROUND(I331*H331,2)</f>
        <v>0</v>
      </c>
      <c r="K331" s="261" t="s">
        <v>437</v>
      </c>
      <c r="L331" s="266"/>
      <c r="M331" s="267" t="s">
        <v>19</v>
      </c>
      <c r="N331" s="268" t="s">
        <v>43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275</v>
      </c>
      <c r="AT331" s="217" t="s">
        <v>370</v>
      </c>
      <c r="AU331" s="217" t="s">
        <v>82</v>
      </c>
      <c r="AY331" s="19" t="s">
        <v>135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80</v>
      </c>
      <c r="BK331" s="218">
        <f>ROUND(I331*H331,2)</f>
        <v>0</v>
      </c>
      <c r="BL331" s="19" t="s">
        <v>200</v>
      </c>
      <c r="BM331" s="217" t="s">
        <v>452</v>
      </c>
    </row>
    <row r="332" spans="1:47" s="2" customFormat="1" ht="12">
      <c r="A332" s="40"/>
      <c r="B332" s="41"/>
      <c r="C332" s="42"/>
      <c r="D332" s="219" t="s">
        <v>144</v>
      </c>
      <c r="E332" s="42"/>
      <c r="F332" s="220" t="s">
        <v>451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144</v>
      </c>
      <c r="AU332" s="19" t="s">
        <v>82</v>
      </c>
    </row>
    <row r="333" spans="1:51" s="13" customFormat="1" ht="12">
      <c r="A333" s="13"/>
      <c r="B333" s="226"/>
      <c r="C333" s="227"/>
      <c r="D333" s="219" t="s">
        <v>148</v>
      </c>
      <c r="E333" s="228" t="s">
        <v>19</v>
      </c>
      <c r="F333" s="229" t="s">
        <v>453</v>
      </c>
      <c r="G333" s="227"/>
      <c r="H333" s="230">
        <v>25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148</v>
      </c>
      <c r="AU333" s="236" t="s">
        <v>82</v>
      </c>
      <c r="AV333" s="13" t="s">
        <v>82</v>
      </c>
      <c r="AW333" s="13" t="s">
        <v>33</v>
      </c>
      <c r="AX333" s="13" t="s">
        <v>72</v>
      </c>
      <c r="AY333" s="236" t="s">
        <v>135</v>
      </c>
    </row>
    <row r="334" spans="1:51" s="14" customFormat="1" ht="12">
      <c r="A334" s="14"/>
      <c r="B334" s="237"/>
      <c r="C334" s="238"/>
      <c r="D334" s="219" t="s">
        <v>148</v>
      </c>
      <c r="E334" s="239" t="s">
        <v>19</v>
      </c>
      <c r="F334" s="240" t="s">
        <v>150</v>
      </c>
      <c r="G334" s="238"/>
      <c r="H334" s="241">
        <v>25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148</v>
      </c>
      <c r="AU334" s="247" t="s">
        <v>82</v>
      </c>
      <c r="AV334" s="14" t="s">
        <v>143</v>
      </c>
      <c r="AW334" s="14" t="s">
        <v>33</v>
      </c>
      <c r="AX334" s="14" t="s">
        <v>80</v>
      </c>
      <c r="AY334" s="247" t="s">
        <v>135</v>
      </c>
    </row>
    <row r="335" spans="1:65" s="2" customFormat="1" ht="24.15" customHeight="1">
      <c r="A335" s="40"/>
      <c r="B335" s="41"/>
      <c r="C335" s="206" t="s">
        <v>313</v>
      </c>
      <c r="D335" s="206" t="s">
        <v>138</v>
      </c>
      <c r="E335" s="207" t="s">
        <v>454</v>
      </c>
      <c r="F335" s="208" t="s">
        <v>455</v>
      </c>
      <c r="G335" s="209" t="s">
        <v>327</v>
      </c>
      <c r="H335" s="210">
        <v>0.029</v>
      </c>
      <c r="I335" s="211"/>
      <c r="J335" s="212">
        <f>ROUND(I335*H335,2)</f>
        <v>0</v>
      </c>
      <c r="K335" s="208" t="s">
        <v>142</v>
      </c>
      <c r="L335" s="46"/>
      <c r="M335" s="213" t="s">
        <v>19</v>
      </c>
      <c r="N335" s="214" t="s">
        <v>43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200</v>
      </c>
      <c r="AT335" s="217" t="s">
        <v>138</v>
      </c>
      <c r="AU335" s="217" t="s">
        <v>82</v>
      </c>
      <c r="AY335" s="19" t="s">
        <v>135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80</v>
      </c>
      <c r="BK335" s="218">
        <f>ROUND(I335*H335,2)</f>
        <v>0</v>
      </c>
      <c r="BL335" s="19" t="s">
        <v>200</v>
      </c>
      <c r="BM335" s="217" t="s">
        <v>456</v>
      </c>
    </row>
    <row r="336" spans="1:47" s="2" customFormat="1" ht="12">
      <c r="A336" s="40"/>
      <c r="B336" s="41"/>
      <c r="C336" s="42"/>
      <c r="D336" s="219" t="s">
        <v>144</v>
      </c>
      <c r="E336" s="42"/>
      <c r="F336" s="220" t="s">
        <v>457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144</v>
      </c>
      <c r="AU336" s="19" t="s">
        <v>82</v>
      </c>
    </row>
    <row r="337" spans="1:47" s="2" customFormat="1" ht="12">
      <c r="A337" s="40"/>
      <c r="B337" s="41"/>
      <c r="C337" s="42"/>
      <c r="D337" s="224" t="s">
        <v>146</v>
      </c>
      <c r="E337" s="42"/>
      <c r="F337" s="225" t="s">
        <v>458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146</v>
      </c>
      <c r="AU337" s="19" t="s">
        <v>82</v>
      </c>
    </row>
    <row r="338" spans="1:63" s="12" customFormat="1" ht="22.8" customHeight="1">
      <c r="A338" s="12"/>
      <c r="B338" s="190"/>
      <c r="C338" s="191"/>
      <c r="D338" s="192" t="s">
        <v>71</v>
      </c>
      <c r="E338" s="204" t="s">
        <v>459</v>
      </c>
      <c r="F338" s="204" t="s">
        <v>460</v>
      </c>
      <c r="G338" s="191"/>
      <c r="H338" s="191"/>
      <c r="I338" s="194"/>
      <c r="J338" s="205">
        <f>BK338</f>
        <v>0</v>
      </c>
      <c r="K338" s="191"/>
      <c r="L338" s="196"/>
      <c r="M338" s="197"/>
      <c r="N338" s="198"/>
      <c r="O338" s="198"/>
      <c r="P338" s="199">
        <f>SUM(P339:P377)</f>
        <v>0</v>
      </c>
      <c r="Q338" s="198"/>
      <c r="R338" s="199">
        <f>SUM(R339:R377)</f>
        <v>6.193686899999999</v>
      </c>
      <c r="S338" s="198"/>
      <c r="T338" s="200">
        <f>SUM(T339:T377)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1" t="s">
        <v>82</v>
      </c>
      <c r="AT338" s="202" t="s">
        <v>71</v>
      </c>
      <c r="AU338" s="202" t="s">
        <v>80</v>
      </c>
      <c r="AY338" s="201" t="s">
        <v>135</v>
      </c>
      <c r="BK338" s="203">
        <f>SUM(BK339:BK377)</f>
        <v>0</v>
      </c>
    </row>
    <row r="339" spans="1:65" s="2" customFormat="1" ht="16.5" customHeight="1">
      <c r="A339" s="40"/>
      <c r="B339" s="41"/>
      <c r="C339" s="206" t="s">
        <v>461</v>
      </c>
      <c r="D339" s="206" t="s">
        <v>138</v>
      </c>
      <c r="E339" s="207" t="s">
        <v>462</v>
      </c>
      <c r="F339" s="208" t="s">
        <v>463</v>
      </c>
      <c r="G339" s="209" t="s">
        <v>141</v>
      </c>
      <c r="H339" s="210">
        <v>202.89</v>
      </c>
      <c r="I339" s="211"/>
      <c r="J339" s="212">
        <f>ROUND(I339*H339,2)</f>
        <v>0</v>
      </c>
      <c r="K339" s="208" t="s">
        <v>142</v>
      </c>
      <c r="L339" s="46"/>
      <c r="M339" s="213" t="s">
        <v>19</v>
      </c>
      <c r="N339" s="214" t="s">
        <v>43</v>
      </c>
      <c r="O339" s="86"/>
      <c r="P339" s="215">
        <f>O339*H339</f>
        <v>0</v>
      </c>
      <c r="Q339" s="215">
        <v>0.0003</v>
      </c>
      <c r="R339" s="215">
        <f>Q339*H339</f>
        <v>0.06086699999999999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200</v>
      </c>
      <c r="AT339" s="217" t="s">
        <v>138</v>
      </c>
      <c r="AU339" s="217" t="s">
        <v>82</v>
      </c>
      <c r="AY339" s="19" t="s">
        <v>135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80</v>
      </c>
      <c r="BK339" s="218">
        <f>ROUND(I339*H339,2)</f>
        <v>0</v>
      </c>
      <c r="BL339" s="19" t="s">
        <v>200</v>
      </c>
      <c r="BM339" s="217" t="s">
        <v>464</v>
      </c>
    </row>
    <row r="340" spans="1:47" s="2" customFormat="1" ht="12">
      <c r="A340" s="40"/>
      <c r="B340" s="41"/>
      <c r="C340" s="42"/>
      <c r="D340" s="219" t="s">
        <v>144</v>
      </c>
      <c r="E340" s="42"/>
      <c r="F340" s="220" t="s">
        <v>465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144</v>
      </c>
      <c r="AU340" s="19" t="s">
        <v>82</v>
      </c>
    </row>
    <row r="341" spans="1:47" s="2" customFormat="1" ht="12">
      <c r="A341" s="40"/>
      <c r="B341" s="41"/>
      <c r="C341" s="42"/>
      <c r="D341" s="224" t="s">
        <v>146</v>
      </c>
      <c r="E341" s="42"/>
      <c r="F341" s="225" t="s">
        <v>466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146</v>
      </c>
      <c r="AU341" s="19" t="s">
        <v>82</v>
      </c>
    </row>
    <row r="342" spans="1:51" s="13" customFormat="1" ht="12">
      <c r="A342" s="13"/>
      <c r="B342" s="226"/>
      <c r="C342" s="227"/>
      <c r="D342" s="219" t="s">
        <v>148</v>
      </c>
      <c r="E342" s="228" t="s">
        <v>19</v>
      </c>
      <c r="F342" s="229" t="s">
        <v>205</v>
      </c>
      <c r="G342" s="227"/>
      <c r="H342" s="230">
        <v>17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148</v>
      </c>
      <c r="AU342" s="236" t="s">
        <v>82</v>
      </c>
      <c r="AV342" s="13" t="s">
        <v>82</v>
      </c>
      <c r="AW342" s="13" t="s">
        <v>33</v>
      </c>
      <c r="AX342" s="13" t="s">
        <v>72</v>
      </c>
      <c r="AY342" s="236" t="s">
        <v>135</v>
      </c>
    </row>
    <row r="343" spans="1:51" s="13" customFormat="1" ht="12">
      <c r="A343" s="13"/>
      <c r="B343" s="226"/>
      <c r="C343" s="227"/>
      <c r="D343" s="219" t="s">
        <v>148</v>
      </c>
      <c r="E343" s="228" t="s">
        <v>19</v>
      </c>
      <c r="F343" s="229" t="s">
        <v>206</v>
      </c>
      <c r="G343" s="227"/>
      <c r="H343" s="230">
        <v>49.59</v>
      </c>
      <c r="I343" s="231"/>
      <c r="J343" s="227"/>
      <c r="K343" s="227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148</v>
      </c>
      <c r="AU343" s="236" t="s">
        <v>82</v>
      </c>
      <c r="AV343" s="13" t="s">
        <v>82</v>
      </c>
      <c r="AW343" s="13" t="s">
        <v>33</v>
      </c>
      <c r="AX343" s="13" t="s">
        <v>72</v>
      </c>
      <c r="AY343" s="236" t="s">
        <v>135</v>
      </c>
    </row>
    <row r="344" spans="1:51" s="13" customFormat="1" ht="12">
      <c r="A344" s="13"/>
      <c r="B344" s="226"/>
      <c r="C344" s="227"/>
      <c r="D344" s="219" t="s">
        <v>148</v>
      </c>
      <c r="E344" s="228" t="s">
        <v>19</v>
      </c>
      <c r="F344" s="229" t="s">
        <v>207</v>
      </c>
      <c r="G344" s="227"/>
      <c r="H344" s="230">
        <v>129.3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148</v>
      </c>
      <c r="AU344" s="236" t="s">
        <v>82</v>
      </c>
      <c r="AV344" s="13" t="s">
        <v>82</v>
      </c>
      <c r="AW344" s="13" t="s">
        <v>33</v>
      </c>
      <c r="AX344" s="13" t="s">
        <v>72</v>
      </c>
      <c r="AY344" s="236" t="s">
        <v>135</v>
      </c>
    </row>
    <row r="345" spans="1:51" s="13" customFormat="1" ht="12">
      <c r="A345" s="13"/>
      <c r="B345" s="226"/>
      <c r="C345" s="227"/>
      <c r="D345" s="219" t="s">
        <v>148</v>
      </c>
      <c r="E345" s="228" t="s">
        <v>19</v>
      </c>
      <c r="F345" s="229" t="s">
        <v>208</v>
      </c>
      <c r="G345" s="227"/>
      <c r="H345" s="230">
        <v>7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6" t="s">
        <v>148</v>
      </c>
      <c r="AU345" s="236" t="s">
        <v>82</v>
      </c>
      <c r="AV345" s="13" t="s">
        <v>82</v>
      </c>
      <c r="AW345" s="13" t="s">
        <v>33</v>
      </c>
      <c r="AX345" s="13" t="s">
        <v>72</v>
      </c>
      <c r="AY345" s="236" t="s">
        <v>135</v>
      </c>
    </row>
    <row r="346" spans="1:51" s="16" customFormat="1" ht="12">
      <c r="A346" s="16"/>
      <c r="B346" s="269"/>
      <c r="C346" s="270"/>
      <c r="D346" s="219" t="s">
        <v>148</v>
      </c>
      <c r="E346" s="271" t="s">
        <v>19</v>
      </c>
      <c r="F346" s="272" t="s">
        <v>406</v>
      </c>
      <c r="G346" s="270"/>
      <c r="H346" s="273">
        <v>202.89</v>
      </c>
      <c r="I346" s="274"/>
      <c r="J346" s="270"/>
      <c r="K346" s="270"/>
      <c r="L346" s="275"/>
      <c r="M346" s="276"/>
      <c r="N346" s="277"/>
      <c r="O346" s="277"/>
      <c r="P346" s="277"/>
      <c r="Q346" s="277"/>
      <c r="R346" s="277"/>
      <c r="S346" s="277"/>
      <c r="T346" s="278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T346" s="279" t="s">
        <v>148</v>
      </c>
      <c r="AU346" s="279" t="s">
        <v>82</v>
      </c>
      <c r="AV346" s="16" t="s">
        <v>136</v>
      </c>
      <c r="AW346" s="16" t="s">
        <v>33</v>
      </c>
      <c r="AX346" s="16" t="s">
        <v>72</v>
      </c>
      <c r="AY346" s="279" t="s">
        <v>135</v>
      </c>
    </row>
    <row r="347" spans="1:51" s="14" customFormat="1" ht="12">
      <c r="A347" s="14"/>
      <c r="B347" s="237"/>
      <c r="C347" s="238"/>
      <c r="D347" s="219" t="s">
        <v>148</v>
      </c>
      <c r="E347" s="239" t="s">
        <v>19</v>
      </c>
      <c r="F347" s="240" t="s">
        <v>150</v>
      </c>
      <c r="G347" s="238"/>
      <c r="H347" s="241">
        <v>202.89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148</v>
      </c>
      <c r="AU347" s="247" t="s">
        <v>82</v>
      </c>
      <c r="AV347" s="14" t="s">
        <v>143</v>
      </c>
      <c r="AW347" s="14" t="s">
        <v>33</v>
      </c>
      <c r="AX347" s="14" t="s">
        <v>80</v>
      </c>
      <c r="AY347" s="247" t="s">
        <v>135</v>
      </c>
    </row>
    <row r="348" spans="1:65" s="2" customFormat="1" ht="24.15" customHeight="1">
      <c r="A348" s="40"/>
      <c r="B348" s="41"/>
      <c r="C348" s="206" t="s">
        <v>319</v>
      </c>
      <c r="D348" s="206" t="s">
        <v>138</v>
      </c>
      <c r="E348" s="207" t="s">
        <v>467</v>
      </c>
      <c r="F348" s="208" t="s">
        <v>468</v>
      </c>
      <c r="G348" s="209" t="s">
        <v>141</v>
      </c>
      <c r="H348" s="210">
        <v>202.89</v>
      </c>
      <c r="I348" s="211"/>
      <c r="J348" s="212">
        <f>ROUND(I348*H348,2)</f>
        <v>0</v>
      </c>
      <c r="K348" s="208" t="s">
        <v>142</v>
      </c>
      <c r="L348" s="46"/>
      <c r="M348" s="213" t="s">
        <v>19</v>
      </c>
      <c r="N348" s="214" t="s">
        <v>43</v>
      </c>
      <c r="O348" s="86"/>
      <c r="P348" s="215">
        <f>O348*H348</f>
        <v>0</v>
      </c>
      <c r="Q348" s="215">
        <v>0.0015</v>
      </c>
      <c r="R348" s="215">
        <f>Q348*H348</f>
        <v>0.30433499999999997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200</v>
      </c>
      <c r="AT348" s="217" t="s">
        <v>138</v>
      </c>
      <c r="AU348" s="217" t="s">
        <v>82</v>
      </c>
      <c r="AY348" s="19" t="s">
        <v>135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80</v>
      </c>
      <c r="BK348" s="218">
        <f>ROUND(I348*H348,2)</f>
        <v>0</v>
      </c>
      <c r="BL348" s="19" t="s">
        <v>200</v>
      </c>
      <c r="BM348" s="217" t="s">
        <v>469</v>
      </c>
    </row>
    <row r="349" spans="1:47" s="2" customFormat="1" ht="12">
      <c r="A349" s="40"/>
      <c r="B349" s="41"/>
      <c r="C349" s="42"/>
      <c r="D349" s="219" t="s">
        <v>144</v>
      </c>
      <c r="E349" s="42"/>
      <c r="F349" s="220" t="s">
        <v>470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144</v>
      </c>
      <c r="AU349" s="19" t="s">
        <v>82</v>
      </c>
    </row>
    <row r="350" spans="1:47" s="2" customFormat="1" ht="12">
      <c r="A350" s="40"/>
      <c r="B350" s="41"/>
      <c r="C350" s="42"/>
      <c r="D350" s="224" t="s">
        <v>146</v>
      </c>
      <c r="E350" s="42"/>
      <c r="F350" s="225" t="s">
        <v>471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146</v>
      </c>
      <c r="AU350" s="19" t="s">
        <v>82</v>
      </c>
    </row>
    <row r="351" spans="1:65" s="2" customFormat="1" ht="16.5" customHeight="1">
      <c r="A351" s="40"/>
      <c r="B351" s="41"/>
      <c r="C351" s="206" t="s">
        <v>472</v>
      </c>
      <c r="D351" s="206" t="s">
        <v>138</v>
      </c>
      <c r="E351" s="207" t="s">
        <v>473</v>
      </c>
      <c r="F351" s="208" t="s">
        <v>474</v>
      </c>
      <c r="G351" s="209" t="s">
        <v>253</v>
      </c>
      <c r="H351" s="210">
        <v>454.8</v>
      </c>
      <c r="I351" s="211"/>
      <c r="J351" s="212">
        <f>ROUND(I351*H351,2)</f>
        <v>0</v>
      </c>
      <c r="K351" s="208" t="s">
        <v>142</v>
      </c>
      <c r="L351" s="46"/>
      <c r="M351" s="213" t="s">
        <v>19</v>
      </c>
      <c r="N351" s="214" t="s">
        <v>43</v>
      </c>
      <c r="O351" s="86"/>
      <c r="P351" s="215">
        <f>O351*H351</f>
        <v>0</v>
      </c>
      <c r="Q351" s="215">
        <v>0.00032</v>
      </c>
      <c r="R351" s="215">
        <f>Q351*H351</f>
        <v>0.14553600000000003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200</v>
      </c>
      <c r="AT351" s="217" t="s">
        <v>138</v>
      </c>
      <c r="AU351" s="217" t="s">
        <v>82</v>
      </c>
      <c r="AY351" s="19" t="s">
        <v>135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80</v>
      </c>
      <c r="BK351" s="218">
        <f>ROUND(I351*H351,2)</f>
        <v>0</v>
      </c>
      <c r="BL351" s="19" t="s">
        <v>200</v>
      </c>
      <c r="BM351" s="217" t="s">
        <v>475</v>
      </c>
    </row>
    <row r="352" spans="1:47" s="2" customFormat="1" ht="12">
      <c r="A352" s="40"/>
      <c r="B352" s="41"/>
      <c r="C352" s="42"/>
      <c r="D352" s="219" t="s">
        <v>144</v>
      </c>
      <c r="E352" s="42"/>
      <c r="F352" s="220" t="s">
        <v>476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144</v>
      </c>
      <c r="AU352" s="19" t="s">
        <v>82</v>
      </c>
    </row>
    <row r="353" spans="1:47" s="2" customFormat="1" ht="12">
      <c r="A353" s="40"/>
      <c r="B353" s="41"/>
      <c r="C353" s="42"/>
      <c r="D353" s="224" t="s">
        <v>146</v>
      </c>
      <c r="E353" s="42"/>
      <c r="F353" s="225" t="s">
        <v>477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146</v>
      </c>
      <c r="AU353" s="19" t="s">
        <v>82</v>
      </c>
    </row>
    <row r="354" spans="1:51" s="13" customFormat="1" ht="12">
      <c r="A354" s="13"/>
      <c r="B354" s="226"/>
      <c r="C354" s="227"/>
      <c r="D354" s="219" t="s">
        <v>148</v>
      </c>
      <c r="E354" s="228" t="s">
        <v>19</v>
      </c>
      <c r="F354" s="229" t="s">
        <v>478</v>
      </c>
      <c r="G354" s="227"/>
      <c r="H354" s="230">
        <v>68</v>
      </c>
      <c r="I354" s="231"/>
      <c r="J354" s="227"/>
      <c r="K354" s="227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148</v>
      </c>
      <c r="AU354" s="236" t="s">
        <v>82</v>
      </c>
      <c r="AV354" s="13" t="s">
        <v>82</v>
      </c>
      <c r="AW354" s="13" t="s">
        <v>33</v>
      </c>
      <c r="AX354" s="13" t="s">
        <v>72</v>
      </c>
      <c r="AY354" s="236" t="s">
        <v>135</v>
      </c>
    </row>
    <row r="355" spans="1:51" s="13" customFormat="1" ht="12">
      <c r="A355" s="13"/>
      <c r="B355" s="226"/>
      <c r="C355" s="227"/>
      <c r="D355" s="219" t="s">
        <v>148</v>
      </c>
      <c r="E355" s="228" t="s">
        <v>19</v>
      </c>
      <c r="F355" s="229" t="s">
        <v>479</v>
      </c>
      <c r="G355" s="227"/>
      <c r="H355" s="230">
        <v>109.8</v>
      </c>
      <c r="I355" s="231"/>
      <c r="J355" s="227"/>
      <c r="K355" s="227"/>
      <c r="L355" s="232"/>
      <c r="M355" s="233"/>
      <c r="N355" s="234"/>
      <c r="O355" s="234"/>
      <c r="P355" s="234"/>
      <c r="Q355" s="234"/>
      <c r="R355" s="234"/>
      <c r="S355" s="234"/>
      <c r="T355" s="23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6" t="s">
        <v>148</v>
      </c>
      <c r="AU355" s="236" t="s">
        <v>82</v>
      </c>
      <c r="AV355" s="13" t="s">
        <v>82</v>
      </c>
      <c r="AW355" s="13" t="s">
        <v>33</v>
      </c>
      <c r="AX355" s="13" t="s">
        <v>72</v>
      </c>
      <c r="AY355" s="236" t="s">
        <v>135</v>
      </c>
    </row>
    <row r="356" spans="1:51" s="13" customFormat="1" ht="12">
      <c r="A356" s="13"/>
      <c r="B356" s="226"/>
      <c r="C356" s="227"/>
      <c r="D356" s="219" t="s">
        <v>148</v>
      </c>
      <c r="E356" s="228" t="s">
        <v>19</v>
      </c>
      <c r="F356" s="229" t="s">
        <v>480</v>
      </c>
      <c r="G356" s="227"/>
      <c r="H356" s="230">
        <v>277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6" t="s">
        <v>148</v>
      </c>
      <c r="AU356" s="236" t="s">
        <v>82</v>
      </c>
      <c r="AV356" s="13" t="s">
        <v>82</v>
      </c>
      <c r="AW356" s="13" t="s">
        <v>33</v>
      </c>
      <c r="AX356" s="13" t="s">
        <v>72</v>
      </c>
      <c r="AY356" s="236" t="s">
        <v>135</v>
      </c>
    </row>
    <row r="357" spans="1:51" s="16" customFormat="1" ht="12">
      <c r="A357" s="16"/>
      <c r="B357" s="269"/>
      <c r="C357" s="270"/>
      <c r="D357" s="219" t="s">
        <v>148</v>
      </c>
      <c r="E357" s="271" t="s">
        <v>19</v>
      </c>
      <c r="F357" s="272" t="s">
        <v>406</v>
      </c>
      <c r="G357" s="270"/>
      <c r="H357" s="273">
        <v>454.8</v>
      </c>
      <c r="I357" s="274"/>
      <c r="J357" s="270"/>
      <c r="K357" s="270"/>
      <c r="L357" s="275"/>
      <c r="M357" s="276"/>
      <c r="N357" s="277"/>
      <c r="O357" s="277"/>
      <c r="P357" s="277"/>
      <c r="Q357" s="277"/>
      <c r="R357" s="277"/>
      <c r="S357" s="277"/>
      <c r="T357" s="278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79" t="s">
        <v>148</v>
      </c>
      <c r="AU357" s="279" t="s">
        <v>82</v>
      </c>
      <c r="AV357" s="16" t="s">
        <v>136</v>
      </c>
      <c r="AW357" s="16" t="s">
        <v>33</v>
      </c>
      <c r="AX357" s="16" t="s">
        <v>72</v>
      </c>
      <c r="AY357" s="279" t="s">
        <v>135</v>
      </c>
    </row>
    <row r="358" spans="1:51" s="14" customFormat="1" ht="12">
      <c r="A358" s="14"/>
      <c r="B358" s="237"/>
      <c r="C358" s="238"/>
      <c r="D358" s="219" t="s">
        <v>148</v>
      </c>
      <c r="E358" s="239" t="s">
        <v>19</v>
      </c>
      <c r="F358" s="240" t="s">
        <v>150</v>
      </c>
      <c r="G358" s="238"/>
      <c r="H358" s="241">
        <v>454.8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7" t="s">
        <v>148</v>
      </c>
      <c r="AU358" s="247" t="s">
        <v>82</v>
      </c>
      <c r="AV358" s="14" t="s">
        <v>143</v>
      </c>
      <c r="AW358" s="14" t="s">
        <v>33</v>
      </c>
      <c r="AX358" s="14" t="s">
        <v>80</v>
      </c>
      <c r="AY358" s="247" t="s">
        <v>135</v>
      </c>
    </row>
    <row r="359" spans="1:65" s="2" customFormat="1" ht="37.8" customHeight="1">
      <c r="A359" s="40"/>
      <c r="B359" s="41"/>
      <c r="C359" s="206" t="s">
        <v>328</v>
      </c>
      <c r="D359" s="206" t="s">
        <v>138</v>
      </c>
      <c r="E359" s="207" t="s">
        <v>481</v>
      </c>
      <c r="F359" s="208" t="s">
        <v>482</v>
      </c>
      <c r="G359" s="209" t="s">
        <v>141</v>
      </c>
      <c r="H359" s="210">
        <v>202.89</v>
      </c>
      <c r="I359" s="211"/>
      <c r="J359" s="212">
        <f>ROUND(I359*H359,2)</f>
        <v>0</v>
      </c>
      <c r="K359" s="208" t="s">
        <v>142</v>
      </c>
      <c r="L359" s="46"/>
      <c r="M359" s="213" t="s">
        <v>19</v>
      </c>
      <c r="N359" s="214" t="s">
        <v>43</v>
      </c>
      <c r="O359" s="86"/>
      <c r="P359" s="215">
        <f>O359*H359</f>
        <v>0</v>
      </c>
      <c r="Q359" s="215">
        <v>0.00689</v>
      </c>
      <c r="R359" s="215">
        <f>Q359*H359</f>
        <v>1.3979120999999999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200</v>
      </c>
      <c r="AT359" s="217" t="s">
        <v>138</v>
      </c>
      <c r="AU359" s="217" t="s">
        <v>82</v>
      </c>
      <c r="AY359" s="19" t="s">
        <v>135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80</v>
      </c>
      <c r="BK359" s="218">
        <f>ROUND(I359*H359,2)</f>
        <v>0</v>
      </c>
      <c r="BL359" s="19" t="s">
        <v>200</v>
      </c>
      <c r="BM359" s="217" t="s">
        <v>483</v>
      </c>
    </row>
    <row r="360" spans="1:47" s="2" customFormat="1" ht="12">
      <c r="A360" s="40"/>
      <c r="B360" s="41"/>
      <c r="C360" s="42"/>
      <c r="D360" s="219" t="s">
        <v>144</v>
      </c>
      <c r="E360" s="42"/>
      <c r="F360" s="220" t="s">
        <v>484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144</v>
      </c>
      <c r="AU360" s="19" t="s">
        <v>82</v>
      </c>
    </row>
    <row r="361" spans="1:47" s="2" customFormat="1" ht="12">
      <c r="A361" s="40"/>
      <c r="B361" s="41"/>
      <c r="C361" s="42"/>
      <c r="D361" s="224" t="s">
        <v>146</v>
      </c>
      <c r="E361" s="42"/>
      <c r="F361" s="225" t="s">
        <v>485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146</v>
      </c>
      <c r="AU361" s="19" t="s">
        <v>82</v>
      </c>
    </row>
    <row r="362" spans="1:51" s="13" customFormat="1" ht="12">
      <c r="A362" s="13"/>
      <c r="B362" s="226"/>
      <c r="C362" s="227"/>
      <c r="D362" s="219" t="s">
        <v>148</v>
      </c>
      <c r="E362" s="228" t="s">
        <v>19</v>
      </c>
      <c r="F362" s="229" t="s">
        <v>205</v>
      </c>
      <c r="G362" s="227"/>
      <c r="H362" s="230">
        <v>17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148</v>
      </c>
      <c r="AU362" s="236" t="s">
        <v>82</v>
      </c>
      <c r="AV362" s="13" t="s">
        <v>82</v>
      </c>
      <c r="AW362" s="13" t="s">
        <v>33</v>
      </c>
      <c r="AX362" s="13" t="s">
        <v>72</v>
      </c>
      <c r="AY362" s="236" t="s">
        <v>135</v>
      </c>
    </row>
    <row r="363" spans="1:51" s="13" customFormat="1" ht="12">
      <c r="A363" s="13"/>
      <c r="B363" s="226"/>
      <c r="C363" s="227"/>
      <c r="D363" s="219" t="s">
        <v>148</v>
      </c>
      <c r="E363" s="228" t="s">
        <v>19</v>
      </c>
      <c r="F363" s="229" t="s">
        <v>206</v>
      </c>
      <c r="G363" s="227"/>
      <c r="H363" s="230">
        <v>49.59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6" t="s">
        <v>148</v>
      </c>
      <c r="AU363" s="236" t="s">
        <v>82</v>
      </c>
      <c r="AV363" s="13" t="s">
        <v>82</v>
      </c>
      <c r="AW363" s="13" t="s">
        <v>33</v>
      </c>
      <c r="AX363" s="13" t="s">
        <v>72</v>
      </c>
      <c r="AY363" s="236" t="s">
        <v>135</v>
      </c>
    </row>
    <row r="364" spans="1:51" s="13" customFormat="1" ht="12">
      <c r="A364" s="13"/>
      <c r="B364" s="226"/>
      <c r="C364" s="227"/>
      <c r="D364" s="219" t="s">
        <v>148</v>
      </c>
      <c r="E364" s="228" t="s">
        <v>19</v>
      </c>
      <c r="F364" s="229" t="s">
        <v>207</v>
      </c>
      <c r="G364" s="227"/>
      <c r="H364" s="230">
        <v>129.3</v>
      </c>
      <c r="I364" s="231"/>
      <c r="J364" s="227"/>
      <c r="K364" s="227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148</v>
      </c>
      <c r="AU364" s="236" t="s">
        <v>82</v>
      </c>
      <c r="AV364" s="13" t="s">
        <v>82</v>
      </c>
      <c r="AW364" s="13" t="s">
        <v>33</v>
      </c>
      <c r="AX364" s="13" t="s">
        <v>72</v>
      </c>
      <c r="AY364" s="236" t="s">
        <v>135</v>
      </c>
    </row>
    <row r="365" spans="1:51" s="13" customFormat="1" ht="12">
      <c r="A365" s="13"/>
      <c r="B365" s="226"/>
      <c r="C365" s="227"/>
      <c r="D365" s="219" t="s">
        <v>148</v>
      </c>
      <c r="E365" s="228" t="s">
        <v>19</v>
      </c>
      <c r="F365" s="229" t="s">
        <v>208</v>
      </c>
      <c r="G365" s="227"/>
      <c r="H365" s="230">
        <v>7</v>
      </c>
      <c r="I365" s="231"/>
      <c r="J365" s="227"/>
      <c r="K365" s="227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148</v>
      </c>
      <c r="AU365" s="236" t="s">
        <v>82</v>
      </c>
      <c r="AV365" s="13" t="s">
        <v>82</v>
      </c>
      <c r="AW365" s="13" t="s">
        <v>33</v>
      </c>
      <c r="AX365" s="13" t="s">
        <v>72</v>
      </c>
      <c r="AY365" s="236" t="s">
        <v>135</v>
      </c>
    </row>
    <row r="366" spans="1:51" s="16" customFormat="1" ht="12">
      <c r="A366" s="16"/>
      <c r="B366" s="269"/>
      <c r="C366" s="270"/>
      <c r="D366" s="219" t="s">
        <v>148</v>
      </c>
      <c r="E366" s="271" t="s">
        <v>19</v>
      </c>
      <c r="F366" s="272" t="s">
        <v>406</v>
      </c>
      <c r="G366" s="270"/>
      <c r="H366" s="273">
        <v>202.89</v>
      </c>
      <c r="I366" s="274"/>
      <c r="J366" s="270"/>
      <c r="K366" s="270"/>
      <c r="L366" s="275"/>
      <c r="M366" s="276"/>
      <c r="N366" s="277"/>
      <c r="O366" s="277"/>
      <c r="P366" s="277"/>
      <c r="Q366" s="277"/>
      <c r="R366" s="277"/>
      <c r="S366" s="277"/>
      <c r="T366" s="278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279" t="s">
        <v>148</v>
      </c>
      <c r="AU366" s="279" t="s">
        <v>82</v>
      </c>
      <c r="AV366" s="16" t="s">
        <v>136</v>
      </c>
      <c r="AW366" s="16" t="s">
        <v>33</v>
      </c>
      <c r="AX366" s="16" t="s">
        <v>72</v>
      </c>
      <c r="AY366" s="279" t="s">
        <v>135</v>
      </c>
    </row>
    <row r="367" spans="1:51" s="14" customFormat="1" ht="12">
      <c r="A367" s="14"/>
      <c r="B367" s="237"/>
      <c r="C367" s="238"/>
      <c r="D367" s="219" t="s">
        <v>148</v>
      </c>
      <c r="E367" s="239" t="s">
        <v>19</v>
      </c>
      <c r="F367" s="240" t="s">
        <v>150</v>
      </c>
      <c r="G367" s="238"/>
      <c r="H367" s="241">
        <v>202.89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7" t="s">
        <v>148</v>
      </c>
      <c r="AU367" s="247" t="s">
        <v>82</v>
      </c>
      <c r="AV367" s="14" t="s">
        <v>143</v>
      </c>
      <c r="AW367" s="14" t="s">
        <v>33</v>
      </c>
      <c r="AX367" s="14" t="s">
        <v>80</v>
      </c>
      <c r="AY367" s="247" t="s">
        <v>135</v>
      </c>
    </row>
    <row r="368" spans="1:65" s="2" customFormat="1" ht="37.8" customHeight="1">
      <c r="A368" s="40"/>
      <c r="B368" s="41"/>
      <c r="C368" s="259" t="s">
        <v>486</v>
      </c>
      <c r="D368" s="259" t="s">
        <v>370</v>
      </c>
      <c r="E368" s="260" t="s">
        <v>487</v>
      </c>
      <c r="F368" s="261" t="s">
        <v>488</v>
      </c>
      <c r="G368" s="262" t="s">
        <v>141</v>
      </c>
      <c r="H368" s="263">
        <v>223.179</v>
      </c>
      <c r="I368" s="264"/>
      <c r="J368" s="265">
        <f>ROUND(I368*H368,2)</f>
        <v>0</v>
      </c>
      <c r="K368" s="261" t="s">
        <v>142</v>
      </c>
      <c r="L368" s="266"/>
      <c r="M368" s="267" t="s">
        <v>19</v>
      </c>
      <c r="N368" s="268" t="s">
        <v>43</v>
      </c>
      <c r="O368" s="86"/>
      <c r="P368" s="215">
        <f>O368*H368</f>
        <v>0</v>
      </c>
      <c r="Q368" s="215">
        <v>0.0192</v>
      </c>
      <c r="R368" s="215">
        <f>Q368*H368</f>
        <v>4.285036799999999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275</v>
      </c>
      <c r="AT368" s="217" t="s">
        <v>370</v>
      </c>
      <c r="AU368" s="217" t="s">
        <v>82</v>
      </c>
      <c r="AY368" s="19" t="s">
        <v>135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80</v>
      </c>
      <c r="BK368" s="218">
        <f>ROUND(I368*H368,2)</f>
        <v>0</v>
      </c>
      <c r="BL368" s="19" t="s">
        <v>200</v>
      </c>
      <c r="BM368" s="217" t="s">
        <v>222</v>
      </c>
    </row>
    <row r="369" spans="1:47" s="2" customFormat="1" ht="12">
      <c r="A369" s="40"/>
      <c r="B369" s="41"/>
      <c r="C369" s="42"/>
      <c r="D369" s="219" t="s">
        <v>144</v>
      </c>
      <c r="E369" s="42"/>
      <c r="F369" s="220" t="s">
        <v>488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144</v>
      </c>
      <c r="AU369" s="19" t="s">
        <v>82</v>
      </c>
    </row>
    <row r="370" spans="1:51" s="13" customFormat="1" ht="12">
      <c r="A370" s="13"/>
      <c r="B370" s="226"/>
      <c r="C370" s="227"/>
      <c r="D370" s="219" t="s">
        <v>148</v>
      </c>
      <c r="E370" s="228" t="s">
        <v>19</v>
      </c>
      <c r="F370" s="229" t="s">
        <v>489</v>
      </c>
      <c r="G370" s="227"/>
      <c r="H370" s="230">
        <v>223.179</v>
      </c>
      <c r="I370" s="231"/>
      <c r="J370" s="227"/>
      <c r="K370" s="227"/>
      <c r="L370" s="232"/>
      <c r="M370" s="233"/>
      <c r="N370" s="234"/>
      <c r="O370" s="234"/>
      <c r="P370" s="234"/>
      <c r="Q370" s="234"/>
      <c r="R370" s="234"/>
      <c r="S370" s="234"/>
      <c r="T370" s="23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6" t="s">
        <v>148</v>
      </c>
      <c r="AU370" s="236" t="s">
        <v>82</v>
      </c>
      <c r="AV370" s="13" t="s">
        <v>82</v>
      </c>
      <c r="AW370" s="13" t="s">
        <v>33</v>
      </c>
      <c r="AX370" s="13" t="s">
        <v>72</v>
      </c>
      <c r="AY370" s="236" t="s">
        <v>135</v>
      </c>
    </row>
    <row r="371" spans="1:51" s="14" customFormat="1" ht="12">
      <c r="A371" s="14"/>
      <c r="B371" s="237"/>
      <c r="C371" s="238"/>
      <c r="D371" s="219" t="s">
        <v>148</v>
      </c>
      <c r="E371" s="239" t="s">
        <v>19</v>
      </c>
      <c r="F371" s="240" t="s">
        <v>150</v>
      </c>
      <c r="G371" s="238"/>
      <c r="H371" s="241">
        <v>223.179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7" t="s">
        <v>148</v>
      </c>
      <c r="AU371" s="247" t="s">
        <v>82</v>
      </c>
      <c r="AV371" s="14" t="s">
        <v>143</v>
      </c>
      <c r="AW371" s="14" t="s">
        <v>33</v>
      </c>
      <c r="AX371" s="14" t="s">
        <v>80</v>
      </c>
      <c r="AY371" s="247" t="s">
        <v>135</v>
      </c>
    </row>
    <row r="372" spans="1:65" s="2" customFormat="1" ht="37.8" customHeight="1">
      <c r="A372" s="40"/>
      <c r="B372" s="41"/>
      <c r="C372" s="206" t="s">
        <v>333</v>
      </c>
      <c r="D372" s="206" t="s">
        <v>138</v>
      </c>
      <c r="E372" s="207" t="s">
        <v>490</v>
      </c>
      <c r="F372" s="208" t="s">
        <v>491</v>
      </c>
      <c r="G372" s="209" t="s">
        <v>141</v>
      </c>
      <c r="H372" s="210">
        <v>202.89</v>
      </c>
      <c r="I372" s="211"/>
      <c r="J372" s="212">
        <f>ROUND(I372*H372,2)</f>
        <v>0</v>
      </c>
      <c r="K372" s="208" t="s">
        <v>142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200</v>
      </c>
      <c r="AT372" s="217" t="s">
        <v>138</v>
      </c>
      <c r="AU372" s="217" t="s">
        <v>82</v>
      </c>
      <c r="AY372" s="19" t="s">
        <v>135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80</v>
      </c>
      <c r="BK372" s="218">
        <f>ROUND(I372*H372,2)</f>
        <v>0</v>
      </c>
      <c r="BL372" s="19" t="s">
        <v>200</v>
      </c>
      <c r="BM372" s="217" t="s">
        <v>242</v>
      </c>
    </row>
    <row r="373" spans="1:47" s="2" customFormat="1" ht="12">
      <c r="A373" s="40"/>
      <c r="B373" s="41"/>
      <c r="C373" s="42"/>
      <c r="D373" s="219" t="s">
        <v>144</v>
      </c>
      <c r="E373" s="42"/>
      <c r="F373" s="220" t="s">
        <v>492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144</v>
      </c>
      <c r="AU373" s="19" t="s">
        <v>82</v>
      </c>
    </row>
    <row r="374" spans="1:47" s="2" customFormat="1" ht="12">
      <c r="A374" s="40"/>
      <c r="B374" s="41"/>
      <c r="C374" s="42"/>
      <c r="D374" s="224" t="s">
        <v>146</v>
      </c>
      <c r="E374" s="42"/>
      <c r="F374" s="225" t="s">
        <v>493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146</v>
      </c>
      <c r="AU374" s="19" t="s">
        <v>82</v>
      </c>
    </row>
    <row r="375" spans="1:65" s="2" customFormat="1" ht="24.15" customHeight="1">
      <c r="A375" s="40"/>
      <c r="B375" s="41"/>
      <c r="C375" s="206" t="s">
        <v>494</v>
      </c>
      <c r="D375" s="206" t="s">
        <v>138</v>
      </c>
      <c r="E375" s="207" t="s">
        <v>495</v>
      </c>
      <c r="F375" s="208" t="s">
        <v>496</v>
      </c>
      <c r="G375" s="209" t="s">
        <v>327</v>
      </c>
      <c r="H375" s="210">
        <v>6.194</v>
      </c>
      <c r="I375" s="211"/>
      <c r="J375" s="212">
        <f>ROUND(I375*H375,2)</f>
        <v>0</v>
      </c>
      <c r="K375" s="208" t="s">
        <v>142</v>
      </c>
      <c r="L375" s="46"/>
      <c r="M375" s="213" t="s">
        <v>19</v>
      </c>
      <c r="N375" s="214" t="s">
        <v>43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200</v>
      </c>
      <c r="AT375" s="217" t="s">
        <v>138</v>
      </c>
      <c r="AU375" s="217" t="s">
        <v>82</v>
      </c>
      <c r="AY375" s="19" t="s">
        <v>135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80</v>
      </c>
      <c r="BK375" s="218">
        <f>ROUND(I375*H375,2)</f>
        <v>0</v>
      </c>
      <c r="BL375" s="19" t="s">
        <v>200</v>
      </c>
      <c r="BM375" s="217" t="s">
        <v>294</v>
      </c>
    </row>
    <row r="376" spans="1:47" s="2" customFormat="1" ht="12">
      <c r="A376" s="40"/>
      <c r="B376" s="41"/>
      <c r="C376" s="42"/>
      <c r="D376" s="219" t="s">
        <v>144</v>
      </c>
      <c r="E376" s="42"/>
      <c r="F376" s="220" t="s">
        <v>497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144</v>
      </c>
      <c r="AU376" s="19" t="s">
        <v>82</v>
      </c>
    </row>
    <row r="377" spans="1:47" s="2" customFormat="1" ht="12">
      <c r="A377" s="40"/>
      <c r="B377" s="41"/>
      <c r="C377" s="42"/>
      <c r="D377" s="224" t="s">
        <v>146</v>
      </c>
      <c r="E377" s="42"/>
      <c r="F377" s="225" t="s">
        <v>498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146</v>
      </c>
      <c r="AU377" s="19" t="s">
        <v>82</v>
      </c>
    </row>
    <row r="378" spans="1:63" s="12" customFormat="1" ht="22.8" customHeight="1">
      <c r="A378" s="12"/>
      <c r="B378" s="190"/>
      <c r="C378" s="191"/>
      <c r="D378" s="192" t="s">
        <v>71</v>
      </c>
      <c r="E378" s="204" t="s">
        <v>499</v>
      </c>
      <c r="F378" s="204" t="s">
        <v>500</v>
      </c>
      <c r="G378" s="191"/>
      <c r="H378" s="191"/>
      <c r="I378" s="194"/>
      <c r="J378" s="205">
        <f>BK378</f>
        <v>0</v>
      </c>
      <c r="K378" s="191"/>
      <c r="L378" s="196"/>
      <c r="M378" s="197"/>
      <c r="N378" s="198"/>
      <c r="O378" s="198"/>
      <c r="P378" s="199">
        <f>SUM(P379:P395)</f>
        <v>0</v>
      </c>
      <c r="Q378" s="198"/>
      <c r="R378" s="199">
        <f>SUM(R379:R395)</f>
        <v>0.09821700000000001</v>
      </c>
      <c r="S378" s="198"/>
      <c r="T378" s="200">
        <f>SUM(T379:T395)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1" t="s">
        <v>82</v>
      </c>
      <c r="AT378" s="202" t="s">
        <v>71</v>
      </c>
      <c r="AU378" s="202" t="s">
        <v>80</v>
      </c>
      <c r="AY378" s="201" t="s">
        <v>135</v>
      </c>
      <c r="BK378" s="203">
        <f>SUM(BK379:BK395)</f>
        <v>0</v>
      </c>
    </row>
    <row r="379" spans="1:65" s="2" customFormat="1" ht="21.75" customHeight="1">
      <c r="A379" s="40"/>
      <c r="B379" s="41"/>
      <c r="C379" s="206" t="s">
        <v>339</v>
      </c>
      <c r="D379" s="206" t="s">
        <v>138</v>
      </c>
      <c r="E379" s="207" t="s">
        <v>501</v>
      </c>
      <c r="F379" s="208" t="s">
        <v>502</v>
      </c>
      <c r="G379" s="209" t="s">
        <v>253</v>
      </c>
      <c r="H379" s="210">
        <v>389.75</v>
      </c>
      <c r="I379" s="211"/>
      <c r="J379" s="212">
        <f>ROUND(I379*H379,2)</f>
        <v>0</v>
      </c>
      <c r="K379" s="208" t="s">
        <v>142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200</v>
      </c>
      <c r="AT379" s="217" t="s">
        <v>138</v>
      </c>
      <c r="AU379" s="217" t="s">
        <v>82</v>
      </c>
      <c r="AY379" s="19" t="s">
        <v>135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80</v>
      </c>
      <c r="BK379" s="218">
        <f>ROUND(I379*H379,2)</f>
        <v>0</v>
      </c>
      <c r="BL379" s="19" t="s">
        <v>200</v>
      </c>
      <c r="BM379" s="217" t="s">
        <v>503</v>
      </c>
    </row>
    <row r="380" spans="1:47" s="2" customFormat="1" ht="12">
      <c r="A380" s="40"/>
      <c r="B380" s="41"/>
      <c r="C380" s="42"/>
      <c r="D380" s="219" t="s">
        <v>144</v>
      </c>
      <c r="E380" s="42"/>
      <c r="F380" s="220" t="s">
        <v>504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144</v>
      </c>
      <c r="AU380" s="19" t="s">
        <v>82</v>
      </c>
    </row>
    <row r="381" spans="1:47" s="2" customFormat="1" ht="12">
      <c r="A381" s="40"/>
      <c r="B381" s="41"/>
      <c r="C381" s="42"/>
      <c r="D381" s="224" t="s">
        <v>146</v>
      </c>
      <c r="E381" s="42"/>
      <c r="F381" s="225" t="s">
        <v>505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146</v>
      </c>
      <c r="AU381" s="19" t="s">
        <v>82</v>
      </c>
    </row>
    <row r="382" spans="1:51" s="13" customFormat="1" ht="12">
      <c r="A382" s="13"/>
      <c r="B382" s="226"/>
      <c r="C382" s="227"/>
      <c r="D382" s="219" t="s">
        <v>148</v>
      </c>
      <c r="E382" s="228" t="s">
        <v>19</v>
      </c>
      <c r="F382" s="229" t="s">
        <v>506</v>
      </c>
      <c r="G382" s="227"/>
      <c r="H382" s="230">
        <v>389.75</v>
      </c>
      <c r="I382" s="231"/>
      <c r="J382" s="227"/>
      <c r="K382" s="227"/>
      <c r="L382" s="232"/>
      <c r="M382" s="233"/>
      <c r="N382" s="234"/>
      <c r="O382" s="234"/>
      <c r="P382" s="234"/>
      <c r="Q382" s="234"/>
      <c r="R382" s="234"/>
      <c r="S382" s="234"/>
      <c r="T382" s="23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6" t="s">
        <v>148</v>
      </c>
      <c r="AU382" s="236" t="s">
        <v>82</v>
      </c>
      <c r="AV382" s="13" t="s">
        <v>82</v>
      </c>
      <c r="AW382" s="13" t="s">
        <v>33</v>
      </c>
      <c r="AX382" s="13" t="s">
        <v>72</v>
      </c>
      <c r="AY382" s="236" t="s">
        <v>135</v>
      </c>
    </row>
    <row r="383" spans="1:51" s="14" customFormat="1" ht="12">
      <c r="A383" s="14"/>
      <c r="B383" s="237"/>
      <c r="C383" s="238"/>
      <c r="D383" s="219" t="s">
        <v>148</v>
      </c>
      <c r="E383" s="239" t="s">
        <v>19</v>
      </c>
      <c r="F383" s="240" t="s">
        <v>150</v>
      </c>
      <c r="G383" s="238"/>
      <c r="H383" s="241">
        <v>389.75</v>
      </c>
      <c r="I383" s="242"/>
      <c r="J383" s="238"/>
      <c r="K383" s="238"/>
      <c r="L383" s="243"/>
      <c r="M383" s="244"/>
      <c r="N383" s="245"/>
      <c r="O383" s="245"/>
      <c r="P383" s="245"/>
      <c r="Q383" s="245"/>
      <c r="R383" s="245"/>
      <c r="S383" s="245"/>
      <c r="T383" s="24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7" t="s">
        <v>148</v>
      </c>
      <c r="AU383" s="247" t="s">
        <v>82</v>
      </c>
      <c r="AV383" s="14" t="s">
        <v>143</v>
      </c>
      <c r="AW383" s="14" t="s">
        <v>33</v>
      </c>
      <c r="AX383" s="14" t="s">
        <v>80</v>
      </c>
      <c r="AY383" s="247" t="s">
        <v>135</v>
      </c>
    </row>
    <row r="384" spans="1:65" s="2" customFormat="1" ht="16.5" customHeight="1">
      <c r="A384" s="40"/>
      <c r="B384" s="41"/>
      <c r="C384" s="206" t="s">
        <v>507</v>
      </c>
      <c r="D384" s="206" t="s">
        <v>138</v>
      </c>
      <c r="E384" s="207" t="s">
        <v>508</v>
      </c>
      <c r="F384" s="208" t="s">
        <v>509</v>
      </c>
      <c r="G384" s="209" t="s">
        <v>253</v>
      </c>
      <c r="H384" s="210">
        <v>389.75</v>
      </c>
      <c r="I384" s="211"/>
      <c r="J384" s="212">
        <f>ROUND(I384*H384,2)</f>
        <v>0</v>
      </c>
      <c r="K384" s="208" t="s">
        <v>142</v>
      </c>
      <c r="L384" s="46"/>
      <c r="M384" s="213" t="s">
        <v>19</v>
      </c>
      <c r="N384" s="214" t="s">
        <v>43</v>
      </c>
      <c r="O384" s="86"/>
      <c r="P384" s="215">
        <f>O384*H384</f>
        <v>0</v>
      </c>
      <c r="Q384" s="215">
        <v>1E-05</v>
      </c>
      <c r="R384" s="215">
        <f>Q384*H384</f>
        <v>0.0038975000000000004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200</v>
      </c>
      <c r="AT384" s="217" t="s">
        <v>138</v>
      </c>
      <c r="AU384" s="217" t="s">
        <v>82</v>
      </c>
      <c r="AY384" s="19" t="s">
        <v>135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80</v>
      </c>
      <c r="BK384" s="218">
        <f>ROUND(I384*H384,2)</f>
        <v>0</v>
      </c>
      <c r="BL384" s="19" t="s">
        <v>200</v>
      </c>
      <c r="BM384" s="217" t="s">
        <v>510</v>
      </c>
    </row>
    <row r="385" spans="1:47" s="2" customFormat="1" ht="12">
      <c r="A385" s="40"/>
      <c r="B385" s="41"/>
      <c r="C385" s="42"/>
      <c r="D385" s="219" t="s">
        <v>144</v>
      </c>
      <c r="E385" s="42"/>
      <c r="F385" s="220" t="s">
        <v>511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144</v>
      </c>
      <c r="AU385" s="19" t="s">
        <v>82</v>
      </c>
    </row>
    <row r="386" spans="1:47" s="2" customFormat="1" ht="12">
      <c r="A386" s="40"/>
      <c r="B386" s="41"/>
      <c r="C386" s="42"/>
      <c r="D386" s="224" t="s">
        <v>146</v>
      </c>
      <c r="E386" s="42"/>
      <c r="F386" s="225" t="s">
        <v>512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146</v>
      </c>
      <c r="AU386" s="19" t="s">
        <v>82</v>
      </c>
    </row>
    <row r="387" spans="1:51" s="13" customFormat="1" ht="12">
      <c r="A387" s="13"/>
      <c r="B387" s="226"/>
      <c r="C387" s="227"/>
      <c r="D387" s="219" t="s">
        <v>148</v>
      </c>
      <c r="E387" s="228" t="s">
        <v>19</v>
      </c>
      <c r="F387" s="229" t="s">
        <v>506</v>
      </c>
      <c r="G387" s="227"/>
      <c r="H387" s="230">
        <v>389.75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148</v>
      </c>
      <c r="AU387" s="236" t="s">
        <v>82</v>
      </c>
      <c r="AV387" s="13" t="s">
        <v>82</v>
      </c>
      <c r="AW387" s="13" t="s">
        <v>33</v>
      </c>
      <c r="AX387" s="13" t="s">
        <v>72</v>
      </c>
      <c r="AY387" s="236" t="s">
        <v>135</v>
      </c>
    </row>
    <row r="388" spans="1:51" s="14" customFormat="1" ht="12">
      <c r="A388" s="14"/>
      <c r="B388" s="237"/>
      <c r="C388" s="238"/>
      <c r="D388" s="219" t="s">
        <v>148</v>
      </c>
      <c r="E388" s="239" t="s">
        <v>19</v>
      </c>
      <c r="F388" s="240" t="s">
        <v>150</v>
      </c>
      <c r="G388" s="238"/>
      <c r="H388" s="241">
        <v>389.75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7" t="s">
        <v>148</v>
      </c>
      <c r="AU388" s="247" t="s">
        <v>82</v>
      </c>
      <c r="AV388" s="14" t="s">
        <v>143</v>
      </c>
      <c r="AW388" s="14" t="s">
        <v>33</v>
      </c>
      <c r="AX388" s="14" t="s">
        <v>80</v>
      </c>
      <c r="AY388" s="247" t="s">
        <v>135</v>
      </c>
    </row>
    <row r="389" spans="1:65" s="2" customFormat="1" ht="16.5" customHeight="1">
      <c r="A389" s="40"/>
      <c r="B389" s="41"/>
      <c r="C389" s="259" t="s">
        <v>346</v>
      </c>
      <c r="D389" s="259" t="s">
        <v>370</v>
      </c>
      <c r="E389" s="260" t="s">
        <v>513</v>
      </c>
      <c r="F389" s="261" t="s">
        <v>514</v>
      </c>
      <c r="G389" s="262" t="s">
        <v>253</v>
      </c>
      <c r="H389" s="263">
        <v>428.725</v>
      </c>
      <c r="I389" s="264"/>
      <c r="J389" s="265">
        <f>ROUND(I389*H389,2)</f>
        <v>0</v>
      </c>
      <c r="K389" s="261" t="s">
        <v>142</v>
      </c>
      <c r="L389" s="266"/>
      <c r="M389" s="267" t="s">
        <v>19</v>
      </c>
      <c r="N389" s="268" t="s">
        <v>43</v>
      </c>
      <c r="O389" s="86"/>
      <c r="P389" s="215">
        <f>O389*H389</f>
        <v>0</v>
      </c>
      <c r="Q389" s="215">
        <v>0.00022</v>
      </c>
      <c r="R389" s="215">
        <f>Q389*H389</f>
        <v>0.09431950000000001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275</v>
      </c>
      <c r="AT389" s="217" t="s">
        <v>370</v>
      </c>
      <c r="AU389" s="217" t="s">
        <v>82</v>
      </c>
      <c r="AY389" s="19" t="s">
        <v>135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80</v>
      </c>
      <c r="BK389" s="218">
        <f>ROUND(I389*H389,2)</f>
        <v>0</v>
      </c>
      <c r="BL389" s="19" t="s">
        <v>200</v>
      </c>
      <c r="BM389" s="217" t="s">
        <v>515</v>
      </c>
    </row>
    <row r="390" spans="1:47" s="2" customFormat="1" ht="12">
      <c r="A390" s="40"/>
      <c r="B390" s="41"/>
      <c r="C390" s="42"/>
      <c r="D390" s="219" t="s">
        <v>144</v>
      </c>
      <c r="E390" s="42"/>
      <c r="F390" s="220" t="s">
        <v>514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144</v>
      </c>
      <c r="AU390" s="19" t="s">
        <v>82</v>
      </c>
    </row>
    <row r="391" spans="1:51" s="13" customFormat="1" ht="12">
      <c r="A391" s="13"/>
      <c r="B391" s="226"/>
      <c r="C391" s="227"/>
      <c r="D391" s="219" t="s">
        <v>148</v>
      </c>
      <c r="E391" s="228" t="s">
        <v>19</v>
      </c>
      <c r="F391" s="229" t="s">
        <v>516</v>
      </c>
      <c r="G391" s="227"/>
      <c r="H391" s="230">
        <v>428.725</v>
      </c>
      <c r="I391" s="231"/>
      <c r="J391" s="227"/>
      <c r="K391" s="227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148</v>
      </c>
      <c r="AU391" s="236" t="s">
        <v>82</v>
      </c>
      <c r="AV391" s="13" t="s">
        <v>82</v>
      </c>
      <c r="AW391" s="13" t="s">
        <v>33</v>
      </c>
      <c r="AX391" s="13" t="s">
        <v>72</v>
      </c>
      <c r="AY391" s="236" t="s">
        <v>135</v>
      </c>
    </row>
    <row r="392" spans="1:51" s="14" customFormat="1" ht="12">
      <c r="A392" s="14"/>
      <c r="B392" s="237"/>
      <c r="C392" s="238"/>
      <c r="D392" s="219" t="s">
        <v>148</v>
      </c>
      <c r="E392" s="239" t="s">
        <v>19</v>
      </c>
      <c r="F392" s="240" t="s">
        <v>150</v>
      </c>
      <c r="G392" s="238"/>
      <c r="H392" s="241">
        <v>428.725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7" t="s">
        <v>148</v>
      </c>
      <c r="AU392" s="247" t="s">
        <v>82</v>
      </c>
      <c r="AV392" s="14" t="s">
        <v>143</v>
      </c>
      <c r="AW392" s="14" t="s">
        <v>33</v>
      </c>
      <c r="AX392" s="14" t="s">
        <v>80</v>
      </c>
      <c r="AY392" s="247" t="s">
        <v>135</v>
      </c>
    </row>
    <row r="393" spans="1:65" s="2" customFormat="1" ht="24.15" customHeight="1">
      <c r="A393" s="40"/>
      <c r="B393" s="41"/>
      <c r="C393" s="206" t="s">
        <v>517</v>
      </c>
      <c r="D393" s="206" t="s">
        <v>138</v>
      </c>
      <c r="E393" s="207" t="s">
        <v>518</v>
      </c>
      <c r="F393" s="208" t="s">
        <v>519</v>
      </c>
      <c r="G393" s="209" t="s">
        <v>327</v>
      </c>
      <c r="H393" s="210">
        <v>0.098</v>
      </c>
      <c r="I393" s="211"/>
      <c r="J393" s="212">
        <f>ROUND(I393*H393,2)</f>
        <v>0</v>
      </c>
      <c r="K393" s="208" t="s">
        <v>142</v>
      </c>
      <c r="L393" s="46"/>
      <c r="M393" s="213" t="s">
        <v>19</v>
      </c>
      <c r="N393" s="214" t="s">
        <v>43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200</v>
      </c>
      <c r="AT393" s="217" t="s">
        <v>138</v>
      </c>
      <c r="AU393" s="217" t="s">
        <v>82</v>
      </c>
      <c r="AY393" s="19" t="s">
        <v>135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80</v>
      </c>
      <c r="BK393" s="218">
        <f>ROUND(I393*H393,2)</f>
        <v>0</v>
      </c>
      <c r="BL393" s="19" t="s">
        <v>200</v>
      </c>
      <c r="BM393" s="217" t="s">
        <v>520</v>
      </c>
    </row>
    <row r="394" spans="1:47" s="2" customFormat="1" ht="12">
      <c r="A394" s="40"/>
      <c r="B394" s="41"/>
      <c r="C394" s="42"/>
      <c r="D394" s="219" t="s">
        <v>144</v>
      </c>
      <c r="E394" s="42"/>
      <c r="F394" s="220" t="s">
        <v>497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144</v>
      </c>
      <c r="AU394" s="19" t="s">
        <v>82</v>
      </c>
    </row>
    <row r="395" spans="1:47" s="2" customFormat="1" ht="12">
      <c r="A395" s="40"/>
      <c r="B395" s="41"/>
      <c r="C395" s="42"/>
      <c r="D395" s="224" t="s">
        <v>146</v>
      </c>
      <c r="E395" s="42"/>
      <c r="F395" s="225" t="s">
        <v>521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146</v>
      </c>
      <c r="AU395" s="19" t="s">
        <v>82</v>
      </c>
    </row>
    <row r="396" spans="1:63" s="12" customFormat="1" ht="22.8" customHeight="1">
      <c r="A396" s="12"/>
      <c r="B396" s="190"/>
      <c r="C396" s="191"/>
      <c r="D396" s="192" t="s">
        <v>71</v>
      </c>
      <c r="E396" s="204" t="s">
        <v>522</v>
      </c>
      <c r="F396" s="204" t="s">
        <v>523</v>
      </c>
      <c r="G396" s="191"/>
      <c r="H396" s="191"/>
      <c r="I396" s="194"/>
      <c r="J396" s="205">
        <f>BK396</f>
        <v>0</v>
      </c>
      <c r="K396" s="191"/>
      <c r="L396" s="196"/>
      <c r="M396" s="197"/>
      <c r="N396" s="198"/>
      <c r="O396" s="198"/>
      <c r="P396" s="199">
        <f>SUM(P397:P474)</f>
        <v>0</v>
      </c>
      <c r="Q396" s="198"/>
      <c r="R396" s="199">
        <f>SUM(R397:R474)</f>
        <v>25.283587300000004</v>
      </c>
      <c r="S396" s="198"/>
      <c r="T396" s="200">
        <f>SUM(T397:T474)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1" t="s">
        <v>82</v>
      </c>
      <c r="AT396" s="202" t="s">
        <v>71</v>
      </c>
      <c r="AU396" s="202" t="s">
        <v>80</v>
      </c>
      <c r="AY396" s="201" t="s">
        <v>135</v>
      </c>
      <c r="BK396" s="203">
        <f>SUM(BK397:BK474)</f>
        <v>0</v>
      </c>
    </row>
    <row r="397" spans="1:65" s="2" customFormat="1" ht="16.5" customHeight="1">
      <c r="A397" s="40"/>
      <c r="B397" s="41"/>
      <c r="C397" s="206" t="s">
        <v>354</v>
      </c>
      <c r="D397" s="206" t="s">
        <v>138</v>
      </c>
      <c r="E397" s="207" t="s">
        <v>524</v>
      </c>
      <c r="F397" s="208" t="s">
        <v>525</v>
      </c>
      <c r="G397" s="209" t="s">
        <v>141</v>
      </c>
      <c r="H397" s="210">
        <v>1186.93</v>
      </c>
      <c r="I397" s="211"/>
      <c r="J397" s="212">
        <f>ROUND(I397*H397,2)</f>
        <v>0</v>
      </c>
      <c r="K397" s="208" t="s">
        <v>142</v>
      </c>
      <c r="L397" s="46"/>
      <c r="M397" s="213" t="s">
        <v>19</v>
      </c>
      <c r="N397" s="214" t="s">
        <v>43</v>
      </c>
      <c r="O397" s="86"/>
      <c r="P397" s="215">
        <f>O397*H397</f>
        <v>0</v>
      </c>
      <c r="Q397" s="215">
        <v>0.0003</v>
      </c>
      <c r="R397" s="215">
        <f>Q397*H397</f>
        <v>0.356079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200</v>
      </c>
      <c r="AT397" s="217" t="s">
        <v>138</v>
      </c>
      <c r="AU397" s="217" t="s">
        <v>82</v>
      </c>
      <c r="AY397" s="19" t="s">
        <v>135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80</v>
      </c>
      <c r="BK397" s="218">
        <f>ROUND(I397*H397,2)</f>
        <v>0</v>
      </c>
      <c r="BL397" s="19" t="s">
        <v>200</v>
      </c>
      <c r="BM397" s="217" t="s">
        <v>526</v>
      </c>
    </row>
    <row r="398" spans="1:47" s="2" customFormat="1" ht="12">
      <c r="A398" s="40"/>
      <c r="B398" s="41"/>
      <c r="C398" s="42"/>
      <c r="D398" s="219" t="s">
        <v>144</v>
      </c>
      <c r="E398" s="42"/>
      <c r="F398" s="220" t="s">
        <v>527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144</v>
      </c>
      <c r="AU398" s="19" t="s">
        <v>82</v>
      </c>
    </row>
    <row r="399" spans="1:47" s="2" customFormat="1" ht="12">
      <c r="A399" s="40"/>
      <c r="B399" s="41"/>
      <c r="C399" s="42"/>
      <c r="D399" s="224" t="s">
        <v>146</v>
      </c>
      <c r="E399" s="42"/>
      <c r="F399" s="225" t="s">
        <v>528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146</v>
      </c>
      <c r="AU399" s="19" t="s">
        <v>82</v>
      </c>
    </row>
    <row r="400" spans="1:51" s="13" customFormat="1" ht="12">
      <c r="A400" s="13"/>
      <c r="B400" s="226"/>
      <c r="C400" s="227"/>
      <c r="D400" s="219" t="s">
        <v>148</v>
      </c>
      <c r="E400" s="228" t="s">
        <v>19</v>
      </c>
      <c r="F400" s="229" t="s">
        <v>529</v>
      </c>
      <c r="G400" s="227"/>
      <c r="H400" s="230">
        <v>26.91</v>
      </c>
      <c r="I400" s="231"/>
      <c r="J400" s="227"/>
      <c r="K400" s="227"/>
      <c r="L400" s="232"/>
      <c r="M400" s="233"/>
      <c r="N400" s="234"/>
      <c r="O400" s="234"/>
      <c r="P400" s="234"/>
      <c r="Q400" s="234"/>
      <c r="R400" s="234"/>
      <c r="S400" s="234"/>
      <c r="T400" s="23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6" t="s">
        <v>148</v>
      </c>
      <c r="AU400" s="236" t="s">
        <v>82</v>
      </c>
      <c r="AV400" s="13" t="s">
        <v>82</v>
      </c>
      <c r="AW400" s="13" t="s">
        <v>33</v>
      </c>
      <c r="AX400" s="13" t="s">
        <v>72</v>
      </c>
      <c r="AY400" s="236" t="s">
        <v>135</v>
      </c>
    </row>
    <row r="401" spans="1:51" s="13" customFormat="1" ht="12">
      <c r="A401" s="13"/>
      <c r="B401" s="226"/>
      <c r="C401" s="227"/>
      <c r="D401" s="219" t="s">
        <v>148</v>
      </c>
      <c r="E401" s="228" t="s">
        <v>19</v>
      </c>
      <c r="F401" s="229" t="s">
        <v>530</v>
      </c>
      <c r="G401" s="227"/>
      <c r="H401" s="230">
        <v>47.6</v>
      </c>
      <c r="I401" s="231"/>
      <c r="J401" s="227"/>
      <c r="K401" s="227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148</v>
      </c>
      <c r="AU401" s="236" t="s">
        <v>82</v>
      </c>
      <c r="AV401" s="13" t="s">
        <v>82</v>
      </c>
      <c r="AW401" s="13" t="s">
        <v>33</v>
      </c>
      <c r="AX401" s="13" t="s">
        <v>72</v>
      </c>
      <c r="AY401" s="236" t="s">
        <v>135</v>
      </c>
    </row>
    <row r="402" spans="1:51" s="13" customFormat="1" ht="12">
      <c r="A402" s="13"/>
      <c r="B402" s="226"/>
      <c r="C402" s="227"/>
      <c r="D402" s="219" t="s">
        <v>148</v>
      </c>
      <c r="E402" s="228" t="s">
        <v>19</v>
      </c>
      <c r="F402" s="229" t="s">
        <v>531</v>
      </c>
      <c r="G402" s="227"/>
      <c r="H402" s="230">
        <v>715</v>
      </c>
      <c r="I402" s="231"/>
      <c r="J402" s="227"/>
      <c r="K402" s="227"/>
      <c r="L402" s="232"/>
      <c r="M402" s="233"/>
      <c r="N402" s="234"/>
      <c r="O402" s="234"/>
      <c r="P402" s="234"/>
      <c r="Q402" s="234"/>
      <c r="R402" s="234"/>
      <c r="S402" s="234"/>
      <c r="T402" s="23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6" t="s">
        <v>148</v>
      </c>
      <c r="AU402" s="236" t="s">
        <v>82</v>
      </c>
      <c r="AV402" s="13" t="s">
        <v>82</v>
      </c>
      <c r="AW402" s="13" t="s">
        <v>33</v>
      </c>
      <c r="AX402" s="13" t="s">
        <v>72</v>
      </c>
      <c r="AY402" s="236" t="s">
        <v>135</v>
      </c>
    </row>
    <row r="403" spans="1:51" s="13" customFormat="1" ht="12">
      <c r="A403" s="13"/>
      <c r="B403" s="226"/>
      <c r="C403" s="227"/>
      <c r="D403" s="219" t="s">
        <v>148</v>
      </c>
      <c r="E403" s="228" t="s">
        <v>19</v>
      </c>
      <c r="F403" s="229" t="s">
        <v>532</v>
      </c>
      <c r="G403" s="227"/>
      <c r="H403" s="230">
        <v>397.42</v>
      </c>
      <c r="I403" s="231"/>
      <c r="J403" s="227"/>
      <c r="K403" s="227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148</v>
      </c>
      <c r="AU403" s="236" t="s">
        <v>82</v>
      </c>
      <c r="AV403" s="13" t="s">
        <v>82</v>
      </c>
      <c r="AW403" s="13" t="s">
        <v>33</v>
      </c>
      <c r="AX403" s="13" t="s">
        <v>72</v>
      </c>
      <c r="AY403" s="236" t="s">
        <v>135</v>
      </c>
    </row>
    <row r="404" spans="1:51" s="14" customFormat="1" ht="12">
      <c r="A404" s="14"/>
      <c r="B404" s="237"/>
      <c r="C404" s="238"/>
      <c r="D404" s="219" t="s">
        <v>148</v>
      </c>
      <c r="E404" s="239" t="s">
        <v>19</v>
      </c>
      <c r="F404" s="240" t="s">
        <v>150</v>
      </c>
      <c r="G404" s="238"/>
      <c r="H404" s="241">
        <v>1186.93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148</v>
      </c>
      <c r="AU404" s="247" t="s">
        <v>82</v>
      </c>
      <c r="AV404" s="14" t="s">
        <v>143</v>
      </c>
      <c r="AW404" s="14" t="s">
        <v>33</v>
      </c>
      <c r="AX404" s="14" t="s">
        <v>80</v>
      </c>
      <c r="AY404" s="247" t="s">
        <v>135</v>
      </c>
    </row>
    <row r="405" spans="1:65" s="2" customFormat="1" ht="16.5" customHeight="1">
      <c r="A405" s="40"/>
      <c r="B405" s="41"/>
      <c r="C405" s="206" t="s">
        <v>533</v>
      </c>
      <c r="D405" s="206" t="s">
        <v>138</v>
      </c>
      <c r="E405" s="207" t="s">
        <v>534</v>
      </c>
      <c r="F405" s="208" t="s">
        <v>535</v>
      </c>
      <c r="G405" s="209" t="s">
        <v>141</v>
      </c>
      <c r="H405" s="210">
        <v>1186.93</v>
      </c>
      <c r="I405" s="211"/>
      <c r="J405" s="212">
        <f>ROUND(I405*H405,2)</f>
        <v>0</v>
      </c>
      <c r="K405" s="208" t="s">
        <v>142</v>
      </c>
      <c r="L405" s="46"/>
      <c r="M405" s="213" t="s">
        <v>19</v>
      </c>
      <c r="N405" s="214" t="s">
        <v>43</v>
      </c>
      <c r="O405" s="86"/>
      <c r="P405" s="215">
        <f>O405*H405</f>
        <v>0</v>
      </c>
      <c r="Q405" s="215">
        <v>0.0045</v>
      </c>
      <c r="R405" s="215">
        <f>Q405*H405</f>
        <v>5.341185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200</v>
      </c>
      <c r="AT405" s="217" t="s">
        <v>138</v>
      </c>
      <c r="AU405" s="217" t="s">
        <v>82</v>
      </c>
      <c r="AY405" s="19" t="s">
        <v>135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80</v>
      </c>
      <c r="BK405" s="218">
        <f>ROUND(I405*H405,2)</f>
        <v>0</v>
      </c>
      <c r="BL405" s="19" t="s">
        <v>200</v>
      </c>
      <c r="BM405" s="217" t="s">
        <v>536</v>
      </c>
    </row>
    <row r="406" spans="1:47" s="2" customFormat="1" ht="12">
      <c r="A406" s="40"/>
      <c r="B406" s="41"/>
      <c r="C406" s="42"/>
      <c r="D406" s="219" t="s">
        <v>144</v>
      </c>
      <c r="E406" s="42"/>
      <c r="F406" s="220" t="s">
        <v>537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144</v>
      </c>
      <c r="AU406" s="19" t="s">
        <v>82</v>
      </c>
    </row>
    <row r="407" spans="1:47" s="2" customFormat="1" ht="12">
      <c r="A407" s="40"/>
      <c r="B407" s="41"/>
      <c r="C407" s="42"/>
      <c r="D407" s="224" t="s">
        <v>146</v>
      </c>
      <c r="E407" s="42"/>
      <c r="F407" s="225" t="s">
        <v>538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146</v>
      </c>
      <c r="AU407" s="19" t="s">
        <v>82</v>
      </c>
    </row>
    <row r="408" spans="1:65" s="2" customFormat="1" ht="24.15" customHeight="1">
      <c r="A408" s="40"/>
      <c r="B408" s="41"/>
      <c r="C408" s="206" t="s">
        <v>364</v>
      </c>
      <c r="D408" s="206" t="s">
        <v>138</v>
      </c>
      <c r="E408" s="207" t="s">
        <v>539</v>
      </c>
      <c r="F408" s="208" t="s">
        <v>540</v>
      </c>
      <c r="G408" s="209" t="s">
        <v>141</v>
      </c>
      <c r="H408" s="210">
        <v>137.7</v>
      </c>
      <c r="I408" s="211"/>
      <c r="J408" s="212">
        <f>ROUND(I408*H408,2)</f>
        <v>0</v>
      </c>
      <c r="K408" s="208" t="s">
        <v>142</v>
      </c>
      <c r="L408" s="46"/>
      <c r="M408" s="213" t="s">
        <v>19</v>
      </c>
      <c r="N408" s="214" t="s">
        <v>43</v>
      </c>
      <c r="O408" s="86"/>
      <c r="P408" s="215">
        <f>O408*H408</f>
        <v>0</v>
      </c>
      <c r="Q408" s="215">
        <v>0.0015</v>
      </c>
      <c r="R408" s="215">
        <f>Q408*H408</f>
        <v>0.20654999999999998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200</v>
      </c>
      <c r="AT408" s="217" t="s">
        <v>138</v>
      </c>
      <c r="AU408" s="217" t="s">
        <v>82</v>
      </c>
      <c r="AY408" s="19" t="s">
        <v>135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80</v>
      </c>
      <c r="BK408" s="218">
        <f>ROUND(I408*H408,2)</f>
        <v>0</v>
      </c>
      <c r="BL408" s="19" t="s">
        <v>200</v>
      </c>
      <c r="BM408" s="217" t="s">
        <v>541</v>
      </c>
    </row>
    <row r="409" spans="1:47" s="2" customFormat="1" ht="12">
      <c r="A409" s="40"/>
      <c r="B409" s="41"/>
      <c r="C409" s="42"/>
      <c r="D409" s="219" t="s">
        <v>144</v>
      </c>
      <c r="E409" s="42"/>
      <c r="F409" s="220" t="s">
        <v>542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144</v>
      </c>
      <c r="AU409" s="19" t="s">
        <v>82</v>
      </c>
    </row>
    <row r="410" spans="1:47" s="2" customFormat="1" ht="12">
      <c r="A410" s="40"/>
      <c r="B410" s="41"/>
      <c r="C410" s="42"/>
      <c r="D410" s="224" t="s">
        <v>146</v>
      </c>
      <c r="E410" s="42"/>
      <c r="F410" s="225" t="s">
        <v>543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146</v>
      </c>
      <c r="AU410" s="19" t="s">
        <v>82</v>
      </c>
    </row>
    <row r="411" spans="1:51" s="13" customFormat="1" ht="12">
      <c r="A411" s="13"/>
      <c r="B411" s="226"/>
      <c r="C411" s="227"/>
      <c r="D411" s="219" t="s">
        <v>148</v>
      </c>
      <c r="E411" s="228" t="s">
        <v>19</v>
      </c>
      <c r="F411" s="229" t="s">
        <v>544</v>
      </c>
      <c r="G411" s="227"/>
      <c r="H411" s="230">
        <v>35.7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6" t="s">
        <v>148</v>
      </c>
      <c r="AU411" s="236" t="s">
        <v>82</v>
      </c>
      <c r="AV411" s="13" t="s">
        <v>82</v>
      </c>
      <c r="AW411" s="13" t="s">
        <v>33</v>
      </c>
      <c r="AX411" s="13" t="s">
        <v>72</v>
      </c>
      <c r="AY411" s="236" t="s">
        <v>135</v>
      </c>
    </row>
    <row r="412" spans="1:51" s="13" customFormat="1" ht="12">
      <c r="A412" s="13"/>
      <c r="B412" s="226"/>
      <c r="C412" s="227"/>
      <c r="D412" s="219" t="s">
        <v>148</v>
      </c>
      <c r="E412" s="228" t="s">
        <v>19</v>
      </c>
      <c r="F412" s="229" t="s">
        <v>545</v>
      </c>
      <c r="G412" s="227"/>
      <c r="H412" s="230">
        <v>102</v>
      </c>
      <c r="I412" s="231"/>
      <c r="J412" s="227"/>
      <c r="K412" s="227"/>
      <c r="L412" s="232"/>
      <c r="M412" s="233"/>
      <c r="N412" s="234"/>
      <c r="O412" s="234"/>
      <c r="P412" s="234"/>
      <c r="Q412" s="234"/>
      <c r="R412" s="234"/>
      <c r="S412" s="234"/>
      <c r="T412" s="23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6" t="s">
        <v>148</v>
      </c>
      <c r="AU412" s="236" t="s">
        <v>82</v>
      </c>
      <c r="AV412" s="13" t="s">
        <v>82</v>
      </c>
      <c r="AW412" s="13" t="s">
        <v>33</v>
      </c>
      <c r="AX412" s="13" t="s">
        <v>72</v>
      </c>
      <c r="AY412" s="236" t="s">
        <v>135</v>
      </c>
    </row>
    <row r="413" spans="1:51" s="14" customFormat="1" ht="12">
      <c r="A413" s="14"/>
      <c r="B413" s="237"/>
      <c r="C413" s="238"/>
      <c r="D413" s="219" t="s">
        <v>148</v>
      </c>
      <c r="E413" s="239" t="s">
        <v>19</v>
      </c>
      <c r="F413" s="240" t="s">
        <v>150</v>
      </c>
      <c r="G413" s="238"/>
      <c r="H413" s="241">
        <v>137.7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7" t="s">
        <v>148</v>
      </c>
      <c r="AU413" s="247" t="s">
        <v>82</v>
      </c>
      <c r="AV413" s="14" t="s">
        <v>143</v>
      </c>
      <c r="AW413" s="14" t="s">
        <v>33</v>
      </c>
      <c r="AX413" s="14" t="s">
        <v>80</v>
      </c>
      <c r="AY413" s="247" t="s">
        <v>135</v>
      </c>
    </row>
    <row r="414" spans="1:65" s="2" customFormat="1" ht="33" customHeight="1">
      <c r="A414" s="40"/>
      <c r="B414" s="41"/>
      <c r="C414" s="206" t="s">
        <v>546</v>
      </c>
      <c r="D414" s="206" t="s">
        <v>138</v>
      </c>
      <c r="E414" s="207" t="s">
        <v>547</v>
      </c>
      <c r="F414" s="208" t="s">
        <v>548</v>
      </c>
      <c r="G414" s="209" t="s">
        <v>141</v>
      </c>
      <c r="H414" s="210">
        <v>1160.02</v>
      </c>
      <c r="I414" s="211"/>
      <c r="J414" s="212">
        <f>ROUND(I414*H414,2)</f>
        <v>0</v>
      </c>
      <c r="K414" s="208" t="s">
        <v>142</v>
      </c>
      <c r="L414" s="46"/>
      <c r="M414" s="213" t="s">
        <v>19</v>
      </c>
      <c r="N414" s="214" t="s">
        <v>43</v>
      </c>
      <c r="O414" s="86"/>
      <c r="P414" s="215">
        <f>O414*H414</f>
        <v>0</v>
      </c>
      <c r="Q414" s="215">
        <v>0.00495</v>
      </c>
      <c r="R414" s="215">
        <f>Q414*H414</f>
        <v>5.7420990000000005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200</v>
      </c>
      <c r="AT414" s="217" t="s">
        <v>138</v>
      </c>
      <c r="AU414" s="217" t="s">
        <v>82</v>
      </c>
      <c r="AY414" s="19" t="s">
        <v>135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80</v>
      </c>
      <c r="BK414" s="218">
        <f>ROUND(I414*H414,2)</f>
        <v>0</v>
      </c>
      <c r="BL414" s="19" t="s">
        <v>200</v>
      </c>
      <c r="BM414" s="217" t="s">
        <v>549</v>
      </c>
    </row>
    <row r="415" spans="1:47" s="2" customFormat="1" ht="12">
      <c r="A415" s="40"/>
      <c r="B415" s="41"/>
      <c r="C415" s="42"/>
      <c r="D415" s="219" t="s">
        <v>144</v>
      </c>
      <c r="E415" s="42"/>
      <c r="F415" s="220" t="s">
        <v>550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144</v>
      </c>
      <c r="AU415" s="19" t="s">
        <v>82</v>
      </c>
    </row>
    <row r="416" spans="1:47" s="2" customFormat="1" ht="12">
      <c r="A416" s="40"/>
      <c r="B416" s="41"/>
      <c r="C416" s="42"/>
      <c r="D416" s="224" t="s">
        <v>146</v>
      </c>
      <c r="E416" s="42"/>
      <c r="F416" s="225" t="s">
        <v>551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146</v>
      </c>
      <c r="AU416" s="19" t="s">
        <v>82</v>
      </c>
    </row>
    <row r="417" spans="1:51" s="13" customFormat="1" ht="12">
      <c r="A417" s="13"/>
      <c r="B417" s="226"/>
      <c r="C417" s="227"/>
      <c r="D417" s="219" t="s">
        <v>148</v>
      </c>
      <c r="E417" s="228" t="s">
        <v>19</v>
      </c>
      <c r="F417" s="229" t="s">
        <v>552</v>
      </c>
      <c r="G417" s="227"/>
      <c r="H417" s="230">
        <v>47.6</v>
      </c>
      <c r="I417" s="231"/>
      <c r="J417" s="227"/>
      <c r="K417" s="227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148</v>
      </c>
      <c r="AU417" s="236" t="s">
        <v>82</v>
      </c>
      <c r="AV417" s="13" t="s">
        <v>82</v>
      </c>
      <c r="AW417" s="13" t="s">
        <v>33</v>
      </c>
      <c r="AX417" s="13" t="s">
        <v>72</v>
      </c>
      <c r="AY417" s="236" t="s">
        <v>135</v>
      </c>
    </row>
    <row r="418" spans="1:51" s="13" customFormat="1" ht="12">
      <c r="A418" s="13"/>
      <c r="B418" s="226"/>
      <c r="C418" s="227"/>
      <c r="D418" s="219" t="s">
        <v>148</v>
      </c>
      <c r="E418" s="228" t="s">
        <v>19</v>
      </c>
      <c r="F418" s="229" t="s">
        <v>531</v>
      </c>
      <c r="G418" s="227"/>
      <c r="H418" s="230">
        <v>715</v>
      </c>
      <c r="I418" s="231"/>
      <c r="J418" s="227"/>
      <c r="K418" s="227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148</v>
      </c>
      <c r="AU418" s="236" t="s">
        <v>82</v>
      </c>
      <c r="AV418" s="13" t="s">
        <v>82</v>
      </c>
      <c r="AW418" s="13" t="s">
        <v>33</v>
      </c>
      <c r="AX418" s="13" t="s">
        <v>72</v>
      </c>
      <c r="AY418" s="236" t="s">
        <v>135</v>
      </c>
    </row>
    <row r="419" spans="1:51" s="13" customFormat="1" ht="12">
      <c r="A419" s="13"/>
      <c r="B419" s="226"/>
      <c r="C419" s="227"/>
      <c r="D419" s="219" t="s">
        <v>148</v>
      </c>
      <c r="E419" s="228" t="s">
        <v>19</v>
      </c>
      <c r="F419" s="229" t="s">
        <v>553</v>
      </c>
      <c r="G419" s="227"/>
      <c r="H419" s="230">
        <v>397.42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148</v>
      </c>
      <c r="AU419" s="236" t="s">
        <v>82</v>
      </c>
      <c r="AV419" s="13" t="s">
        <v>82</v>
      </c>
      <c r="AW419" s="13" t="s">
        <v>33</v>
      </c>
      <c r="AX419" s="13" t="s">
        <v>72</v>
      </c>
      <c r="AY419" s="236" t="s">
        <v>135</v>
      </c>
    </row>
    <row r="420" spans="1:51" s="14" customFormat="1" ht="12">
      <c r="A420" s="14"/>
      <c r="B420" s="237"/>
      <c r="C420" s="238"/>
      <c r="D420" s="219" t="s">
        <v>148</v>
      </c>
      <c r="E420" s="239" t="s">
        <v>19</v>
      </c>
      <c r="F420" s="240" t="s">
        <v>150</v>
      </c>
      <c r="G420" s="238"/>
      <c r="H420" s="241">
        <v>1160.02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7" t="s">
        <v>148</v>
      </c>
      <c r="AU420" s="247" t="s">
        <v>82</v>
      </c>
      <c r="AV420" s="14" t="s">
        <v>143</v>
      </c>
      <c r="AW420" s="14" t="s">
        <v>33</v>
      </c>
      <c r="AX420" s="14" t="s">
        <v>80</v>
      </c>
      <c r="AY420" s="247" t="s">
        <v>135</v>
      </c>
    </row>
    <row r="421" spans="1:65" s="2" customFormat="1" ht="16.5" customHeight="1">
      <c r="A421" s="40"/>
      <c r="B421" s="41"/>
      <c r="C421" s="259" t="s">
        <v>374</v>
      </c>
      <c r="D421" s="259" t="s">
        <v>370</v>
      </c>
      <c r="E421" s="260" t="s">
        <v>554</v>
      </c>
      <c r="F421" s="261" t="s">
        <v>555</v>
      </c>
      <c r="G421" s="262" t="s">
        <v>141</v>
      </c>
      <c r="H421" s="263">
        <v>1276.022</v>
      </c>
      <c r="I421" s="264"/>
      <c r="J421" s="265">
        <f>ROUND(I421*H421,2)</f>
        <v>0</v>
      </c>
      <c r="K421" s="261" t="s">
        <v>142</v>
      </c>
      <c r="L421" s="266"/>
      <c r="M421" s="267" t="s">
        <v>19</v>
      </c>
      <c r="N421" s="268" t="s">
        <v>43</v>
      </c>
      <c r="O421" s="86"/>
      <c r="P421" s="215">
        <f>O421*H421</f>
        <v>0</v>
      </c>
      <c r="Q421" s="215">
        <v>0.0098</v>
      </c>
      <c r="R421" s="215">
        <f>Q421*H421</f>
        <v>12.505015599999998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275</v>
      </c>
      <c r="AT421" s="217" t="s">
        <v>370</v>
      </c>
      <c r="AU421" s="217" t="s">
        <v>82</v>
      </c>
      <c r="AY421" s="19" t="s">
        <v>135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80</v>
      </c>
      <c r="BK421" s="218">
        <f>ROUND(I421*H421,2)</f>
        <v>0</v>
      </c>
      <c r="BL421" s="19" t="s">
        <v>200</v>
      </c>
      <c r="BM421" s="217" t="s">
        <v>556</v>
      </c>
    </row>
    <row r="422" spans="1:47" s="2" customFormat="1" ht="12">
      <c r="A422" s="40"/>
      <c r="B422" s="41"/>
      <c r="C422" s="42"/>
      <c r="D422" s="219" t="s">
        <v>144</v>
      </c>
      <c r="E422" s="42"/>
      <c r="F422" s="220" t="s">
        <v>555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144</v>
      </c>
      <c r="AU422" s="19" t="s">
        <v>82</v>
      </c>
    </row>
    <row r="423" spans="1:47" s="2" customFormat="1" ht="12">
      <c r="A423" s="40"/>
      <c r="B423" s="41"/>
      <c r="C423" s="42"/>
      <c r="D423" s="219" t="s">
        <v>203</v>
      </c>
      <c r="E423" s="42"/>
      <c r="F423" s="258" t="s">
        <v>557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203</v>
      </c>
      <c r="AU423" s="19" t="s">
        <v>82</v>
      </c>
    </row>
    <row r="424" spans="1:51" s="13" customFormat="1" ht="12">
      <c r="A424" s="13"/>
      <c r="B424" s="226"/>
      <c r="C424" s="227"/>
      <c r="D424" s="219" t="s">
        <v>148</v>
      </c>
      <c r="E424" s="228" t="s">
        <v>19</v>
      </c>
      <c r="F424" s="229" t="s">
        <v>558</v>
      </c>
      <c r="G424" s="227"/>
      <c r="H424" s="230">
        <v>1276.022</v>
      </c>
      <c r="I424" s="231"/>
      <c r="J424" s="227"/>
      <c r="K424" s="227"/>
      <c r="L424" s="232"/>
      <c r="M424" s="233"/>
      <c r="N424" s="234"/>
      <c r="O424" s="234"/>
      <c r="P424" s="234"/>
      <c r="Q424" s="234"/>
      <c r="R424" s="234"/>
      <c r="S424" s="234"/>
      <c r="T424" s="23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6" t="s">
        <v>148</v>
      </c>
      <c r="AU424" s="236" t="s">
        <v>82</v>
      </c>
      <c r="AV424" s="13" t="s">
        <v>82</v>
      </c>
      <c r="AW424" s="13" t="s">
        <v>33</v>
      </c>
      <c r="AX424" s="13" t="s">
        <v>72</v>
      </c>
      <c r="AY424" s="236" t="s">
        <v>135</v>
      </c>
    </row>
    <row r="425" spans="1:51" s="14" customFormat="1" ht="12">
      <c r="A425" s="14"/>
      <c r="B425" s="237"/>
      <c r="C425" s="238"/>
      <c r="D425" s="219" t="s">
        <v>148</v>
      </c>
      <c r="E425" s="239" t="s">
        <v>19</v>
      </c>
      <c r="F425" s="240" t="s">
        <v>150</v>
      </c>
      <c r="G425" s="238"/>
      <c r="H425" s="241">
        <v>1276.022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7" t="s">
        <v>148</v>
      </c>
      <c r="AU425" s="247" t="s">
        <v>82</v>
      </c>
      <c r="AV425" s="14" t="s">
        <v>143</v>
      </c>
      <c r="AW425" s="14" t="s">
        <v>33</v>
      </c>
      <c r="AX425" s="14" t="s">
        <v>80</v>
      </c>
      <c r="AY425" s="247" t="s">
        <v>135</v>
      </c>
    </row>
    <row r="426" spans="1:65" s="2" customFormat="1" ht="24.15" customHeight="1">
      <c r="A426" s="40"/>
      <c r="B426" s="41"/>
      <c r="C426" s="206" t="s">
        <v>559</v>
      </c>
      <c r="D426" s="206" t="s">
        <v>138</v>
      </c>
      <c r="E426" s="207" t="s">
        <v>560</v>
      </c>
      <c r="F426" s="208" t="s">
        <v>561</v>
      </c>
      <c r="G426" s="209" t="s">
        <v>141</v>
      </c>
      <c r="H426" s="210">
        <v>1160.02</v>
      </c>
      <c r="I426" s="211"/>
      <c r="J426" s="212">
        <f>ROUND(I426*H426,2)</f>
        <v>0</v>
      </c>
      <c r="K426" s="208" t="s">
        <v>142</v>
      </c>
      <c r="L426" s="46"/>
      <c r="M426" s="213" t="s">
        <v>19</v>
      </c>
      <c r="N426" s="214" t="s">
        <v>43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200</v>
      </c>
      <c r="AT426" s="217" t="s">
        <v>138</v>
      </c>
      <c r="AU426" s="217" t="s">
        <v>82</v>
      </c>
      <c r="AY426" s="19" t="s">
        <v>135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80</v>
      </c>
      <c r="BK426" s="218">
        <f>ROUND(I426*H426,2)</f>
        <v>0</v>
      </c>
      <c r="BL426" s="19" t="s">
        <v>200</v>
      </c>
      <c r="BM426" s="217" t="s">
        <v>562</v>
      </c>
    </row>
    <row r="427" spans="1:47" s="2" customFormat="1" ht="12">
      <c r="A427" s="40"/>
      <c r="B427" s="41"/>
      <c r="C427" s="42"/>
      <c r="D427" s="219" t="s">
        <v>144</v>
      </c>
      <c r="E427" s="42"/>
      <c r="F427" s="220" t="s">
        <v>563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144</v>
      </c>
      <c r="AU427" s="19" t="s">
        <v>82</v>
      </c>
    </row>
    <row r="428" spans="1:47" s="2" customFormat="1" ht="12">
      <c r="A428" s="40"/>
      <c r="B428" s="41"/>
      <c r="C428" s="42"/>
      <c r="D428" s="224" t="s">
        <v>146</v>
      </c>
      <c r="E428" s="42"/>
      <c r="F428" s="225" t="s">
        <v>564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146</v>
      </c>
      <c r="AU428" s="19" t="s">
        <v>82</v>
      </c>
    </row>
    <row r="429" spans="1:65" s="2" customFormat="1" ht="24.15" customHeight="1">
      <c r="A429" s="40"/>
      <c r="B429" s="41"/>
      <c r="C429" s="206" t="s">
        <v>378</v>
      </c>
      <c r="D429" s="206" t="s">
        <v>138</v>
      </c>
      <c r="E429" s="207" t="s">
        <v>565</v>
      </c>
      <c r="F429" s="208" t="s">
        <v>566</v>
      </c>
      <c r="G429" s="209" t="s">
        <v>141</v>
      </c>
      <c r="H429" s="210">
        <v>26.91</v>
      </c>
      <c r="I429" s="211"/>
      <c r="J429" s="212">
        <f>ROUND(I429*H429,2)</f>
        <v>0</v>
      </c>
      <c r="K429" s="208" t="s">
        <v>142</v>
      </c>
      <c r="L429" s="46"/>
      <c r="M429" s="213" t="s">
        <v>19</v>
      </c>
      <c r="N429" s="214" t="s">
        <v>43</v>
      </c>
      <c r="O429" s="86"/>
      <c r="P429" s="215">
        <f>O429*H429</f>
        <v>0</v>
      </c>
      <c r="Q429" s="215">
        <v>0.0028</v>
      </c>
      <c r="R429" s="215">
        <f>Q429*H429</f>
        <v>0.075348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200</v>
      </c>
      <c r="AT429" s="217" t="s">
        <v>138</v>
      </c>
      <c r="AU429" s="217" t="s">
        <v>82</v>
      </c>
      <c r="AY429" s="19" t="s">
        <v>135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80</v>
      </c>
      <c r="BK429" s="218">
        <f>ROUND(I429*H429,2)</f>
        <v>0</v>
      </c>
      <c r="BL429" s="19" t="s">
        <v>200</v>
      </c>
      <c r="BM429" s="217" t="s">
        <v>567</v>
      </c>
    </row>
    <row r="430" spans="1:47" s="2" customFormat="1" ht="12">
      <c r="A430" s="40"/>
      <c r="B430" s="41"/>
      <c r="C430" s="42"/>
      <c r="D430" s="219" t="s">
        <v>144</v>
      </c>
      <c r="E430" s="42"/>
      <c r="F430" s="220" t="s">
        <v>568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144</v>
      </c>
      <c r="AU430" s="19" t="s">
        <v>82</v>
      </c>
    </row>
    <row r="431" spans="1:47" s="2" customFormat="1" ht="12">
      <c r="A431" s="40"/>
      <c r="B431" s="41"/>
      <c r="C431" s="42"/>
      <c r="D431" s="224" t="s">
        <v>146</v>
      </c>
      <c r="E431" s="42"/>
      <c r="F431" s="225" t="s">
        <v>569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146</v>
      </c>
      <c r="AU431" s="19" t="s">
        <v>82</v>
      </c>
    </row>
    <row r="432" spans="1:51" s="13" customFormat="1" ht="12">
      <c r="A432" s="13"/>
      <c r="B432" s="226"/>
      <c r="C432" s="227"/>
      <c r="D432" s="219" t="s">
        <v>148</v>
      </c>
      <c r="E432" s="228" t="s">
        <v>19</v>
      </c>
      <c r="F432" s="229" t="s">
        <v>293</v>
      </c>
      <c r="G432" s="227"/>
      <c r="H432" s="230">
        <v>26.91</v>
      </c>
      <c r="I432" s="231"/>
      <c r="J432" s="227"/>
      <c r="K432" s="227"/>
      <c r="L432" s="232"/>
      <c r="M432" s="233"/>
      <c r="N432" s="234"/>
      <c r="O432" s="234"/>
      <c r="P432" s="234"/>
      <c r="Q432" s="234"/>
      <c r="R432" s="234"/>
      <c r="S432" s="234"/>
      <c r="T432" s="23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6" t="s">
        <v>148</v>
      </c>
      <c r="AU432" s="236" t="s">
        <v>82</v>
      </c>
      <c r="AV432" s="13" t="s">
        <v>82</v>
      </c>
      <c r="AW432" s="13" t="s">
        <v>33</v>
      </c>
      <c r="AX432" s="13" t="s">
        <v>72</v>
      </c>
      <c r="AY432" s="236" t="s">
        <v>135</v>
      </c>
    </row>
    <row r="433" spans="1:51" s="14" customFormat="1" ht="12">
      <c r="A433" s="14"/>
      <c r="B433" s="237"/>
      <c r="C433" s="238"/>
      <c r="D433" s="219" t="s">
        <v>148</v>
      </c>
      <c r="E433" s="239" t="s">
        <v>19</v>
      </c>
      <c r="F433" s="240" t="s">
        <v>150</v>
      </c>
      <c r="G433" s="238"/>
      <c r="H433" s="241">
        <v>26.91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7" t="s">
        <v>148</v>
      </c>
      <c r="AU433" s="247" t="s">
        <v>82</v>
      </c>
      <c r="AV433" s="14" t="s">
        <v>143</v>
      </c>
      <c r="AW433" s="14" t="s">
        <v>33</v>
      </c>
      <c r="AX433" s="14" t="s">
        <v>80</v>
      </c>
      <c r="AY433" s="247" t="s">
        <v>135</v>
      </c>
    </row>
    <row r="434" spans="1:65" s="2" customFormat="1" ht="24.15" customHeight="1">
      <c r="A434" s="40"/>
      <c r="B434" s="41"/>
      <c r="C434" s="259" t="s">
        <v>160</v>
      </c>
      <c r="D434" s="259" t="s">
        <v>370</v>
      </c>
      <c r="E434" s="260" t="s">
        <v>570</v>
      </c>
      <c r="F434" s="261" t="s">
        <v>571</v>
      </c>
      <c r="G434" s="262" t="s">
        <v>154</v>
      </c>
      <c r="H434" s="263">
        <v>328.84</v>
      </c>
      <c r="I434" s="264"/>
      <c r="J434" s="265">
        <f>ROUND(I434*H434,2)</f>
        <v>0</v>
      </c>
      <c r="K434" s="261" t="s">
        <v>142</v>
      </c>
      <c r="L434" s="266"/>
      <c r="M434" s="267" t="s">
        <v>19</v>
      </c>
      <c r="N434" s="268" t="s">
        <v>43</v>
      </c>
      <c r="O434" s="86"/>
      <c r="P434" s="215">
        <f>O434*H434</f>
        <v>0</v>
      </c>
      <c r="Q434" s="215">
        <v>0.00187</v>
      </c>
      <c r="R434" s="215">
        <f>Q434*H434</f>
        <v>0.6149307999999999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275</v>
      </c>
      <c r="AT434" s="217" t="s">
        <v>370</v>
      </c>
      <c r="AU434" s="217" t="s">
        <v>82</v>
      </c>
      <c r="AY434" s="19" t="s">
        <v>135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80</v>
      </c>
      <c r="BK434" s="218">
        <f>ROUND(I434*H434,2)</f>
        <v>0</v>
      </c>
      <c r="BL434" s="19" t="s">
        <v>200</v>
      </c>
      <c r="BM434" s="217" t="s">
        <v>572</v>
      </c>
    </row>
    <row r="435" spans="1:47" s="2" customFormat="1" ht="12">
      <c r="A435" s="40"/>
      <c r="B435" s="41"/>
      <c r="C435" s="42"/>
      <c r="D435" s="219" t="s">
        <v>144</v>
      </c>
      <c r="E435" s="42"/>
      <c r="F435" s="220" t="s">
        <v>571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144</v>
      </c>
      <c r="AU435" s="19" t="s">
        <v>82</v>
      </c>
    </row>
    <row r="436" spans="1:47" s="2" customFormat="1" ht="12">
      <c r="A436" s="40"/>
      <c r="B436" s="41"/>
      <c r="C436" s="42"/>
      <c r="D436" s="219" t="s">
        <v>203</v>
      </c>
      <c r="E436" s="42"/>
      <c r="F436" s="258" t="s">
        <v>557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203</v>
      </c>
      <c r="AU436" s="19" t="s">
        <v>82</v>
      </c>
    </row>
    <row r="437" spans="1:51" s="13" customFormat="1" ht="12">
      <c r="A437" s="13"/>
      <c r="B437" s="226"/>
      <c r="C437" s="227"/>
      <c r="D437" s="219" t="s">
        <v>148</v>
      </c>
      <c r="E437" s="228" t="s">
        <v>19</v>
      </c>
      <c r="F437" s="229" t="s">
        <v>573</v>
      </c>
      <c r="G437" s="227"/>
      <c r="H437" s="230">
        <v>328.84</v>
      </c>
      <c r="I437" s="231"/>
      <c r="J437" s="227"/>
      <c r="K437" s="227"/>
      <c r="L437" s="232"/>
      <c r="M437" s="233"/>
      <c r="N437" s="234"/>
      <c r="O437" s="234"/>
      <c r="P437" s="234"/>
      <c r="Q437" s="234"/>
      <c r="R437" s="234"/>
      <c r="S437" s="234"/>
      <c r="T437" s="23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6" t="s">
        <v>148</v>
      </c>
      <c r="AU437" s="236" t="s">
        <v>82</v>
      </c>
      <c r="AV437" s="13" t="s">
        <v>82</v>
      </c>
      <c r="AW437" s="13" t="s">
        <v>33</v>
      </c>
      <c r="AX437" s="13" t="s">
        <v>72</v>
      </c>
      <c r="AY437" s="236" t="s">
        <v>135</v>
      </c>
    </row>
    <row r="438" spans="1:51" s="14" customFormat="1" ht="12">
      <c r="A438" s="14"/>
      <c r="B438" s="237"/>
      <c r="C438" s="238"/>
      <c r="D438" s="219" t="s">
        <v>148</v>
      </c>
      <c r="E438" s="239" t="s">
        <v>19</v>
      </c>
      <c r="F438" s="240" t="s">
        <v>150</v>
      </c>
      <c r="G438" s="238"/>
      <c r="H438" s="241">
        <v>328.84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7" t="s">
        <v>148</v>
      </c>
      <c r="AU438" s="247" t="s">
        <v>82</v>
      </c>
      <c r="AV438" s="14" t="s">
        <v>143</v>
      </c>
      <c r="AW438" s="14" t="s">
        <v>33</v>
      </c>
      <c r="AX438" s="14" t="s">
        <v>80</v>
      </c>
      <c r="AY438" s="247" t="s">
        <v>135</v>
      </c>
    </row>
    <row r="439" spans="1:65" s="2" customFormat="1" ht="24.15" customHeight="1">
      <c r="A439" s="40"/>
      <c r="B439" s="41"/>
      <c r="C439" s="206" t="s">
        <v>386</v>
      </c>
      <c r="D439" s="206" t="s">
        <v>138</v>
      </c>
      <c r="E439" s="207" t="s">
        <v>574</v>
      </c>
      <c r="F439" s="208" t="s">
        <v>575</v>
      </c>
      <c r="G439" s="209" t="s">
        <v>141</v>
      </c>
      <c r="H439" s="210">
        <v>26.91</v>
      </c>
      <c r="I439" s="211"/>
      <c r="J439" s="212">
        <f>ROUND(I439*H439,2)</f>
        <v>0</v>
      </c>
      <c r="K439" s="208" t="s">
        <v>142</v>
      </c>
      <c r="L439" s="46"/>
      <c r="M439" s="213" t="s">
        <v>19</v>
      </c>
      <c r="N439" s="214" t="s">
        <v>43</v>
      </c>
      <c r="O439" s="86"/>
      <c r="P439" s="215">
        <f>O439*H439</f>
        <v>0</v>
      </c>
      <c r="Q439" s="215">
        <v>0</v>
      </c>
      <c r="R439" s="215">
        <f>Q439*H439</f>
        <v>0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200</v>
      </c>
      <c r="AT439" s="217" t="s">
        <v>138</v>
      </c>
      <c r="AU439" s="217" t="s">
        <v>82</v>
      </c>
      <c r="AY439" s="19" t="s">
        <v>135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80</v>
      </c>
      <c r="BK439" s="218">
        <f>ROUND(I439*H439,2)</f>
        <v>0</v>
      </c>
      <c r="BL439" s="19" t="s">
        <v>200</v>
      </c>
      <c r="BM439" s="217" t="s">
        <v>576</v>
      </c>
    </row>
    <row r="440" spans="1:47" s="2" customFormat="1" ht="12">
      <c r="A440" s="40"/>
      <c r="B440" s="41"/>
      <c r="C440" s="42"/>
      <c r="D440" s="219" t="s">
        <v>144</v>
      </c>
      <c r="E440" s="42"/>
      <c r="F440" s="220" t="s">
        <v>577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144</v>
      </c>
      <c r="AU440" s="19" t="s">
        <v>82</v>
      </c>
    </row>
    <row r="441" spans="1:47" s="2" customFormat="1" ht="12">
      <c r="A441" s="40"/>
      <c r="B441" s="41"/>
      <c r="C441" s="42"/>
      <c r="D441" s="224" t="s">
        <v>146</v>
      </c>
      <c r="E441" s="42"/>
      <c r="F441" s="225" t="s">
        <v>578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146</v>
      </c>
      <c r="AU441" s="19" t="s">
        <v>82</v>
      </c>
    </row>
    <row r="442" spans="1:65" s="2" customFormat="1" ht="24.15" customHeight="1">
      <c r="A442" s="40"/>
      <c r="B442" s="41"/>
      <c r="C442" s="206" t="s">
        <v>196</v>
      </c>
      <c r="D442" s="206" t="s">
        <v>138</v>
      </c>
      <c r="E442" s="207" t="s">
        <v>579</v>
      </c>
      <c r="F442" s="208" t="s">
        <v>580</v>
      </c>
      <c r="G442" s="209" t="s">
        <v>141</v>
      </c>
      <c r="H442" s="210">
        <v>26.91</v>
      </c>
      <c r="I442" s="211"/>
      <c r="J442" s="212">
        <f>ROUND(I442*H442,2)</f>
        <v>0</v>
      </c>
      <c r="K442" s="208" t="s">
        <v>142</v>
      </c>
      <c r="L442" s="46"/>
      <c r="M442" s="213" t="s">
        <v>19</v>
      </c>
      <c r="N442" s="214" t="s">
        <v>43</v>
      </c>
      <c r="O442" s="86"/>
      <c r="P442" s="215">
        <f>O442*H442</f>
        <v>0</v>
      </c>
      <c r="Q442" s="215">
        <v>0.00309</v>
      </c>
      <c r="R442" s="215">
        <f>Q442*H442</f>
        <v>0.0831519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200</v>
      </c>
      <c r="AT442" s="217" t="s">
        <v>138</v>
      </c>
      <c r="AU442" s="217" t="s">
        <v>82</v>
      </c>
      <c r="AY442" s="19" t="s">
        <v>135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80</v>
      </c>
      <c r="BK442" s="218">
        <f>ROUND(I442*H442,2)</f>
        <v>0</v>
      </c>
      <c r="BL442" s="19" t="s">
        <v>200</v>
      </c>
      <c r="BM442" s="217" t="s">
        <v>581</v>
      </c>
    </row>
    <row r="443" spans="1:47" s="2" customFormat="1" ht="12">
      <c r="A443" s="40"/>
      <c r="B443" s="41"/>
      <c r="C443" s="42"/>
      <c r="D443" s="219" t="s">
        <v>144</v>
      </c>
      <c r="E443" s="42"/>
      <c r="F443" s="220" t="s">
        <v>582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144</v>
      </c>
      <c r="AU443" s="19" t="s">
        <v>82</v>
      </c>
    </row>
    <row r="444" spans="1:47" s="2" customFormat="1" ht="12">
      <c r="A444" s="40"/>
      <c r="B444" s="41"/>
      <c r="C444" s="42"/>
      <c r="D444" s="224" t="s">
        <v>146</v>
      </c>
      <c r="E444" s="42"/>
      <c r="F444" s="225" t="s">
        <v>583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146</v>
      </c>
      <c r="AU444" s="19" t="s">
        <v>82</v>
      </c>
    </row>
    <row r="445" spans="1:65" s="2" customFormat="1" ht="16.5" customHeight="1">
      <c r="A445" s="40"/>
      <c r="B445" s="41"/>
      <c r="C445" s="206" t="s">
        <v>391</v>
      </c>
      <c r="D445" s="206" t="s">
        <v>138</v>
      </c>
      <c r="E445" s="207" t="s">
        <v>584</v>
      </c>
      <c r="F445" s="208" t="s">
        <v>585</v>
      </c>
      <c r="G445" s="209" t="s">
        <v>154</v>
      </c>
      <c r="H445" s="210">
        <v>233</v>
      </c>
      <c r="I445" s="211"/>
      <c r="J445" s="212">
        <f>ROUND(I445*H445,2)</f>
        <v>0</v>
      </c>
      <c r="K445" s="208" t="s">
        <v>142</v>
      </c>
      <c r="L445" s="46"/>
      <c r="M445" s="213" t="s">
        <v>19</v>
      </c>
      <c r="N445" s="214" t="s">
        <v>43</v>
      </c>
      <c r="O445" s="86"/>
      <c r="P445" s="215">
        <f>O445*H445</f>
        <v>0</v>
      </c>
      <c r="Q445" s="215">
        <v>0</v>
      </c>
      <c r="R445" s="215">
        <f>Q445*H445</f>
        <v>0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200</v>
      </c>
      <c r="AT445" s="217" t="s">
        <v>138</v>
      </c>
      <c r="AU445" s="217" t="s">
        <v>82</v>
      </c>
      <c r="AY445" s="19" t="s">
        <v>135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80</v>
      </c>
      <c r="BK445" s="218">
        <f>ROUND(I445*H445,2)</f>
        <v>0</v>
      </c>
      <c r="BL445" s="19" t="s">
        <v>200</v>
      </c>
      <c r="BM445" s="217" t="s">
        <v>586</v>
      </c>
    </row>
    <row r="446" spans="1:47" s="2" customFormat="1" ht="12">
      <c r="A446" s="40"/>
      <c r="B446" s="41"/>
      <c r="C446" s="42"/>
      <c r="D446" s="219" t="s">
        <v>144</v>
      </c>
      <c r="E446" s="42"/>
      <c r="F446" s="220" t="s">
        <v>587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144</v>
      </c>
      <c r="AU446" s="19" t="s">
        <v>82</v>
      </c>
    </row>
    <row r="447" spans="1:47" s="2" customFormat="1" ht="12">
      <c r="A447" s="40"/>
      <c r="B447" s="41"/>
      <c r="C447" s="42"/>
      <c r="D447" s="224" t="s">
        <v>146</v>
      </c>
      <c r="E447" s="42"/>
      <c r="F447" s="225" t="s">
        <v>588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146</v>
      </c>
      <c r="AU447" s="19" t="s">
        <v>82</v>
      </c>
    </row>
    <row r="448" spans="1:51" s="13" customFormat="1" ht="12">
      <c r="A448" s="13"/>
      <c r="B448" s="226"/>
      <c r="C448" s="227"/>
      <c r="D448" s="219" t="s">
        <v>148</v>
      </c>
      <c r="E448" s="228" t="s">
        <v>19</v>
      </c>
      <c r="F448" s="229" t="s">
        <v>589</v>
      </c>
      <c r="G448" s="227"/>
      <c r="H448" s="230">
        <v>58</v>
      </c>
      <c r="I448" s="231"/>
      <c r="J448" s="227"/>
      <c r="K448" s="227"/>
      <c r="L448" s="232"/>
      <c r="M448" s="233"/>
      <c r="N448" s="234"/>
      <c r="O448" s="234"/>
      <c r="P448" s="234"/>
      <c r="Q448" s="234"/>
      <c r="R448" s="234"/>
      <c r="S448" s="234"/>
      <c r="T448" s="23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6" t="s">
        <v>148</v>
      </c>
      <c r="AU448" s="236" t="s">
        <v>82</v>
      </c>
      <c r="AV448" s="13" t="s">
        <v>82</v>
      </c>
      <c r="AW448" s="13" t="s">
        <v>33</v>
      </c>
      <c r="AX448" s="13" t="s">
        <v>72</v>
      </c>
      <c r="AY448" s="236" t="s">
        <v>135</v>
      </c>
    </row>
    <row r="449" spans="1:51" s="13" customFormat="1" ht="12">
      <c r="A449" s="13"/>
      <c r="B449" s="226"/>
      <c r="C449" s="227"/>
      <c r="D449" s="219" t="s">
        <v>148</v>
      </c>
      <c r="E449" s="228" t="s">
        <v>19</v>
      </c>
      <c r="F449" s="229" t="s">
        <v>590</v>
      </c>
      <c r="G449" s="227"/>
      <c r="H449" s="230">
        <v>165</v>
      </c>
      <c r="I449" s="231"/>
      <c r="J449" s="227"/>
      <c r="K449" s="227"/>
      <c r="L449" s="232"/>
      <c r="M449" s="233"/>
      <c r="N449" s="234"/>
      <c r="O449" s="234"/>
      <c r="P449" s="234"/>
      <c r="Q449" s="234"/>
      <c r="R449" s="234"/>
      <c r="S449" s="234"/>
      <c r="T449" s="23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6" t="s">
        <v>148</v>
      </c>
      <c r="AU449" s="236" t="s">
        <v>82</v>
      </c>
      <c r="AV449" s="13" t="s">
        <v>82</v>
      </c>
      <c r="AW449" s="13" t="s">
        <v>33</v>
      </c>
      <c r="AX449" s="13" t="s">
        <v>72</v>
      </c>
      <c r="AY449" s="236" t="s">
        <v>135</v>
      </c>
    </row>
    <row r="450" spans="1:51" s="13" customFormat="1" ht="12">
      <c r="A450" s="13"/>
      <c r="B450" s="226"/>
      <c r="C450" s="227"/>
      <c r="D450" s="219" t="s">
        <v>148</v>
      </c>
      <c r="E450" s="228" t="s">
        <v>19</v>
      </c>
      <c r="F450" s="229" t="s">
        <v>591</v>
      </c>
      <c r="G450" s="227"/>
      <c r="H450" s="230">
        <v>10</v>
      </c>
      <c r="I450" s="231"/>
      <c r="J450" s="227"/>
      <c r="K450" s="227"/>
      <c r="L450" s="232"/>
      <c r="M450" s="233"/>
      <c r="N450" s="234"/>
      <c r="O450" s="234"/>
      <c r="P450" s="234"/>
      <c r="Q450" s="234"/>
      <c r="R450" s="234"/>
      <c r="S450" s="234"/>
      <c r="T450" s="23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6" t="s">
        <v>148</v>
      </c>
      <c r="AU450" s="236" t="s">
        <v>82</v>
      </c>
      <c r="AV450" s="13" t="s">
        <v>82</v>
      </c>
      <c r="AW450" s="13" t="s">
        <v>33</v>
      </c>
      <c r="AX450" s="13" t="s">
        <v>72</v>
      </c>
      <c r="AY450" s="236" t="s">
        <v>135</v>
      </c>
    </row>
    <row r="451" spans="1:51" s="14" customFormat="1" ht="12">
      <c r="A451" s="14"/>
      <c r="B451" s="237"/>
      <c r="C451" s="238"/>
      <c r="D451" s="219" t="s">
        <v>148</v>
      </c>
      <c r="E451" s="239" t="s">
        <v>19</v>
      </c>
      <c r="F451" s="240" t="s">
        <v>150</v>
      </c>
      <c r="G451" s="238"/>
      <c r="H451" s="241">
        <v>233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7" t="s">
        <v>148</v>
      </c>
      <c r="AU451" s="247" t="s">
        <v>82</v>
      </c>
      <c r="AV451" s="14" t="s">
        <v>143</v>
      </c>
      <c r="AW451" s="14" t="s">
        <v>33</v>
      </c>
      <c r="AX451" s="14" t="s">
        <v>80</v>
      </c>
      <c r="AY451" s="247" t="s">
        <v>135</v>
      </c>
    </row>
    <row r="452" spans="1:65" s="2" customFormat="1" ht="21.75" customHeight="1">
      <c r="A452" s="40"/>
      <c r="B452" s="41"/>
      <c r="C452" s="206" t="s">
        <v>592</v>
      </c>
      <c r="D452" s="206" t="s">
        <v>138</v>
      </c>
      <c r="E452" s="207" t="s">
        <v>593</v>
      </c>
      <c r="F452" s="208" t="s">
        <v>594</v>
      </c>
      <c r="G452" s="209" t="s">
        <v>253</v>
      </c>
      <c r="H452" s="210">
        <v>632</v>
      </c>
      <c r="I452" s="211"/>
      <c r="J452" s="212">
        <f>ROUND(I452*H452,2)</f>
        <v>0</v>
      </c>
      <c r="K452" s="208" t="s">
        <v>142</v>
      </c>
      <c r="L452" s="46"/>
      <c r="M452" s="213" t="s">
        <v>19</v>
      </c>
      <c r="N452" s="214" t="s">
        <v>43</v>
      </c>
      <c r="O452" s="86"/>
      <c r="P452" s="215">
        <f>O452*H452</f>
        <v>0</v>
      </c>
      <c r="Q452" s="215">
        <v>0.00055</v>
      </c>
      <c r="R452" s="215">
        <f>Q452*H452</f>
        <v>0.3476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200</v>
      </c>
      <c r="AT452" s="217" t="s">
        <v>138</v>
      </c>
      <c r="AU452" s="217" t="s">
        <v>82</v>
      </c>
      <c r="AY452" s="19" t="s">
        <v>135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80</v>
      </c>
      <c r="BK452" s="218">
        <f>ROUND(I452*H452,2)</f>
        <v>0</v>
      </c>
      <c r="BL452" s="19" t="s">
        <v>200</v>
      </c>
      <c r="BM452" s="217" t="s">
        <v>595</v>
      </c>
    </row>
    <row r="453" spans="1:47" s="2" customFormat="1" ht="12">
      <c r="A453" s="40"/>
      <c r="B453" s="41"/>
      <c r="C453" s="42"/>
      <c r="D453" s="219" t="s">
        <v>144</v>
      </c>
      <c r="E453" s="42"/>
      <c r="F453" s="220" t="s">
        <v>596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144</v>
      </c>
      <c r="AU453" s="19" t="s">
        <v>82</v>
      </c>
    </row>
    <row r="454" spans="1:47" s="2" customFormat="1" ht="12">
      <c r="A454" s="40"/>
      <c r="B454" s="41"/>
      <c r="C454" s="42"/>
      <c r="D454" s="224" t="s">
        <v>146</v>
      </c>
      <c r="E454" s="42"/>
      <c r="F454" s="225" t="s">
        <v>597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146</v>
      </c>
      <c r="AU454" s="19" t="s">
        <v>82</v>
      </c>
    </row>
    <row r="455" spans="1:51" s="13" customFormat="1" ht="12">
      <c r="A455" s="13"/>
      <c r="B455" s="226"/>
      <c r="C455" s="227"/>
      <c r="D455" s="219" t="s">
        <v>148</v>
      </c>
      <c r="E455" s="228" t="s">
        <v>19</v>
      </c>
      <c r="F455" s="229" t="s">
        <v>598</v>
      </c>
      <c r="G455" s="227"/>
      <c r="H455" s="230">
        <v>102</v>
      </c>
      <c r="I455" s="231"/>
      <c r="J455" s="227"/>
      <c r="K455" s="227"/>
      <c r="L455" s="232"/>
      <c r="M455" s="233"/>
      <c r="N455" s="234"/>
      <c r="O455" s="234"/>
      <c r="P455" s="234"/>
      <c r="Q455" s="234"/>
      <c r="R455" s="234"/>
      <c r="S455" s="234"/>
      <c r="T455" s="23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6" t="s">
        <v>148</v>
      </c>
      <c r="AU455" s="236" t="s">
        <v>82</v>
      </c>
      <c r="AV455" s="13" t="s">
        <v>82</v>
      </c>
      <c r="AW455" s="13" t="s">
        <v>33</v>
      </c>
      <c r="AX455" s="13" t="s">
        <v>72</v>
      </c>
      <c r="AY455" s="236" t="s">
        <v>135</v>
      </c>
    </row>
    <row r="456" spans="1:51" s="13" customFormat="1" ht="12">
      <c r="A456" s="13"/>
      <c r="B456" s="226"/>
      <c r="C456" s="227"/>
      <c r="D456" s="219" t="s">
        <v>148</v>
      </c>
      <c r="E456" s="228" t="s">
        <v>19</v>
      </c>
      <c r="F456" s="229" t="s">
        <v>599</v>
      </c>
      <c r="G456" s="227"/>
      <c r="H456" s="230">
        <v>450</v>
      </c>
      <c r="I456" s="231"/>
      <c r="J456" s="227"/>
      <c r="K456" s="227"/>
      <c r="L456" s="232"/>
      <c r="M456" s="233"/>
      <c r="N456" s="234"/>
      <c r="O456" s="234"/>
      <c r="P456" s="234"/>
      <c r="Q456" s="234"/>
      <c r="R456" s="234"/>
      <c r="S456" s="234"/>
      <c r="T456" s="23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6" t="s">
        <v>148</v>
      </c>
      <c r="AU456" s="236" t="s">
        <v>82</v>
      </c>
      <c r="AV456" s="13" t="s">
        <v>82</v>
      </c>
      <c r="AW456" s="13" t="s">
        <v>33</v>
      </c>
      <c r="AX456" s="13" t="s">
        <v>72</v>
      </c>
      <c r="AY456" s="236" t="s">
        <v>135</v>
      </c>
    </row>
    <row r="457" spans="1:51" s="13" customFormat="1" ht="12">
      <c r="A457" s="13"/>
      <c r="B457" s="226"/>
      <c r="C457" s="227"/>
      <c r="D457" s="219" t="s">
        <v>148</v>
      </c>
      <c r="E457" s="228" t="s">
        <v>19</v>
      </c>
      <c r="F457" s="229" t="s">
        <v>600</v>
      </c>
      <c r="G457" s="227"/>
      <c r="H457" s="230">
        <v>80</v>
      </c>
      <c r="I457" s="231"/>
      <c r="J457" s="227"/>
      <c r="K457" s="227"/>
      <c r="L457" s="232"/>
      <c r="M457" s="233"/>
      <c r="N457" s="234"/>
      <c r="O457" s="234"/>
      <c r="P457" s="234"/>
      <c r="Q457" s="234"/>
      <c r="R457" s="234"/>
      <c r="S457" s="234"/>
      <c r="T457" s="23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6" t="s">
        <v>148</v>
      </c>
      <c r="AU457" s="236" t="s">
        <v>82</v>
      </c>
      <c r="AV457" s="13" t="s">
        <v>82</v>
      </c>
      <c r="AW457" s="13" t="s">
        <v>33</v>
      </c>
      <c r="AX457" s="13" t="s">
        <v>72</v>
      </c>
      <c r="AY457" s="236" t="s">
        <v>135</v>
      </c>
    </row>
    <row r="458" spans="1:51" s="14" customFormat="1" ht="12">
      <c r="A458" s="14"/>
      <c r="B458" s="237"/>
      <c r="C458" s="238"/>
      <c r="D458" s="219" t="s">
        <v>148</v>
      </c>
      <c r="E458" s="239" t="s">
        <v>19</v>
      </c>
      <c r="F458" s="240" t="s">
        <v>150</v>
      </c>
      <c r="G458" s="238"/>
      <c r="H458" s="241">
        <v>632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7" t="s">
        <v>148</v>
      </c>
      <c r="AU458" s="247" t="s">
        <v>82</v>
      </c>
      <c r="AV458" s="14" t="s">
        <v>143</v>
      </c>
      <c r="AW458" s="14" t="s">
        <v>33</v>
      </c>
      <c r="AX458" s="14" t="s">
        <v>80</v>
      </c>
      <c r="AY458" s="247" t="s">
        <v>135</v>
      </c>
    </row>
    <row r="459" spans="1:65" s="2" customFormat="1" ht="16.5" customHeight="1">
      <c r="A459" s="40"/>
      <c r="B459" s="41"/>
      <c r="C459" s="206" t="s">
        <v>399</v>
      </c>
      <c r="D459" s="206" t="s">
        <v>138</v>
      </c>
      <c r="E459" s="207" t="s">
        <v>601</v>
      </c>
      <c r="F459" s="208" t="s">
        <v>602</v>
      </c>
      <c r="G459" s="209" t="s">
        <v>253</v>
      </c>
      <c r="H459" s="210">
        <v>387.6</v>
      </c>
      <c r="I459" s="211"/>
      <c r="J459" s="212">
        <f>ROUND(I459*H459,2)</f>
        <v>0</v>
      </c>
      <c r="K459" s="208" t="s">
        <v>142</v>
      </c>
      <c r="L459" s="46"/>
      <c r="M459" s="213" t="s">
        <v>19</v>
      </c>
      <c r="N459" s="214" t="s">
        <v>43</v>
      </c>
      <c r="O459" s="86"/>
      <c r="P459" s="215">
        <f>O459*H459</f>
        <v>0</v>
      </c>
      <c r="Q459" s="215">
        <v>3E-05</v>
      </c>
      <c r="R459" s="215">
        <f>Q459*H459</f>
        <v>0.011628000000000001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200</v>
      </c>
      <c r="AT459" s="217" t="s">
        <v>138</v>
      </c>
      <c r="AU459" s="217" t="s">
        <v>82</v>
      </c>
      <c r="AY459" s="19" t="s">
        <v>135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80</v>
      </c>
      <c r="BK459" s="218">
        <f>ROUND(I459*H459,2)</f>
        <v>0</v>
      </c>
      <c r="BL459" s="19" t="s">
        <v>200</v>
      </c>
      <c r="BM459" s="217" t="s">
        <v>603</v>
      </c>
    </row>
    <row r="460" spans="1:47" s="2" customFormat="1" ht="12">
      <c r="A460" s="40"/>
      <c r="B460" s="41"/>
      <c r="C460" s="42"/>
      <c r="D460" s="219" t="s">
        <v>144</v>
      </c>
      <c r="E460" s="42"/>
      <c r="F460" s="220" t="s">
        <v>604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144</v>
      </c>
      <c r="AU460" s="19" t="s">
        <v>82</v>
      </c>
    </row>
    <row r="461" spans="1:47" s="2" customFormat="1" ht="12">
      <c r="A461" s="40"/>
      <c r="B461" s="41"/>
      <c r="C461" s="42"/>
      <c r="D461" s="224" t="s">
        <v>146</v>
      </c>
      <c r="E461" s="42"/>
      <c r="F461" s="225" t="s">
        <v>605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146</v>
      </c>
      <c r="AU461" s="19" t="s">
        <v>82</v>
      </c>
    </row>
    <row r="462" spans="1:51" s="13" customFormat="1" ht="12">
      <c r="A462" s="13"/>
      <c r="B462" s="226"/>
      <c r="C462" s="227"/>
      <c r="D462" s="219" t="s">
        <v>148</v>
      </c>
      <c r="E462" s="228" t="s">
        <v>19</v>
      </c>
      <c r="F462" s="229" t="s">
        <v>606</v>
      </c>
      <c r="G462" s="227"/>
      <c r="H462" s="230">
        <v>204</v>
      </c>
      <c r="I462" s="231"/>
      <c r="J462" s="227"/>
      <c r="K462" s="227"/>
      <c r="L462" s="232"/>
      <c r="M462" s="233"/>
      <c r="N462" s="234"/>
      <c r="O462" s="234"/>
      <c r="P462" s="234"/>
      <c r="Q462" s="234"/>
      <c r="R462" s="234"/>
      <c r="S462" s="234"/>
      <c r="T462" s="23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6" t="s">
        <v>148</v>
      </c>
      <c r="AU462" s="236" t="s">
        <v>82</v>
      </c>
      <c r="AV462" s="13" t="s">
        <v>82</v>
      </c>
      <c r="AW462" s="13" t="s">
        <v>33</v>
      </c>
      <c r="AX462" s="13" t="s">
        <v>72</v>
      </c>
      <c r="AY462" s="236" t="s">
        <v>135</v>
      </c>
    </row>
    <row r="463" spans="1:51" s="13" customFormat="1" ht="12">
      <c r="A463" s="13"/>
      <c r="B463" s="226"/>
      <c r="C463" s="227"/>
      <c r="D463" s="219" t="s">
        <v>148</v>
      </c>
      <c r="E463" s="228" t="s">
        <v>19</v>
      </c>
      <c r="F463" s="229" t="s">
        <v>607</v>
      </c>
      <c r="G463" s="227"/>
      <c r="H463" s="230">
        <v>135.6</v>
      </c>
      <c r="I463" s="231"/>
      <c r="J463" s="227"/>
      <c r="K463" s="227"/>
      <c r="L463" s="232"/>
      <c r="M463" s="233"/>
      <c r="N463" s="234"/>
      <c r="O463" s="234"/>
      <c r="P463" s="234"/>
      <c r="Q463" s="234"/>
      <c r="R463" s="234"/>
      <c r="S463" s="234"/>
      <c r="T463" s="23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6" t="s">
        <v>148</v>
      </c>
      <c r="AU463" s="236" t="s">
        <v>82</v>
      </c>
      <c r="AV463" s="13" t="s">
        <v>82</v>
      </c>
      <c r="AW463" s="13" t="s">
        <v>33</v>
      </c>
      <c r="AX463" s="13" t="s">
        <v>72</v>
      </c>
      <c r="AY463" s="236" t="s">
        <v>135</v>
      </c>
    </row>
    <row r="464" spans="1:51" s="13" customFormat="1" ht="12">
      <c r="A464" s="13"/>
      <c r="B464" s="226"/>
      <c r="C464" s="227"/>
      <c r="D464" s="219" t="s">
        <v>148</v>
      </c>
      <c r="E464" s="228" t="s">
        <v>19</v>
      </c>
      <c r="F464" s="229" t="s">
        <v>608</v>
      </c>
      <c r="G464" s="227"/>
      <c r="H464" s="230">
        <v>48</v>
      </c>
      <c r="I464" s="231"/>
      <c r="J464" s="227"/>
      <c r="K464" s="227"/>
      <c r="L464" s="232"/>
      <c r="M464" s="233"/>
      <c r="N464" s="234"/>
      <c r="O464" s="234"/>
      <c r="P464" s="234"/>
      <c r="Q464" s="234"/>
      <c r="R464" s="234"/>
      <c r="S464" s="234"/>
      <c r="T464" s="23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6" t="s">
        <v>148</v>
      </c>
      <c r="AU464" s="236" t="s">
        <v>82</v>
      </c>
      <c r="AV464" s="13" t="s">
        <v>82</v>
      </c>
      <c r="AW464" s="13" t="s">
        <v>33</v>
      </c>
      <c r="AX464" s="13" t="s">
        <v>72</v>
      </c>
      <c r="AY464" s="236" t="s">
        <v>135</v>
      </c>
    </row>
    <row r="465" spans="1:51" s="14" customFormat="1" ht="12">
      <c r="A465" s="14"/>
      <c r="B465" s="237"/>
      <c r="C465" s="238"/>
      <c r="D465" s="219" t="s">
        <v>148</v>
      </c>
      <c r="E465" s="239" t="s">
        <v>19</v>
      </c>
      <c r="F465" s="240" t="s">
        <v>150</v>
      </c>
      <c r="G465" s="238"/>
      <c r="H465" s="241">
        <v>387.6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7" t="s">
        <v>148</v>
      </c>
      <c r="AU465" s="247" t="s">
        <v>82</v>
      </c>
      <c r="AV465" s="14" t="s">
        <v>143</v>
      </c>
      <c r="AW465" s="14" t="s">
        <v>33</v>
      </c>
      <c r="AX465" s="14" t="s">
        <v>80</v>
      </c>
      <c r="AY465" s="247" t="s">
        <v>135</v>
      </c>
    </row>
    <row r="466" spans="1:65" s="2" customFormat="1" ht="16.5" customHeight="1">
      <c r="A466" s="40"/>
      <c r="B466" s="41"/>
      <c r="C466" s="206" t="s">
        <v>609</v>
      </c>
      <c r="D466" s="206" t="s">
        <v>138</v>
      </c>
      <c r="E466" s="207" t="s">
        <v>610</v>
      </c>
      <c r="F466" s="208" t="s">
        <v>602</v>
      </c>
      <c r="G466" s="209" t="s">
        <v>141</v>
      </c>
      <c r="H466" s="210">
        <v>333.24</v>
      </c>
      <c r="I466" s="211"/>
      <c r="J466" s="212">
        <f>ROUND(I466*H466,2)</f>
        <v>0</v>
      </c>
      <c r="K466" s="208" t="s">
        <v>437</v>
      </c>
      <c r="L466" s="46"/>
      <c r="M466" s="213" t="s">
        <v>19</v>
      </c>
      <c r="N466" s="214" t="s">
        <v>43</v>
      </c>
      <c r="O466" s="86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200</v>
      </c>
      <c r="AT466" s="217" t="s">
        <v>138</v>
      </c>
      <c r="AU466" s="217" t="s">
        <v>82</v>
      </c>
      <c r="AY466" s="19" t="s">
        <v>135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80</v>
      </c>
      <c r="BK466" s="218">
        <f>ROUND(I466*H466,2)</f>
        <v>0</v>
      </c>
      <c r="BL466" s="19" t="s">
        <v>200</v>
      </c>
      <c r="BM466" s="217" t="s">
        <v>611</v>
      </c>
    </row>
    <row r="467" spans="1:47" s="2" customFormat="1" ht="12">
      <c r="A467" s="40"/>
      <c r="B467" s="41"/>
      <c r="C467" s="42"/>
      <c r="D467" s="219" t="s">
        <v>144</v>
      </c>
      <c r="E467" s="42"/>
      <c r="F467" s="220" t="s">
        <v>604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144</v>
      </c>
      <c r="AU467" s="19" t="s">
        <v>82</v>
      </c>
    </row>
    <row r="468" spans="1:51" s="13" customFormat="1" ht="12">
      <c r="A468" s="13"/>
      <c r="B468" s="226"/>
      <c r="C468" s="227"/>
      <c r="D468" s="219" t="s">
        <v>148</v>
      </c>
      <c r="E468" s="228" t="s">
        <v>19</v>
      </c>
      <c r="F468" s="229" t="s">
        <v>612</v>
      </c>
      <c r="G468" s="227"/>
      <c r="H468" s="230">
        <v>125.8</v>
      </c>
      <c r="I468" s="231"/>
      <c r="J468" s="227"/>
      <c r="K468" s="227"/>
      <c r="L468" s="232"/>
      <c r="M468" s="233"/>
      <c r="N468" s="234"/>
      <c r="O468" s="234"/>
      <c r="P468" s="234"/>
      <c r="Q468" s="234"/>
      <c r="R468" s="234"/>
      <c r="S468" s="234"/>
      <c r="T468" s="23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6" t="s">
        <v>148</v>
      </c>
      <c r="AU468" s="236" t="s">
        <v>82</v>
      </c>
      <c r="AV468" s="13" t="s">
        <v>82</v>
      </c>
      <c r="AW468" s="13" t="s">
        <v>33</v>
      </c>
      <c r="AX468" s="13" t="s">
        <v>72</v>
      </c>
      <c r="AY468" s="236" t="s">
        <v>135</v>
      </c>
    </row>
    <row r="469" spans="1:51" s="13" customFormat="1" ht="12">
      <c r="A469" s="13"/>
      <c r="B469" s="226"/>
      <c r="C469" s="227"/>
      <c r="D469" s="219" t="s">
        <v>148</v>
      </c>
      <c r="E469" s="228" t="s">
        <v>19</v>
      </c>
      <c r="F469" s="229" t="s">
        <v>613</v>
      </c>
      <c r="G469" s="227"/>
      <c r="H469" s="230">
        <v>132.24</v>
      </c>
      <c r="I469" s="231"/>
      <c r="J469" s="227"/>
      <c r="K469" s="227"/>
      <c r="L469" s="232"/>
      <c r="M469" s="233"/>
      <c r="N469" s="234"/>
      <c r="O469" s="234"/>
      <c r="P469" s="234"/>
      <c r="Q469" s="234"/>
      <c r="R469" s="234"/>
      <c r="S469" s="234"/>
      <c r="T469" s="23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6" t="s">
        <v>148</v>
      </c>
      <c r="AU469" s="236" t="s">
        <v>82</v>
      </c>
      <c r="AV469" s="13" t="s">
        <v>82</v>
      </c>
      <c r="AW469" s="13" t="s">
        <v>33</v>
      </c>
      <c r="AX469" s="13" t="s">
        <v>72</v>
      </c>
      <c r="AY469" s="236" t="s">
        <v>135</v>
      </c>
    </row>
    <row r="470" spans="1:51" s="13" customFormat="1" ht="12">
      <c r="A470" s="13"/>
      <c r="B470" s="226"/>
      <c r="C470" s="227"/>
      <c r="D470" s="219" t="s">
        <v>148</v>
      </c>
      <c r="E470" s="228" t="s">
        <v>19</v>
      </c>
      <c r="F470" s="229" t="s">
        <v>614</v>
      </c>
      <c r="G470" s="227"/>
      <c r="H470" s="230">
        <v>75.2</v>
      </c>
      <c r="I470" s="231"/>
      <c r="J470" s="227"/>
      <c r="K470" s="227"/>
      <c r="L470" s="232"/>
      <c r="M470" s="233"/>
      <c r="N470" s="234"/>
      <c r="O470" s="234"/>
      <c r="P470" s="234"/>
      <c r="Q470" s="234"/>
      <c r="R470" s="234"/>
      <c r="S470" s="234"/>
      <c r="T470" s="23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6" t="s">
        <v>148</v>
      </c>
      <c r="AU470" s="236" t="s">
        <v>82</v>
      </c>
      <c r="AV470" s="13" t="s">
        <v>82</v>
      </c>
      <c r="AW470" s="13" t="s">
        <v>33</v>
      </c>
      <c r="AX470" s="13" t="s">
        <v>72</v>
      </c>
      <c r="AY470" s="236" t="s">
        <v>135</v>
      </c>
    </row>
    <row r="471" spans="1:51" s="14" customFormat="1" ht="12">
      <c r="A471" s="14"/>
      <c r="B471" s="237"/>
      <c r="C471" s="238"/>
      <c r="D471" s="219" t="s">
        <v>148</v>
      </c>
      <c r="E471" s="239" t="s">
        <v>19</v>
      </c>
      <c r="F471" s="240" t="s">
        <v>150</v>
      </c>
      <c r="G471" s="238"/>
      <c r="H471" s="241">
        <v>333.24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7" t="s">
        <v>148</v>
      </c>
      <c r="AU471" s="247" t="s">
        <v>82</v>
      </c>
      <c r="AV471" s="14" t="s">
        <v>143</v>
      </c>
      <c r="AW471" s="14" t="s">
        <v>33</v>
      </c>
      <c r="AX471" s="14" t="s">
        <v>80</v>
      </c>
      <c r="AY471" s="247" t="s">
        <v>135</v>
      </c>
    </row>
    <row r="472" spans="1:65" s="2" customFormat="1" ht="24.15" customHeight="1">
      <c r="A472" s="40"/>
      <c r="B472" s="41"/>
      <c r="C472" s="206" t="s">
        <v>409</v>
      </c>
      <c r="D472" s="206" t="s">
        <v>138</v>
      </c>
      <c r="E472" s="207" t="s">
        <v>615</v>
      </c>
      <c r="F472" s="208" t="s">
        <v>616</v>
      </c>
      <c r="G472" s="209" t="s">
        <v>327</v>
      </c>
      <c r="H472" s="210">
        <v>25.284</v>
      </c>
      <c r="I472" s="211"/>
      <c r="J472" s="212">
        <f>ROUND(I472*H472,2)</f>
        <v>0</v>
      </c>
      <c r="K472" s="208" t="s">
        <v>142</v>
      </c>
      <c r="L472" s="46"/>
      <c r="M472" s="213" t="s">
        <v>19</v>
      </c>
      <c r="N472" s="214" t="s">
        <v>43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200</v>
      </c>
      <c r="AT472" s="217" t="s">
        <v>138</v>
      </c>
      <c r="AU472" s="217" t="s">
        <v>82</v>
      </c>
      <c r="AY472" s="19" t="s">
        <v>135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80</v>
      </c>
      <c r="BK472" s="218">
        <f>ROUND(I472*H472,2)</f>
        <v>0</v>
      </c>
      <c r="BL472" s="19" t="s">
        <v>200</v>
      </c>
      <c r="BM472" s="217" t="s">
        <v>617</v>
      </c>
    </row>
    <row r="473" spans="1:47" s="2" customFormat="1" ht="12">
      <c r="A473" s="40"/>
      <c r="B473" s="41"/>
      <c r="C473" s="42"/>
      <c r="D473" s="219" t="s">
        <v>144</v>
      </c>
      <c r="E473" s="42"/>
      <c r="F473" s="220" t="s">
        <v>618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144</v>
      </c>
      <c r="AU473" s="19" t="s">
        <v>82</v>
      </c>
    </row>
    <row r="474" spans="1:47" s="2" customFormat="1" ht="12">
      <c r="A474" s="40"/>
      <c r="B474" s="41"/>
      <c r="C474" s="42"/>
      <c r="D474" s="224" t="s">
        <v>146</v>
      </c>
      <c r="E474" s="42"/>
      <c r="F474" s="225" t="s">
        <v>619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146</v>
      </c>
      <c r="AU474" s="19" t="s">
        <v>82</v>
      </c>
    </row>
    <row r="475" spans="1:63" s="12" customFormat="1" ht="22.8" customHeight="1">
      <c r="A475" s="12"/>
      <c r="B475" s="190"/>
      <c r="C475" s="191"/>
      <c r="D475" s="192" t="s">
        <v>71</v>
      </c>
      <c r="E475" s="204" t="s">
        <v>620</v>
      </c>
      <c r="F475" s="204" t="s">
        <v>621</v>
      </c>
      <c r="G475" s="191"/>
      <c r="H475" s="191"/>
      <c r="I475" s="194"/>
      <c r="J475" s="205">
        <f>BK475</f>
        <v>0</v>
      </c>
      <c r="K475" s="191"/>
      <c r="L475" s="196"/>
      <c r="M475" s="197"/>
      <c r="N475" s="198"/>
      <c r="O475" s="198"/>
      <c r="P475" s="199">
        <f>SUM(P476:P526)</f>
        <v>0</v>
      </c>
      <c r="Q475" s="198"/>
      <c r="R475" s="199">
        <f>SUM(R476:R526)</f>
        <v>8.0797803</v>
      </c>
      <c r="S475" s="198"/>
      <c r="T475" s="200">
        <f>SUM(T476:T526)</f>
        <v>0.152272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1" t="s">
        <v>82</v>
      </c>
      <c r="AT475" s="202" t="s">
        <v>71</v>
      </c>
      <c r="AU475" s="202" t="s">
        <v>80</v>
      </c>
      <c r="AY475" s="201" t="s">
        <v>135</v>
      </c>
      <c r="BK475" s="203">
        <f>SUM(BK476:BK526)</f>
        <v>0</v>
      </c>
    </row>
    <row r="476" spans="1:65" s="2" customFormat="1" ht="16.5" customHeight="1">
      <c r="A476" s="40"/>
      <c r="B476" s="41"/>
      <c r="C476" s="206" t="s">
        <v>622</v>
      </c>
      <c r="D476" s="206" t="s">
        <v>138</v>
      </c>
      <c r="E476" s="207" t="s">
        <v>623</v>
      </c>
      <c r="F476" s="208" t="s">
        <v>624</v>
      </c>
      <c r="G476" s="209" t="s">
        <v>141</v>
      </c>
      <c r="H476" s="210">
        <v>1578.9</v>
      </c>
      <c r="I476" s="211"/>
      <c r="J476" s="212">
        <f>ROUND(I476*H476,2)</f>
        <v>0</v>
      </c>
      <c r="K476" s="208" t="s">
        <v>142</v>
      </c>
      <c r="L476" s="46"/>
      <c r="M476" s="213" t="s">
        <v>19</v>
      </c>
      <c r="N476" s="214" t="s">
        <v>43</v>
      </c>
      <c r="O476" s="86"/>
      <c r="P476" s="215">
        <f>O476*H476</f>
        <v>0</v>
      </c>
      <c r="Q476" s="215">
        <v>0</v>
      </c>
      <c r="R476" s="215">
        <f>Q476*H476</f>
        <v>0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200</v>
      </c>
      <c r="AT476" s="217" t="s">
        <v>138</v>
      </c>
      <c r="AU476" s="217" t="s">
        <v>82</v>
      </c>
      <c r="AY476" s="19" t="s">
        <v>135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80</v>
      </c>
      <c r="BK476" s="218">
        <f>ROUND(I476*H476,2)</f>
        <v>0</v>
      </c>
      <c r="BL476" s="19" t="s">
        <v>200</v>
      </c>
      <c r="BM476" s="217" t="s">
        <v>625</v>
      </c>
    </row>
    <row r="477" spans="1:47" s="2" customFormat="1" ht="12">
      <c r="A477" s="40"/>
      <c r="B477" s="41"/>
      <c r="C477" s="42"/>
      <c r="D477" s="219" t="s">
        <v>144</v>
      </c>
      <c r="E477" s="42"/>
      <c r="F477" s="220" t="s">
        <v>626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144</v>
      </c>
      <c r="AU477" s="19" t="s">
        <v>82</v>
      </c>
    </row>
    <row r="478" spans="1:47" s="2" customFormat="1" ht="12">
      <c r="A478" s="40"/>
      <c r="B478" s="41"/>
      <c r="C478" s="42"/>
      <c r="D478" s="224" t="s">
        <v>146</v>
      </c>
      <c r="E478" s="42"/>
      <c r="F478" s="225" t="s">
        <v>627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146</v>
      </c>
      <c r="AU478" s="19" t="s">
        <v>82</v>
      </c>
    </row>
    <row r="479" spans="1:51" s="13" customFormat="1" ht="12">
      <c r="A479" s="13"/>
      <c r="B479" s="226"/>
      <c r="C479" s="227"/>
      <c r="D479" s="219" t="s">
        <v>148</v>
      </c>
      <c r="E479" s="228" t="s">
        <v>19</v>
      </c>
      <c r="F479" s="229" t="s">
        <v>628</v>
      </c>
      <c r="G479" s="227"/>
      <c r="H479" s="230">
        <v>153</v>
      </c>
      <c r="I479" s="231"/>
      <c r="J479" s="227"/>
      <c r="K479" s="227"/>
      <c r="L479" s="232"/>
      <c r="M479" s="233"/>
      <c r="N479" s="234"/>
      <c r="O479" s="234"/>
      <c r="P479" s="234"/>
      <c r="Q479" s="234"/>
      <c r="R479" s="234"/>
      <c r="S479" s="234"/>
      <c r="T479" s="23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6" t="s">
        <v>148</v>
      </c>
      <c r="AU479" s="236" t="s">
        <v>82</v>
      </c>
      <c r="AV479" s="13" t="s">
        <v>82</v>
      </c>
      <c r="AW479" s="13" t="s">
        <v>33</v>
      </c>
      <c r="AX479" s="13" t="s">
        <v>72</v>
      </c>
      <c r="AY479" s="236" t="s">
        <v>135</v>
      </c>
    </row>
    <row r="480" spans="1:51" s="13" customFormat="1" ht="12">
      <c r="A480" s="13"/>
      <c r="B480" s="226"/>
      <c r="C480" s="227"/>
      <c r="D480" s="219" t="s">
        <v>148</v>
      </c>
      <c r="E480" s="228" t="s">
        <v>19</v>
      </c>
      <c r="F480" s="229" t="s">
        <v>230</v>
      </c>
      <c r="G480" s="227"/>
      <c r="H480" s="230">
        <v>222.6</v>
      </c>
      <c r="I480" s="231"/>
      <c r="J480" s="227"/>
      <c r="K480" s="227"/>
      <c r="L480" s="232"/>
      <c r="M480" s="233"/>
      <c r="N480" s="234"/>
      <c r="O480" s="234"/>
      <c r="P480" s="234"/>
      <c r="Q480" s="234"/>
      <c r="R480" s="234"/>
      <c r="S480" s="234"/>
      <c r="T480" s="23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6" t="s">
        <v>148</v>
      </c>
      <c r="AU480" s="236" t="s">
        <v>82</v>
      </c>
      <c r="AV480" s="13" t="s">
        <v>82</v>
      </c>
      <c r="AW480" s="13" t="s">
        <v>33</v>
      </c>
      <c r="AX480" s="13" t="s">
        <v>72</v>
      </c>
      <c r="AY480" s="236" t="s">
        <v>135</v>
      </c>
    </row>
    <row r="481" spans="1:51" s="13" customFormat="1" ht="12">
      <c r="A481" s="13"/>
      <c r="B481" s="226"/>
      <c r="C481" s="227"/>
      <c r="D481" s="219" t="s">
        <v>148</v>
      </c>
      <c r="E481" s="228" t="s">
        <v>19</v>
      </c>
      <c r="F481" s="229" t="s">
        <v>231</v>
      </c>
      <c r="G481" s="227"/>
      <c r="H481" s="230">
        <v>839.5</v>
      </c>
      <c r="I481" s="231"/>
      <c r="J481" s="227"/>
      <c r="K481" s="227"/>
      <c r="L481" s="232"/>
      <c r="M481" s="233"/>
      <c r="N481" s="234"/>
      <c r="O481" s="234"/>
      <c r="P481" s="234"/>
      <c r="Q481" s="234"/>
      <c r="R481" s="234"/>
      <c r="S481" s="234"/>
      <c r="T481" s="23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6" t="s">
        <v>148</v>
      </c>
      <c r="AU481" s="236" t="s">
        <v>82</v>
      </c>
      <c r="AV481" s="13" t="s">
        <v>82</v>
      </c>
      <c r="AW481" s="13" t="s">
        <v>33</v>
      </c>
      <c r="AX481" s="13" t="s">
        <v>72</v>
      </c>
      <c r="AY481" s="236" t="s">
        <v>135</v>
      </c>
    </row>
    <row r="482" spans="1:51" s="13" customFormat="1" ht="12">
      <c r="A482" s="13"/>
      <c r="B482" s="226"/>
      <c r="C482" s="227"/>
      <c r="D482" s="219" t="s">
        <v>148</v>
      </c>
      <c r="E482" s="228" t="s">
        <v>19</v>
      </c>
      <c r="F482" s="229" t="s">
        <v>629</v>
      </c>
      <c r="G482" s="227"/>
      <c r="H482" s="230">
        <v>328.2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6" t="s">
        <v>148</v>
      </c>
      <c r="AU482" s="236" t="s">
        <v>82</v>
      </c>
      <c r="AV482" s="13" t="s">
        <v>82</v>
      </c>
      <c r="AW482" s="13" t="s">
        <v>33</v>
      </c>
      <c r="AX482" s="13" t="s">
        <v>72</v>
      </c>
      <c r="AY482" s="236" t="s">
        <v>135</v>
      </c>
    </row>
    <row r="483" spans="1:51" s="13" customFormat="1" ht="12">
      <c r="A483" s="13"/>
      <c r="B483" s="226"/>
      <c r="C483" s="227"/>
      <c r="D483" s="219" t="s">
        <v>148</v>
      </c>
      <c r="E483" s="228" t="s">
        <v>19</v>
      </c>
      <c r="F483" s="229" t="s">
        <v>241</v>
      </c>
      <c r="G483" s="227"/>
      <c r="H483" s="230">
        <v>35.6</v>
      </c>
      <c r="I483" s="231"/>
      <c r="J483" s="227"/>
      <c r="K483" s="227"/>
      <c r="L483" s="232"/>
      <c r="M483" s="233"/>
      <c r="N483" s="234"/>
      <c r="O483" s="234"/>
      <c r="P483" s="234"/>
      <c r="Q483" s="234"/>
      <c r="R483" s="234"/>
      <c r="S483" s="234"/>
      <c r="T483" s="23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6" t="s">
        <v>148</v>
      </c>
      <c r="AU483" s="236" t="s">
        <v>82</v>
      </c>
      <c r="AV483" s="13" t="s">
        <v>82</v>
      </c>
      <c r="AW483" s="13" t="s">
        <v>33</v>
      </c>
      <c r="AX483" s="13" t="s">
        <v>72</v>
      </c>
      <c r="AY483" s="236" t="s">
        <v>135</v>
      </c>
    </row>
    <row r="484" spans="1:51" s="14" customFormat="1" ht="12">
      <c r="A484" s="14"/>
      <c r="B484" s="237"/>
      <c r="C484" s="238"/>
      <c r="D484" s="219" t="s">
        <v>148</v>
      </c>
      <c r="E484" s="239" t="s">
        <v>19</v>
      </c>
      <c r="F484" s="240" t="s">
        <v>150</v>
      </c>
      <c r="G484" s="238"/>
      <c r="H484" s="241">
        <v>1578.9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148</v>
      </c>
      <c r="AU484" s="247" t="s">
        <v>82</v>
      </c>
      <c r="AV484" s="14" t="s">
        <v>143</v>
      </c>
      <c r="AW484" s="14" t="s">
        <v>33</v>
      </c>
      <c r="AX484" s="14" t="s">
        <v>80</v>
      </c>
      <c r="AY484" s="247" t="s">
        <v>135</v>
      </c>
    </row>
    <row r="485" spans="1:65" s="2" customFormat="1" ht="16.5" customHeight="1">
      <c r="A485" s="40"/>
      <c r="B485" s="41"/>
      <c r="C485" s="259" t="s">
        <v>417</v>
      </c>
      <c r="D485" s="259" t="s">
        <v>370</v>
      </c>
      <c r="E485" s="260" t="s">
        <v>630</v>
      </c>
      <c r="F485" s="261" t="s">
        <v>631</v>
      </c>
      <c r="G485" s="262" t="s">
        <v>141</v>
      </c>
      <c r="H485" s="263">
        <v>1815.735</v>
      </c>
      <c r="I485" s="264"/>
      <c r="J485" s="265">
        <f>ROUND(I485*H485,2)</f>
        <v>0</v>
      </c>
      <c r="K485" s="261" t="s">
        <v>632</v>
      </c>
      <c r="L485" s="266"/>
      <c r="M485" s="267" t="s">
        <v>19</v>
      </c>
      <c r="N485" s="268" t="s">
        <v>43</v>
      </c>
      <c r="O485" s="86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275</v>
      </c>
      <c r="AT485" s="217" t="s">
        <v>370</v>
      </c>
      <c r="AU485" s="217" t="s">
        <v>82</v>
      </c>
      <c r="AY485" s="19" t="s">
        <v>135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80</v>
      </c>
      <c r="BK485" s="218">
        <f>ROUND(I485*H485,2)</f>
        <v>0</v>
      </c>
      <c r="BL485" s="19" t="s">
        <v>200</v>
      </c>
      <c r="BM485" s="217" t="s">
        <v>633</v>
      </c>
    </row>
    <row r="486" spans="1:47" s="2" customFormat="1" ht="12">
      <c r="A486" s="40"/>
      <c r="B486" s="41"/>
      <c r="C486" s="42"/>
      <c r="D486" s="219" t="s">
        <v>144</v>
      </c>
      <c r="E486" s="42"/>
      <c r="F486" s="220" t="s">
        <v>631</v>
      </c>
      <c r="G486" s="42"/>
      <c r="H486" s="42"/>
      <c r="I486" s="221"/>
      <c r="J486" s="42"/>
      <c r="K486" s="42"/>
      <c r="L486" s="46"/>
      <c r="M486" s="222"/>
      <c r="N486" s="223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144</v>
      </c>
      <c r="AU486" s="19" t="s">
        <v>82</v>
      </c>
    </row>
    <row r="487" spans="1:51" s="13" customFormat="1" ht="12">
      <c r="A487" s="13"/>
      <c r="B487" s="226"/>
      <c r="C487" s="227"/>
      <c r="D487" s="219" t="s">
        <v>148</v>
      </c>
      <c r="E487" s="228" t="s">
        <v>19</v>
      </c>
      <c r="F487" s="229" t="s">
        <v>634</v>
      </c>
      <c r="G487" s="227"/>
      <c r="H487" s="230">
        <v>1815.735</v>
      </c>
      <c r="I487" s="231"/>
      <c r="J487" s="227"/>
      <c r="K487" s="227"/>
      <c r="L487" s="232"/>
      <c r="M487" s="233"/>
      <c r="N487" s="234"/>
      <c r="O487" s="234"/>
      <c r="P487" s="234"/>
      <c r="Q487" s="234"/>
      <c r="R487" s="234"/>
      <c r="S487" s="234"/>
      <c r="T487" s="23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6" t="s">
        <v>148</v>
      </c>
      <c r="AU487" s="236" t="s">
        <v>82</v>
      </c>
      <c r="AV487" s="13" t="s">
        <v>82</v>
      </c>
      <c r="AW487" s="13" t="s">
        <v>33</v>
      </c>
      <c r="AX487" s="13" t="s">
        <v>72</v>
      </c>
      <c r="AY487" s="236" t="s">
        <v>135</v>
      </c>
    </row>
    <row r="488" spans="1:51" s="14" customFormat="1" ht="12">
      <c r="A488" s="14"/>
      <c r="B488" s="237"/>
      <c r="C488" s="238"/>
      <c r="D488" s="219" t="s">
        <v>148</v>
      </c>
      <c r="E488" s="239" t="s">
        <v>19</v>
      </c>
      <c r="F488" s="240" t="s">
        <v>150</v>
      </c>
      <c r="G488" s="238"/>
      <c r="H488" s="241">
        <v>1815.735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7" t="s">
        <v>148</v>
      </c>
      <c r="AU488" s="247" t="s">
        <v>82</v>
      </c>
      <c r="AV488" s="14" t="s">
        <v>143</v>
      </c>
      <c r="AW488" s="14" t="s">
        <v>33</v>
      </c>
      <c r="AX488" s="14" t="s">
        <v>80</v>
      </c>
      <c r="AY488" s="247" t="s">
        <v>135</v>
      </c>
    </row>
    <row r="489" spans="1:65" s="2" customFormat="1" ht="16.5" customHeight="1">
      <c r="A489" s="40"/>
      <c r="B489" s="41"/>
      <c r="C489" s="206" t="s">
        <v>635</v>
      </c>
      <c r="D489" s="206" t="s">
        <v>138</v>
      </c>
      <c r="E489" s="207" t="s">
        <v>636</v>
      </c>
      <c r="F489" s="208" t="s">
        <v>637</v>
      </c>
      <c r="G489" s="209" t="s">
        <v>141</v>
      </c>
      <c r="H489" s="210">
        <v>491.2</v>
      </c>
      <c r="I489" s="211"/>
      <c r="J489" s="212">
        <f>ROUND(I489*H489,2)</f>
        <v>0</v>
      </c>
      <c r="K489" s="208" t="s">
        <v>142</v>
      </c>
      <c r="L489" s="46"/>
      <c r="M489" s="213" t="s">
        <v>19</v>
      </c>
      <c r="N489" s="214" t="s">
        <v>43</v>
      </c>
      <c r="O489" s="86"/>
      <c r="P489" s="215">
        <f>O489*H489</f>
        <v>0</v>
      </c>
      <c r="Q489" s="215">
        <v>0.001</v>
      </c>
      <c r="R489" s="215">
        <f>Q489*H489</f>
        <v>0.4912</v>
      </c>
      <c r="S489" s="215">
        <v>0.00031</v>
      </c>
      <c r="T489" s="216">
        <f>S489*H489</f>
        <v>0.152272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200</v>
      </c>
      <c r="AT489" s="217" t="s">
        <v>138</v>
      </c>
      <c r="AU489" s="217" t="s">
        <v>82</v>
      </c>
      <c r="AY489" s="19" t="s">
        <v>135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80</v>
      </c>
      <c r="BK489" s="218">
        <f>ROUND(I489*H489,2)</f>
        <v>0</v>
      </c>
      <c r="BL489" s="19" t="s">
        <v>200</v>
      </c>
      <c r="BM489" s="217" t="s">
        <v>638</v>
      </c>
    </row>
    <row r="490" spans="1:47" s="2" customFormat="1" ht="12">
      <c r="A490" s="40"/>
      <c r="B490" s="41"/>
      <c r="C490" s="42"/>
      <c r="D490" s="219" t="s">
        <v>144</v>
      </c>
      <c r="E490" s="42"/>
      <c r="F490" s="220" t="s">
        <v>639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144</v>
      </c>
      <c r="AU490" s="19" t="s">
        <v>82</v>
      </c>
    </row>
    <row r="491" spans="1:47" s="2" customFormat="1" ht="12">
      <c r="A491" s="40"/>
      <c r="B491" s="41"/>
      <c r="C491" s="42"/>
      <c r="D491" s="224" t="s">
        <v>146</v>
      </c>
      <c r="E491" s="42"/>
      <c r="F491" s="225" t="s">
        <v>640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146</v>
      </c>
      <c r="AU491" s="19" t="s">
        <v>82</v>
      </c>
    </row>
    <row r="492" spans="1:51" s="13" customFormat="1" ht="12">
      <c r="A492" s="13"/>
      <c r="B492" s="226"/>
      <c r="C492" s="227"/>
      <c r="D492" s="219" t="s">
        <v>148</v>
      </c>
      <c r="E492" s="228" t="s">
        <v>19</v>
      </c>
      <c r="F492" s="229" t="s">
        <v>641</v>
      </c>
      <c r="G492" s="227"/>
      <c r="H492" s="230">
        <v>49.9</v>
      </c>
      <c r="I492" s="231"/>
      <c r="J492" s="227"/>
      <c r="K492" s="227"/>
      <c r="L492" s="232"/>
      <c r="M492" s="233"/>
      <c r="N492" s="234"/>
      <c r="O492" s="234"/>
      <c r="P492" s="234"/>
      <c r="Q492" s="234"/>
      <c r="R492" s="234"/>
      <c r="S492" s="234"/>
      <c r="T492" s="23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6" t="s">
        <v>148</v>
      </c>
      <c r="AU492" s="236" t="s">
        <v>82</v>
      </c>
      <c r="AV492" s="13" t="s">
        <v>82</v>
      </c>
      <c r="AW492" s="13" t="s">
        <v>33</v>
      </c>
      <c r="AX492" s="13" t="s">
        <v>72</v>
      </c>
      <c r="AY492" s="236" t="s">
        <v>135</v>
      </c>
    </row>
    <row r="493" spans="1:51" s="13" customFormat="1" ht="12">
      <c r="A493" s="13"/>
      <c r="B493" s="226"/>
      <c r="C493" s="227"/>
      <c r="D493" s="219" t="s">
        <v>148</v>
      </c>
      <c r="E493" s="228" t="s">
        <v>19</v>
      </c>
      <c r="F493" s="229" t="s">
        <v>642</v>
      </c>
      <c r="G493" s="227"/>
      <c r="H493" s="230">
        <v>87.1</v>
      </c>
      <c r="I493" s="231"/>
      <c r="J493" s="227"/>
      <c r="K493" s="227"/>
      <c r="L493" s="232"/>
      <c r="M493" s="233"/>
      <c r="N493" s="234"/>
      <c r="O493" s="234"/>
      <c r="P493" s="234"/>
      <c r="Q493" s="234"/>
      <c r="R493" s="234"/>
      <c r="S493" s="234"/>
      <c r="T493" s="23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6" t="s">
        <v>148</v>
      </c>
      <c r="AU493" s="236" t="s">
        <v>82</v>
      </c>
      <c r="AV493" s="13" t="s">
        <v>82</v>
      </c>
      <c r="AW493" s="13" t="s">
        <v>33</v>
      </c>
      <c r="AX493" s="13" t="s">
        <v>72</v>
      </c>
      <c r="AY493" s="236" t="s">
        <v>135</v>
      </c>
    </row>
    <row r="494" spans="1:51" s="13" customFormat="1" ht="12">
      <c r="A494" s="13"/>
      <c r="B494" s="226"/>
      <c r="C494" s="227"/>
      <c r="D494" s="219" t="s">
        <v>148</v>
      </c>
      <c r="E494" s="228" t="s">
        <v>19</v>
      </c>
      <c r="F494" s="229" t="s">
        <v>643</v>
      </c>
      <c r="G494" s="227"/>
      <c r="H494" s="230">
        <v>236</v>
      </c>
      <c r="I494" s="231"/>
      <c r="J494" s="227"/>
      <c r="K494" s="227"/>
      <c r="L494" s="232"/>
      <c r="M494" s="233"/>
      <c r="N494" s="234"/>
      <c r="O494" s="234"/>
      <c r="P494" s="234"/>
      <c r="Q494" s="234"/>
      <c r="R494" s="234"/>
      <c r="S494" s="234"/>
      <c r="T494" s="23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6" t="s">
        <v>148</v>
      </c>
      <c r="AU494" s="236" t="s">
        <v>82</v>
      </c>
      <c r="AV494" s="13" t="s">
        <v>82</v>
      </c>
      <c r="AW494" s="13" t="s">
        <v>33</v>
      </c>
      <c r="AX494" s="13" t="s">
        <v>72</v>
      </c>
      <c r="AY494" s="236" t="s">
        <v>135</v>
      </c>
    </row>
    <row r="495" spans="1:51" s="13" customFormat="1" ht="12">
      <c r="A495" s="13"/>
      <c r="B495" s="226"/>
      <c r="C495" s="227"/>
      <c r="D495" s="219" t="s">
        <v>148</v>
      </c>
      <c r="E495" s="228" t="s">
        <v>19</v>
      </c>
      <c r="F495" s="229" t="s">
        <v>644</v>
      </c>
      <c r="G495" s="227"/>
      <c r="H495" s="230">
        <v>118.2</v>
      </c>
      <c r="I495" s="231"/>
      <c r="J495" s="227"/>
      <c r="K495" s="227"/>
      <c r="L495" s="232"/>
      <c r="M495" s="233"/>
      <c r="N495" s="234"/>
      <c r="O495" s="234"/>
      <c r="P495" s="234"/>
      <c r="Q495" s="234"/>
      <c r="R495" s="234"/>
      <c r="S495" s="234"/>
      <c r="T495" s="23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6" t="s">
        <v>148</v>
      </c>
      <c r="AU495" s="236" t="s">
        <v>82</v>
      </c>
      <c r="AV495" s="13" t="s">
        <v>82</v>
      </c>
      <c r="AW495" s="13" t="s">
        <v>33</v>
      </c>
      <c r="AX495" s="13" t="s">
        <v>72</v>
      </c>
      <c r="AY495" s="236" t="s">
        <v>135</v>
      </c>
    </row>
    <row r="496" spans="1:51" s="14" customFormat="1" ht="12">
      <c r="A496" s="14"/>
      <c r="B496" s="237"/>
      <c r="C496" s="238"/>
      <c r="D496" s="219" t="s">
        <v>148</v>
      </c>
      <c r="E496" s="239" t="s">
        <v>19</v>
      </c>
      <c r="F496" s="240" t="s">
        <v>150</v>
      </c>
      <c r="G496" s="238"/>
      <c r="H496" s="241">
        <v>491.2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7" t="s">
        <v>148</v>
      </c>
      <c r="AU496" s="247" t="s">
        <v>82</v>
      </c>
      <c r="AV496" s="14" t="s">
        <v>143</v>
      </c>
      <c r="AW496" s="14" t="s">
        <v>33</v>
      </c>
      <c r="AX496" s="14" t="s">
        <v>80</v>
      </c>
      <c r="AY496" s="247" t="s">
        <v>135</v>
      </c>
    </row>
    <row r="497" spans="1:65" s="2" customFormat="1" ht="24.15" customHeight="1">
      <c r="A497" s="40"/>
      <c r="B497" s="41"/>
      <c r="C497" s="206" t="s">
        <v>424</v>
      </c>
      <c r="D497" s="206" t="s">
        <v>138</v>
      </c>
      <c r="E497" s="207" t="s">
        <v>645</v>
      </c>
      <c r="F497" s="208" t="s">
        <v>646</v>
      </c>
      <c r="G497" s="209" t="s">
        <v>141</v>
      </c>
      <c r="H497" s="210">
        <v>491.2</v>
      </c>
      <c r="I497" s="211"/>
      <c r="J497" s="212">
        <f>ROUND(I497*H497,2)</f>
        <v>0</v>
      </c>
      <c r="K497" s="208" t="s">
        <v>142</v>
      </c>
      <c r="L497" s="46"/>
      <c r="M497" s="213" t="s">
        <v>19</v>
      </c>
      <c r="N497" s="214" t="s">
        <v>43</v>
      </c>
      <c r="O497" s="86"/>
      <c r="P497" s="215">
        <f>O497*H497</f>
        <v>0</v>
      </c>
      <c r="Q497" s="215">
        <v>0.0045</v>
      </c>
      <c r="R497" s="215">
        <f>Q497*H497</f>
        <v>2.2104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200</v>
      </c>
      <c r="AT497" s="217" t="s">
        <v>138</v>
      </c>
      <c r="AU497" s="217" t="s">
        <v>82</v>
      </c>
      <c r="AY497" s="19" t="s">
        <v>135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80</v>
      </c>
      <c r="BK497" s="218">
        <f>ROUND(I497*H497,2)</f>
        <v>0</v>
      </c>
      <c r="BL497" s="19" t="s">
        <v>200</v>
      </c>
      <c r="BM497" s="217" t="s">
        <v>647</v>
      </c>
    </row>
    <row r="498" spans="1:47" s="2" customFormat="1" ht="12">
      <c r="A498" s="40"/>
      <c r="B498" s="41"/>
      <c r="C498" s="42"/>
      <c r="D498" s="219" t="s">
        <v>144</v>
      </c>
      <c r="E498" s="42"/>
      <c r="F498" s="220" t="s">
        <v>648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144</v>
      </c>
      <c r="AU498" s="19" t="s">
        <v>82</v>
      </c>
    </row>
    <row r="499" spans="1:47" s="2" customFormat="1" ht="12">
      <c r="A499" s="40"/>
      <c r="B499" s="41"/>
      <c r="C499" s="42"/>
      <c r="D499" s="224" t="s">
        <v>146</v>
      </c>
      <c r="E499" s="42"/>
      <c r="F499" s="225" t="s">
        <v>649</v>
      </c>
      <c r="G499" s="42"/>
      <c r="H499" s="42"/>
      <c r="I499" s="221"/>
      <c r="J499" s="42"/>
      <c r="K499" s="42"/>
      <c r="L499" s="46"/>
      <c r="M499" s="222"/>
      <c r="N499" s="22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146</v>
      </c>
      <c r="AU499" s="19" t="s">
        <v>82</v>
      </c>
    </row>
    <row r="500" spans="1:65" s="2" customFormat="1" ht="24.15" customHeight="1">
      <c r="A500" s="40"/>
      <c r="B500" s="41"/>
      <c r="C500" s="206" t="s">
        <v>650</v>
      </c>
      <c r="D500" s="206" t="s">
        <v>138</v>
      </c>
      <c r="E500" s="207" t="s">
        <v>651</v>
      </c>
      <c r="F500" s="208" t="s">
        <v>652</v>
      </c>
      <c r="G500" s="209" t="s">
        <v>141</v>
      </c>
      <c r="H500" s="210">
        <v>1543.3</v>
      </c>
      <c r="I500" s="211"/>
      <c r="J500" s="212">
        <f>ROUND(I500*H500,2)</f>
        <v>0</v>
      </c>
      <c r="K500" s="208" t="s">
        <v>142</v>
      </c>
      <c r="L500" s="46"/>
      <c r="M500" s="213" t="s">
        <v>19</v>
      </c>
      <c r="N500" s="214" t="s">
        <v>43</v>
      </c>
      <c r="O500" s="86"/>
      <c r="P500" s="215">
        <f>O500*H500</f>
        <v>0</v>
      </c>
      <c r="Q500" s="215">
        <v>0.0002</v>
      </c>
      <c r="R500" s="215">
        <f>Q500*H500</f>
        <v>0.30866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200</v>
      </c>
      <c r="AT500" s="217" t="s">
        <v>138</v>
      </c>
      <c r="AU500" s="217" t="s">
        <v>82</v>
      </c>
      <c r="AY500" s="19" t="s">
        <v>135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80</v>
      </c>
      <c r="BK500" s="218">
        <f>ROUND(I500*H500,2)</f>
        <v>0</v>
      </c>
      <c r="BL500" s="19" t="s">
        <v>200</v>
      </c>
      <c r="BM500" s="217" t="s">
        <v>653</v>
      </c>
    </row>
    <row r="501" spans="1:47" s="2" customFormat="1" ht="12">
      <c r="A501" s="40"/>
      <c r="B501" s="41"/>
      <c r="C501" s="42"/>
      <c r="D501" s="219" t="s">
        <v>144</v>
      </c>
      <c r="E501" s="42"/>
      <c r="F501" s="220" t="s">
        <v>654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144</v>
      </c>
      <c r="AU501" s="19" t="s">
        <v>82</v>
      </c>
    </row>
    <row r="502" spans="1:47" s="2" customFormat="1" ht="12">
      <c r="A502" s="40"/>
      <c r="B502" s="41"/>
      <c r="C502" s="42"/>
      <c r="D502" s="224" t="s">
        <v>146</v>
      </c>
      <c r="E502" s="42"/>
      <c r="F502" s="225" t="s">
        <v>655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146</v>
      </c>
      <c r="AU502" s="19" t="s">
        <v>82</v>
      </c>
    </row>
    <row r="503" spans="1:51" s="13" customFormat="1" ht="12">
      <c r="A503" s="13"/>
      <c r="B503" s="226"/>
      <c r="C503" s="227"/>
      <c r="D503" s="219" t="s">
        <v>148</v>
      </c>
      <c r="E503" s="228" t="s">
        <v>19</v>
      </c>
      <c r="F503" s="229" t="s">
        <v>628</v>
      </c>
      <c r="G503" s="227"/>
      <c r="H503" s="230">
        <v>153</v>
      </c>
      <c r="I503" s="231"/>
      <c r="J503" s="227"/>
      <c r="K503" s="227"/>
      <c r="L503" s="232"/>
      <c r="M503" s="233"/>
      <c r="N503" s="234"/>
      <c r="O503" s="234"/>
      <c r="P503" s="234"/>
      <c r="Q503" s="234"/>
      <c r="R503" s="234"/>
      <c r="S503" s="234"/>
      <c r="T503" s="23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6" t="s">
        <v>148</v>
      </c>
      <c r="AU503" s="236" t="s">
        <v>82</v>
      </c>
      <c r="AV503" s="13" t="s">
        <v>82</v>
      </c>
      <c r="AW503" s="13" t="s">
        <v>33</v>
      </c>
      <c r="AX503" s="13" t="s">
        <v>72</v>
      </c>
      <c r="AY503" s="236" t="s">
        <v>135</v>
      </c>
    </row>
    <row r="504" spans="1:51" s="13" customFormat="1" ht="12">
      <c r="A504" s="13"/>
      <c r="B504" s="226"/>
      <c r="C504" s="227"/>
      <c r="D504" s="219" t="s">
        <v>148</v>
      </c>
      <c r="E504" s="228" t="s">
        <v>19</v>
      </c>
      <c r="F504" s="229" t="s">
        <v>230</v>
      </c>
      <c r="G504" s="227"/>
      <c r="H504" s="230">
        <v>222.6</v>
      </c>
      <c r="I504" s="231"/>
      <c r="J504" s="227"/>
      <c r="K504" s="227"/>
      <c r="L504" s="232"/>
      <c r="M504" s="233"/>
      <c r="N504" s="234"/>
      <c r="O504" s="234"/>
      <c r="P504" s="234"/>
      <c r="Q504" s="234"/>
      <c r="R504" s="234"/>
      <c r="S504" s="234"/>
      <c r="T504" s="23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6" t="s">
        <v>148</v>
      </c>
      <c r="AU504" s="236" t="s">
        <v>82</v>
      </c>
      <c r="AV504" s="13" t="s">
        <v>82</v>
      </c>
      <c r="AW504" s="13" t="s">
        <v>33</v>
      </c>
      <c r="AX504" s="13" t="s">
        <v>72</v>
      </c>
      <c r="AY504" s="236" t="s">
        <v>135</v>
      </c>
    </row>
    <row r="505" spans="1:51" s="13" customFormat="1" ht="12">
      <c r="A505" s="13"/>
      <c r="B505" s="226"/>
      <c r="C505" s="227"/>
      <c r="D505" s="219" t="s">
        <v>148</v>
      </c>
      <c r="E505" s="228" t="s">
        <v>19</v>
      </c>
      <c r="F505" s="229" t="s">
        <v>231</v>
      </c>
      <c r="G505" s="227"/>
      <c r="H505" s="230">
        <v>839.5</v>
      </c>
      <c r="I505" s="231"/>
      <c r="J505" s="227"/>
      <c r="K505" s="227"/>
      <c r="L505" s="232"/>
      <c r="M505" s="233"/>
      <c r="N505" s="234"/>
      <c r="O505" s="234"/>
      <c r="P505" s="234"/>
      <c r="Q505" s="234"/>
      <c r="R505" s="234"/>
      <c r="S505" s="234"/>
      <c r="T505" s="23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6" t="s">
        <v>148</v>
      </c>
      <c r="AU505" s="236" t="s">
        <v>82</v>
      </c>
      <c r="AV505" s="13" t="s">
        <v>82</v>
      </c>
      <c r="AW505" s="13" t="s">
        <v>33</v>
      </c>
      <c r="AX505" s="13" t="s">
        <v>72</v>
      </c>
      <c r="AY505" s="236" t="s">
        <v>135</v>
      </c>
    </row>
    <row r="506" spans="1:51" s="13" customFormat="1" ht="12">
      <c r="A506" s="13"/>
      <c r="B506" s="226"/>
      <c r="C506" s="227"/>
      <c r="D506" s="219" t="s">
        <v>148</v>
      </c>
      <c r="E506" s="228" t="s">
        <v>19</v>
      </c>
      <c r="F506" s="229" t="s">
        <v>656</v>
      </c>
      <c r="G506" s="227"/>
      <c r="H506" s="230">
        <v>328.2</v>
      </c>
      <c r="I506" s="231"/>
      <c r="J506" s="227"/>
      <c r="K506" s="227"/>
      <c r="L506" s="232"/>
      <c r="M506" s="233"/>
      <c r="N506" s="234"/>
      <c r="O506" s="234"/>
      <c r="P506" s="234"/>
      <c r="Q506" s="234"/>
      <c r="R506" s="234"/>
      <c r="S506" s="234"/>
      <c r="T506" s="23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6" t="s">
        <v>148</v>
      </c>
      <c r="AU506" s="236" t="s">
        <v>82</v>
      </c>
      <c r="AV506" s="13" t="s">
        <v>82</v>
      </c>
      <c r="AW506" s="13" t="s">
        <v>33</v>
      </c>
      <c r="AX506" s="13" t="s">
        <v>72</v>
      </c>
      <c r="AY506" s="236" t="s">
        <v>135</v>
      </c>
    </row>
    <row r="507" spans="1:51" s="14" customFormat="1" ht="12">
      <c r="A507" s="14"/>
      <c r="B507" s="237"/>
      <c r="C507" s="238"/>
      <c r="D507" s="219" t="s">
        <v>148</v>
      </c>
      <c r="E507" s="239" t="s">
        <v>19</v>
      </c>
      <c r="F507" s="240" t="s">
        <v>150</v>
      </c>
      <c r="G507" s="238"/>
      <c r="H507" s="241">
        <v>1543.3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7" t="s">
        <v>148</v>
      </c>
      <c r="AU507" s="247" t="s">
        <v>82</v>
      </c>
      <c r="AV507" s="14" t="s">
        <v>143</v>
      </c>
      <c r="AW507" s="14" t="s">
        <v>33</v>
      </c>
      <c r="AX507" s="14" t="s">
        <v>80</v>
      </c>
      <c r="AY507" s="247" t="s">
        <v>135</v>
      </c>
    </row>
    <row r="508" spans="1:65" s="2" customFormat="1" ht="24.15" customHeight="1">
      <c r="A508" s="40"/>
      <c r="B508" s="41"/>
      <c r="C508" s="206" t="s">
        <v>431</v>
      </c>
      <c r="D508" s="206" t="s">
        <v>138</v>
      </c>
      <c r="E508" s="207" t="s">
        <v>657</v>
      </c>
      <c r="F508" s="208" t="s">
        <v>658</v>
      </c>
      <c r="G508" s="209" t="s">
        <v>141</v>
      </c>
      <c r="H508" s="210">
        <v>4912</v>
      </c>
      <c r="I508" s="211"/>
      <c r="J508" s="212">
        <f>ROUND(I508*H508,2)</f>
        <v>0</v>
      </c>
      <c r="K508" s="208" t="s">
        <v>142</v>
      </c>
      <c r="L508" s="46"/>
      <c r="M508" s="213" t="s">
        <v>19</v>
      </c>
      <c r="N508" s="214" t="s">
        <v>43</v>
      </c>
      <c r="O508" s="86"/>
      <c r="P508" s="215">
        <f>O508*H508</f>
        <v>0</v>
      </c>
      <c r="Q508" s="215">
        <v>0.001</v>
      </c>
      <c r="R508" s="215">
        <f>Q508*H508</f>
        <v>4.912</v>
      </c>
      <c r="S508" s="215">
        <v>0</v>
      </c>
      <c r="T508" s="21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7" t="s">
        <v>200</v>
      </c>
      <c r="AT508" s="217" t="s">
        <v>138</v>
      </c>
      <c r="AU508" s="217" t="s">
        <v>82</v>
      </c>
      <c r="AY508" s="19" t="s">
        <v>135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80</v>
      </c>
      <c r="BK508" s="218">
        <f>ROUND(I508*H508,2)</f>
        <v>0</v>
      </c>
      <c r="BL508" s="19" t="s">
        <v>200</v>
      </c>
      <c r="BM508" s="217" t="s">
        <v>659</v>
      </c>
    </row>
    <row r="509" spans="1:47" s="2" customFormat="1" ht="12">
      <c r="A509" s="40"/>
      <c r="B509" s="41"/>
      <c r="C509" s="42"/>
      <c r="D509" s="219" t="s">
        <v>144</v>
      </c>
      <c r="E509" s="42"/>
      <c r="F509" s="220" t="s">
        <v>660</v>
      </c>
      <c r="G509" s="42"/>
      <c r="H509" s="42"/>
      <c r="I509" s="221"/>
      <c r="J509" s="42"/>
      <c r="K509" s="42"/>
      <c r="L509" s="46"/>
      <c r="M509" s="222"/>
      <c r="N509" s="223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144</v>
      </c>
      <c r="AU509" s="19" t="s">
        <v>82</v>
      </c>
    </row>
    <row r="510" spans="1:47" s="2" customFormat="1" ht="12">
      <c r="A510" s="40"/>
      <c r="B510" s="41"/>
      <c r="C510" s="42"/>
      <c r="D510" s="224" t="s">
        <v>146</v>
      </c>
      <c r="E510" s="42"/>
      <c r="F510" s="225" t="s">
        <v>661</v>
      </c>
      <c r="G510" s="42"/>
      <c r="H510" s="42"/>
      <c r="I510" s="221"/>
      <c r="J510" s="42"/>
      <c r="K510" s="42"/>
      <c r="L510" s="46"/>
      <c r="M510" s="222"/>
      <c r="N510" s="22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146</v>
      </c>
      <c r="AU510" s="19" t="s">
        <v>82</v>
      </c>
    </row>
    <row r="511" spans="1:47" s="2" customFormat="1" ht="12">
      <c r="A511" s="40"/>
      <c r="B511" s="41"/>
      <c r="C511" s="42"/>
      <c r="D511" s="219" t="s">
        <v>203</v>
      </c>
      <c r="E511" s="42"/>
      <c r="F511" s="258" t="s">
        <v>662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203</v>
      </c>
      <c r="AU511" s="19" t="s">
        <v>82</v>
      </c>
    </row>
    <row r="512" spans="1:51" s="13" customFormat="1" ht="12">
      <c r="A512" s="13"/>
      <c r="B512" s="226"/>
      <c r="C512" s="227"/>
      <c r="D512" s="219" t="s">
        <v>148</v>
      </c>
      <c r="E512" s="228" t="s">
        <v>19</v>
      </c>
      <c r="F512" s="229" t="s">
        <v>663</v>
      </c>
      <c r="G512" s="227"/>
      <c r="H512" s="230">
        <v>499</v>
      </c>
      <c r="I512" s="231"/>
      <c r="J512" s="227"/>
      <c r="K512" s="227"/>
      <c r="L512" s="232"/>
      <c r="M512" s="233"/>
      <c r="N512" s="234"/>
      <c r="O512" s="234"/>
      <c r="P512" s="234"/>
      <c r="Q512" s="234"/>
      <c r="R512" s="234"/>
      <c r="S512" s="234"/>
      <c r="T512" s="23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6" t="s">
        <v>148</v>
      </c>
      <c r="AU512" s="236" t="s">
        <v>82</v>
      </c>
      <c r="AV512" s="13" t="s">
        <v>82</v>
      </c>
      <c r="AW512" s="13" t="s">
        <v>33</v>
      </c>
      <c r="AX512" s="13" t="s">
        <v>72</v>
      </c>
      <c r="AY512" s="236" t="s">
        <v>135</v>
      </c>
    </row>
    <row r="513" spans="1:51" s="13" customFormat="1" ht="12">
      <c r="A513" s="13"/>
      <c r="B513" s="226"/>
      <c r="C513" s="227"/>
      <c r="D513" s="219" t="s">
        <v>148</v>
      </c>
      <c r="E513" s="228" t="s">
        <v>19</v>
      </c>
      <c r="F513" s="229" t="s">
        <v>664</v>
      </c>
      <c r="G513" s="227"/>
      <c r="H513" s="230">
        <v>871</v>
      </c>
      <c r="I513" s="231"/>
      <c r="J513" s="227"/>
      <c r="K513" s="227"/>
      <c r="L513" s="232"/>
      <c r="M513" s="233"/>
      <c r="N513" s="234"/>
      <c r="O513" s="234"/>
      <c r="P513" s="234"/>
      <c r="Q513" s="234"/>
      <c r="R513" s="234"/>
      <c r="S513" s="234"/>
      <c r="T513" s="23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6" t="s">
        <v>148</v>
      </c>
      <c r="AU513" s="236" t="s">
        <v>82</v>
      </c>
      <c r="AV513" s="13" t="s">
        <v>82</v>
      </c>
      <c r="AW513" s="13" t="s">
        <v>33</v>
      </c>
      <c r="AX513" s="13" t="s">
        <v>72</v>
      </c>
      <c r="AY513" s="236" t="s">
        <v>135</v>
      </c>
    </row>
    <row r="514" spans="1:51" s="13" customFormat="1" ht="12">
      <c r="A514" s="13"/>
      <c r="B514" s="226"/>
      <c r="C514" s="227"/>
      <c r="D514" s="219" t="s">
        <v>148</v>
      </c>
      <c r="E514" s="228" t="s">
        <v>19</v>
      </c>
      <c r="F514" s="229" t="s">
        <v>665</v>
      </c>
      <c r="G514" s="227"/>
      <c r="H514" s="230">
        <v>2360</v>
      </c>
      <c r="I514" s="231"/>
      <c r="J514" s="227"/>
      <c r="K514" s="227"/>
      <c r="L514" s="232"/>
      <c r="M514" s="233"/>
      <c r="N514" s="234"/>
      <c r="O514" s="234"/>
      <c r="P514" s="234"/>
      <c r="Q514" s="234"/>
      <c r="R514" s="234"/>
      <c r="S514" s="234"/>
      <c r="T514" s="23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6" t="s">
        <v>148</v>
      </c>
      <c r="AU514" s="236" t="s">
        <v>82</v>
      </c>
      <c r="AV514" s="13" t="s">
        <v>82</v>
      </c>
      <c r="AW514" s="13" t="s">
        <v>33</v>
      </c>
      <c r="AX514" s="13" t="s">
        <v>72</v>
      </c>
      <c r="AY514" s="236" t="s">
        <v>135</v>
      </c>
    </row>
    <row r="515" spans="1:51" s="13" customFormat="1" ht="12">
      <c r="A515" s="13"/>
      <c r="B515" s="226"/>
      <c r="C515" s="227"/>
      <c r="D515" s="219" t="s">
        <v>148</v>
      </c>
      <c r="E515" s="228" t="s">
        <v>19</v>
      </c>
      <c r="F515" s="229" t="s">
        <v>666</v>
      </c>
      <c r="G515" s="227"/>
      <c r="H515" s="230">
        <v>1182</v>
      </c>
      <c r="I515" s="231"/>
      <c r="J515" s="227"/>
      <c r="K515" s="227"/>
      <c r="L515" s="232"/>
      <c r="M515" s="233"/>
      <c r="N515" s="234"/>
      <c r="O515" s="234"/>
      <c r="P515" s="234"/>
      <c r="Q515" s="234"/>
      <c r="R515" s="234"/>
      <c r="S515" s="234"/>
      <c r="T515" s="23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6" t="s">
        <v>148</v>
      </c>
      <c r="AU515" s="236" t="s">
        <v>82</v>
      </c>
      <c r="AV515" s="13" t="s">
        <v>82</v>
      </c>
      <c r="AW515" s="13" t="s">
        <v>33</v>
      </c>
      <c r="AX515" s="13" t="s">
        <v>72</v>
      </c>
      <c r="AY515" s="236" t="s">
        <v>135</v>
      </c>
    </row>
    <row r="516" spans="1:51" s="14" customFormat="1" ht="12">
      <c r="A516" s="14"/>
      <c r="B516" s="237"/>
      <c r="C516" s="238"/>
      <c r="D516" s="219" t="s">
        <v>148</v>
      </c>
      <c r="E516" s="239" t="s">
        <v>19</v>
      </c>
      <c r="F516" s="240" t="s">
        <v>150</v>
      </c>
      <c r="G516" s="238"/>
      <c r="H516" s="241">
        <v>4912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7" t="s">
        <v>148</v>
      </c>
      <c r="AU516" s="247" t="s">
        <v>82</v>
      </c>
      <c r="AV516" s="14" t="s">
        <v>143</v>
      </c>
      <c r="AW516" s="14" t="s">
        <v>33</v>
      </c>
      <c r="AX516" s="14" t="s">
        <v>80</v>
      </c>
      <c r="AY516" s="247" t="s">
        <v>135</v>
      </c>
    </row>
    <row r="517" spans="1:65" s="2" customFormat="1" ht="24.15" customHeight="1">
      <c r="A517" s="40"/>
      <c r="B517" s="41"/>
      <c r="C517" s="206" t="s">
        <v>667</v>
      </c>
      <c r="D517" s="206" t="s">
        <v>138</v>
      </c>
      <c r="E517" s="207" t="s">
        <v>668</v>
      </c>
      <c r="F517" s="208" t="s">
        <v>669</v>
      </c>
      <c r="G517" s="209" t="s">
        <v>141</v>
      </c>
      <c r="H517" s="210">
        <v>321.47</v>
      </c>
      <c r="I517" s="211"/>
      <c r="J517" s="212">
        <f>ROUND(I517*H517,2)</f>
        <v>0</v>
      </c>
      <c r="K517" s="208" t="s">
        <v>142</v>
      </c>
      <c r="L517" s="46"/>
      <c r="M517" s="213" t="s">
        <v>19</v>
      </c>
      <c r="N517" s="214" t="s">
        <v>43</v>
      </c>
      <c r="O517" s="86"/>
      <c r="P517" s="215">
        <f>O517*H517</f>
        <v>0</v>
      </c>
      <c r="Q517" s="215">
        <v>0.0002</v>
      </c>
      <c r="R517" s="215">
        <f>Q517*H517</f>
        <v>0.064294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200</v>
      </c>
      <c r="AT517" s="217" t="s">
        <v>138</v>
      </c>
      <c r="AU517" s="217" t="s">
        <v>82</v>
      </c>
      <c r="AY517" s="19" t="s">
        <v>135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80</v>
      </c>
      <c r="BK517" s="218">
        <f>ROUND(I517*H517,2)</f>
        <v>0</v>
      </c>
      <c r="BL517" s="19" t="s">
        <v>200</v>
      </c>
      <c r="BM517" s="217" t="s">
        <v>670</v>
      </c>
    </row>
    <row r="518" spans="1:47" s="2" customFormat="1" ht="12">
      <c r="A518" s="40"/>
      <c r="B518" s="41"/>
      <c r="C518" s="42"/>
      <c r="D518" s="219" t="s">
        <v>144</v>
      </c>
      <c r="E518" s="42"/>
      <c r="F518" s="220" t="s">
        <v>671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144</v>
      </c>
      <c r="AU518" s="19" t="s">
        <v>82</v>
      </c>
    </row>
    <row r="519" spans="1:47" s="2" customFormat="1" ht="12">
      <c r="A519" s="40"/>
      <c r="B519" s="41"/>
      <c r="C519" s="42"/>
      <c r="D519" s="224" t="s">
        <v>146</v>
      </c>
      <c r="E519" s="42"/>
      <c r="F519" s="225" t="s">
        <v>672</v>
      </c>
      <c r="G519" s="42"/>
      <c r="H519" s="42"/>
      <c r="I519" s="221"/>
      <c r="J519" s="42"/>
      <c r="K519" s="42"/>
      <c r="L519" s="46"/>
      <c r="M519" s="222"/>
      <c r="N519" s="223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146</v>
      </c>
      <c r="AU519" s="19" t="s">
        <v>82</v>
      </c>
    </row>
    <row r="520" spans="1:51" s="13" customFormat="1" ht="12">
      <c r="A520" s="13"/>
      <c r="B520" s="226"/>
      <c r="C520" s="227"/>
      <c r="D520" s="219" t="s">
        <v>148</v>
      </c>
      <c r="E520" s="228" t="s">
        <v>19</v>
      </c>
      <c r="F520" s="229" t="s">
        <v>673</v>
      </c>
      <c r="G520" s="227"/>
      <c r="H520" s="230">
        <v>247.22</v>
      </c>
      <c r="I520" s="231"/>
      <c r="J520" s="227"/>
      <c r="K520" s="227"/>
      <c r="L520" s="232"/>
      <c r="M520" s="233"/>
      <c r="N520" s="234"/>
      <c r="O520" s="234"/>
      <c r="P520" s="234"/>
      <c r="Q520" s="234"/>
      <c r="R520" s="234"/>
      <c r="S520" s="234"/>
      <c r="T520" s="23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6" t="s">
        <v>148</v>
      </c>
      <c r="AU520" s="236" t="s">
        <v>82</v>
      </c>
      <c r="AV520" s="13" t="s">
        <v>82</v>
      </c>
      <c r="AW520" s="13" t="s">
        <v>33</v>
      </c>
      <c r="AX520" s="13" t="s">
        <v>72</v>
      </c>
      <c r="AY520" s="236" t="s">
        <v>135</v>
      </c>
    </row>
    <row r="521" spans="1:51" s="13" customFormat="1" ht="12">
      <c r="A521" s="13"/>
      <c r="B521" s="226"/>
      <c r="C521" s="227"/>
      <c r="D521" s="219" t="s">
        <v>148</v>
      </c>
      <c r="E521" s="228" t="s">
        <v>19</v>
      </c>
      <c r="F521" s="229" t="s">
        <v>195</v>
      </c>
      <c r="G521" s="227"/>
      <c r="H521" s="230">
        <v>70.73</v>
      </c>
      <c r="I521" s="231"/>
      <c r="J521" s="227"/>
      <c r="K521" s="227"/>
      <c r="L521" s="232"/>
      <c r="M521" s="233"/>
      <c r="N521" s="234"/>
      <c r="O521" s="234"/>
      <c r="P521" s="234"/>
      <c r="Q521" s="234"/>
      <c r="R521" s="234"/>
      <c r="S521" s="234"/>
      <c r="T521" s="23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6" t="s">
        <v>148</v>
      </c>
      <c r="AU521" s="236" t="s">
        <v>82</v>
      </c>
      <c r="AV521" s="13" t="s">
        <v>82</v>
      </c>
      <c r="AW521" s="13" t="s">
        <v>33</v>
      </c>
      <c r="AX521" s="13" t="s">
        <v>72</v>
      </c>
      <c r="AY521" s="236" t="s">
        <v>135</v>
      </c>
    </row>
    <row r="522" spans="1:51" s="13" customFormat="1" ht="12">
      <c r="A522" s="13"/>
      <c r="B522" s="226"/>
      <c r="C522" s="227"/>
      <c r="D522" s="219" t="s">
        <v>148</v>
      </c>
      <c r="E522" s="228" t="s">
        <v>19</v>
      </c>
      <c r="F522" s="229" t="s">
        <v>674</v>
      </c>
      <c r="G522" s="227"/>
      <c r="H522" s="230">
        <v>3.52</v>
      </c>
      <c r="I522" s="231"/>
      <c r="J522" s="227"/>
      <c r="K522" s="227"/>
      <c r="L522" s="232"/>
      <c r="M522" s="233"/>
      <c r="N522" s="234"/>
      <c r="O522" s="234"/>
      <c r="P522" s="234"/>
      <c r="Q522" s="234"/>
      <c r="R522" s="234"/>
      <c r="S522" s="234"/>
      <c r="T522" s="23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6" t="s">
        <v>148</v>
      </c>
      <c r="AU522" s="236" t="s">
        <v>82</v>
      </c>
      <c r="AV522" s="13" t="s">
        <v>82</v>
      </c>
      <c r="AW522" s="13" t="s">
        <v>33</v>
      </c>
      <c r="AX522" s="13" t="s">
        <v>72</v>
      </c>
      <c r="AY522" s="236" t="s">
        <v>135</v>
      </c>
    </row>
    <row r="523" spans="1:51" s="14" customFormat="1" ht="12">
      <c r="A523" s="14"/>
      <c r="B523" s="237"/>
      <c r="C523" s="238"/>
      <c r="D523" s="219" t="s">
        <v>148</v>
      </c>
      <c r="E523" s="239" t="s">
        <v>19</v>
      </c>
      <c r="F523" s="240" t="s">
        <v>150</v>
      </c>
      <c r="G523" s="238"/>
      <c r="H523" s="241">
        <v>321.47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7" t="s">
        <v>148</v>
      </c>
      <c r="AU523" s="247" t="s">
        <v>82</v>
      </c>
      <c r="AV523" s="14" t="s">
        <v>143</v>
      </c>
      <c r="AW523" s="14" t="s">
        <v>33</v>
      </c>
      <c r="AX523" s="14" t="s">
        <v>80</v>
      </c>
      <c r="AY523" s="247" t="s">
        <v>135</v>
      </c>
    </row>
    <row r="524" spans="1:65" s="2" customFormat="1" ht="24.15" customHeight="1">
      <c r="A524" s="40"/>
      <c r="B524" s="41"/>
      <c r="C524" s="206" t="s">
        <v>438</v>
      </c>
      <c r="D524" s="206" t="s">
        <v>138</v>
      </c>
      <c r="E524" s="207" t="s">
        <v>675</v>
      </c>
      <c r="F524" s="208" t="s">
        <v>676</v>
      </c>
      <c r="G524" s="209" t="s">
        <v>141</v>
      </c>
      <c r="H524" s="210">
        <v>321.47</v>
      </c>
      <c r="I524" s="211"/>
      <c r="J524" s="212">
        <f>ROUND(I524*H524,2)</f>
        <v>0</v>
      </c>
      <c r="K524" s="208" t="s">
        <v>142</v>
      </c>
      <c r="L524" s="46"/>
      <c r="M524" s="213" t="s">
        <v>19</v>
      </c>
      <c r="N524" s="214" t="s">
        <v>43</v>
      </c>
      <c r="O524" s="86"/>
      <c r="P524" s="215">
        <f>O524*H524</f>
        <v>0</v>
      </c>
      <c r="Q524" s="215">
        <v>0.00029</v>
      </c>
      <c r="R524" s="215">
        <f>Q524*H524</f>
        <v>0.09322630000000001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200</v>
      </c>
      <c r="AT524" s="217" t="s">
        <v>138</v>
      </c>
      <c r="AU524" s="217" t="s">
        <v>82</v>
      </c>
      <c r="AY524" s="19" t="s">
        <v>135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80</v>
      </c>
      <c r="BK524" s="218">
        <f>ROUND(I524*H524,2)</f>
        <v>0</v>
      </c>
      <c r="BL524" s="19" t="s">
        <v>200</v>
      </c>
      <c r="BM524" s="217" t="s">
        <v>677</v>
      </c>
    </row>
    <row r="525" spans="1:47" s="2" customFormat="1" ht="12">
      <c r="A525" s="40"/>
      <c r="B525" s="41"/>
      <c r="C525" s="42"/>
      <c r="D525" s="219" t="s">
        <v>144</v>
      </c>
      <c r="E525" s="42"/>
      <c r="F525" s="220" t="s">
        <v>678</v>
      </c>
      <c r="G525" s="42"/>
      <c r="H525" s="42"/>
      <c r="I525" s="221"/>
      <c r="J525" s="42"/>
      <c r="K525" s="42"/>
      <c r="L525" s="46"/>
      <c r="M525" s="222"/>
      <c r="N525" s="22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144</v>
      </c>
      <c r="AU525" s="19" t="s">
        <v>82</v>
      </c>
    </row>
    <row r="526" spans="1:47" s="2" customFormat="1" ht="12">
      <c r="A526" s="40"/>
      <c r="B526" s="41"/>
      <c r="C526" s="42"/>
      <c r="D526" s="224" t="s">
        <v>146</v>
      </c>
      <c r="E526" s="42"/>
      <c r="F526" s="225" t="s">
        <v>679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146</v>
      </c>
      <c r="AU526" s="19" t="s">
        <v>82</v>
      </c>
    </row>
    <row r="527" spans="1:63" s="12" customFormat="1" ht="25.9" customHeight="1">
      <c r="A527" s="12"/>
      <c r="B527" s="190"/>
      <c r="C527" s="191"/>
      <c r="D527" s="192" t="s">
        <v>71</v>
      </c>
      <c r="E527" s="193" t="s">
        <v>680</v>
      </c>
      <c r="F527" s="193" t="s">
        <v>681</v>
      </c>
      <c r="G527" s="191"/>
      <c r="H527" s="191"/>
      <c r="I527" s="194"/>
      <c r="J527" s="195">
        <f>BK527</f>
        <v>0</v>
      </c>
      <c r="K527" s="191"/>
      <c r="L527" s="196"/>
      <c r="M527" s="197"/>
      <c r="N527" s="198"/>
      <c r="O527" s="198"/>
      <c r="P527" s="199">
        <f>SUM(P528:P556)</f>
        <v>0</v>
      </c>
      <c r="Q527" s="198"/>
      <c r="R527" s="199">
        <f>SUM(R528:R556)</f>
        <v>0.0008</v>
      </c>
      <c r="S527" s="198"/>
      <c r="T527" s="200">
        <f>SUM(T528:T556)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01" t="s">
        <v>143</v>
      </c>
      <c r="AT527" s="202" t="s">
        <v>71</v>
      </c>
      <c r="AU527" s="202" t="s">
        <v>72</v>
      </c>
      <c r="AY527" s="201" t="s">
        <v>135</v>
      </c>
      <c r="BK527" s="203">
        <f>SUM(BK528:BK556)</f>
        <v>0</v>
      </c>
    </row>
    <row r="528" spans="1:65" s="2" customFormat="1" ht="21.75" customHeight="1">
      <c r="A528" s="40"/>
      <c r="B528" s="41"/>
      <c r="C528" s="206" t="s">
        <v>682</v>
      </c>
      <c r="D528" s="206" t="s">
        <v>138</v>
      </c>
      <c r="E528" s="207" t="s">
        <v>683</v>
      </c>
      <c r="F528" s="208" t="s">
        <v>684</v>
      </c>
      <c r="G528" s="209" t="s">
        <v>363</v>
      </c>
      <c r="H528" s="210">
        <v>181</v>
      </c>
      <c r="I528" s="211"/>
      <c r="J528" s="212">
        <f>ROUND(I528*H528,2)</f>
        <v>0</v>
      </c>
      <c r="K528" s="208" t="s">
        <v>142</v>
      </c>
      <c r="L528" s="46"/>
      <c r="M528" s="213" t="s">
        <v>19</v>
      </c>
      <c r="N528" s="214" t="s">
        <v>43</v>
      </c>
      <c r="O528" s="86"/>
      <c r="P528" s="215">
        <f>O528*H528</f>
        <v>0</v>
      </c>
      <c r="Q528" s="215">
        <v>0</v>
      </c>
      <c r="R528" s="215">
        <f>Q528*H528</f>
        <v>0</v>
      </c>
      <c r="S528" s="215">
        <v>0</v>
      </c>
      <c r="T528" s="216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17" t="s">
        <v>685</v>
      </c>
      <c r="AT528" s="217" t="s">
        <v>138</v>
      </c>
      <c r="AU528" s="217" t="s">
        <v>80</v>
      </c>
      <c r="AY528" s="19" t="s">
        <v>135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9" t="s">
        <v>80</v>
      </c>
      <c r="BK528" s="218">
        <f>ROUND(I528*H528,2)</f>
        <v>0</v>
      </c>
      <c r="BL528" s="19" t="s">
        <v>685</v>
      </c>
      <c r="BM528" s="217" t="s">
        <v>686</v>
      </c>
    </row>
    <row r="529" spans="1:47" s="2" customFormat="1" ht="12">
      <c r="A529" s="40"/>
      <c r="B529" s="41"/>
      <c r="C529" s="42"/>
      <c r="D529" s="219" t="s">
        <v>144</v>
      </c>
      <c r="E529" s="42"/>
      <c r="F529" s="220" t="s">
        <v>687</v>
      </c>
      <c r="G529" s="42"/>
      <c r="H529" s="42"/>
      <c r="I529" s="221"/>
      <c r="J529" s="42"/>
      <c r="K529" s="42"/>
      <c r="L529" s="46"/>
      <c r="M529" s="222"/>
      <c r="N529" s="223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144</v>
      </c>
      <c r="AU529" s="19" t="s">
        <v>80</v>
      </c>
    </row>
    <row r="530" spans="1:47" s="2" customFormat="1" ht="12">
      <c r="A530" s="40"/>
      <c r="B530" s="41"/>
      <c r="C530" s="42"/>
      <c r="D530" s="224" t="s">
        <v>146</v>
      </c>
      <c r="E530" s="42"/>
      <c r="F530" s="225" t="s">
        <v>688</v>
      </c>
      <c r="G530" s="42"/>
      <c r="H530" s="42"/>
      <c r="I530" s="221"/>
      <c r="J530" s="42"/>
      <c r="K530" s="42"/>
      <c r="L530" s="46"/>
      <c r="M530" s="222"/>
      <c r="N530" s="223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146</v>
      </c>
      <c r="AU530" s="19" t="s">
        <v>80</v>
      </c>
    </row>
    <row r="531" spans="1:51" s="15" customFormat="1" ht="12">
      <c r="A531" s="15"/>
      <c r="B531" s="248"/>
      <c r="C531" s="249"/>
      <c r="D531" s="219" t="s">
        <v>148</v>
      </c>
      <c r="E531" s="250" t="s">
        <v>19</v>
      </c>
      <c r="F531" s="251" t="s">
        <v>689</v>
      </c>
      <c r="G531" s="249"/>
      <c r="H531" s="250" t="s">
        <v>19</v>
      </c>
      <c r="I531" s="252"/>
      <c r="J531" s="249"/>
      <c r="K531" s="249"/>
      <c r="L531" s="253"/>
      <c r="M531" s="254"/>
      <c r="N531" s="255"/>
      <c r="O531" s="255"/>
      <c r="P531" s="255"/>
      <c r="Q531" s="255"/>
      <c r="R531" s="255"/>
      <c r="S531" s="255"/>
      <c r="T531" s="256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57" t="s">
        <v>148</v>
      </c>
      <c r="AU531" s="257" t="s">
        <v>80</v>
      </c>
      <c r="AV531" s="15" t="s">
        <v>80</v>
      </c>
      <c r="AW531" s="15" t="s">
        <v>33</v>
      </c>
      <c r="AX531" s="15" t="s">
        <v>72</v>
      </c>
      <c r="AY531" s="257" t="s">
        <v>135</v>
      </c>
    </row>
    <row r="532" spans="1:51" s="13" customFormat="1" ht="12">
      <c r="A532" s="13"/>
      <c r="B532" s="226"/>
      <c r="C532" s="227"/>
      <c r="D532" s="219" t="s">
        <v>148</v>
      </c>
      <c r="E532" s="228" t="s">
        <v>19</v>
      </c>
      <c r="F532" s="229" t="s">
        <v>690</v>
      </c>
      <c r="G532" s="227"/>
      <c r="H532" s="230">
        <v>156</v>
      </c>
      <c r="I532" s="231"/>
      <c r="J532" s="227"/>
      <c r="K532" s="227"/>
      <c r="L532" s="232"/>
      <c r="M532" s="233"/>
      <c r="N532" s="234"/>
      <c r="O532" s="234"/>
      <c r="P532" s="234"/>
      <c r="Q532" s="234"/>
      <c r="R532" s="234"/>
      <c r="S532" s="234"/>
      <c r="T532" s="23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6" t="s">
        <v>148</v>
      </c>
      <c r="AU532" s="236" t="s">
        <v>80</v>
      </c>
      <c r="AV532" s="13" t="s">
        <v>82</v>
      </c>
      <c r="AW532" s="13" t="s">
        <v>33</v>
      </c>
      <c r="AX532" s="13" t="s">
        <v>72</v>
      </c>
      <c r="AY532" s="236" t="s">
        <v>135</v>
      </c>
    </row>
    <row r="533" spans="1:51" s="13" customFormat="1" ht="12">
      <c r="A533" s="13"/>
      <c r="B533" s="226"/>
      <c r="C533" s="227"/>
      <c r="D533" s="219" t="s">
        <v>148</v>
      </c>
      <c r="E533" s="228" t="s">
        <v>19</v>
      </c>
      <c r="F533" s="229" t="s">
        <v>691</v>
      </c>
      <c r="G533" s="227"/>
      <c r="H533" s="230">
        <v>25</v>
      </c>
      <c r="I533" s="231"/>
      <c r="J533" s="227"/>
      <c r="K533" s="227"/>
      <c r="L533" s="232"/>
      <c r="M533" s="233"/>
      <c r="N533" s="234"/>
      <c r="O533" s="234"/>
      <c r="P533" s="234"/>
      <c r="Q533" s="234"/>
      <c r="R533" s="234"/>
      <c r="S533" s="234"/>
      <c r="T533" s="235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6" t="s">
        <v>148</v>
      </c>
      <c r="AU533" s="236" t="s">
        <v>80</v>
      </c>
      <c r="AV533" s="13" t="s">
        <v>82</v>
      </c>
      <c r="AW533" s="13" t="s">
        <v>33</v>
      </c>
      <c r="AX533" s="13" t="s">
        <v>72</v>
      </c>
      <c r="AY533" s="236" t="s">
        <v>135</v>
      </c>
    </row>
    <row r="534" spans="1:51" s="14" customFormat="1" ht="12">
      <c r="A534" s="14"/>
      <c r="B534" s="237"/>
      <c r="C534" s="238"/>
      <c r="D534" s="219" t="s">
        <v>148</v>
      </c>
      <c r="E534" s="239" t="s">
        <v>19</v>
      </c>
      <c r="F534" s="240" t="s">
        <v>150</v>
      </c>
      <c r="G534" s="238"/>
      <c r="H534" s="241">
        <v>181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7" t="s">
        <v>148</v>
      </c>
      <c r="AU534" s="247" t="s">
        <v>80</v>
      </c>
      <c r="AV534" s="14" t="s">
        <v>143</v>
      </c>
      <c r="AW534" s="14" t="s">
        <v>33</v>
      </c>
      <c r="AX534" s="14" t="s">
        <v>80</v>
      </c>
      <c r="AY534" s="247" t="s">
        <v>135</v>
      </c>
    </row>
    <row r="535" spans="1:65" s="2" customFormat="1" ht="16.5" customHeight="1">
      <c r="A535" s="40"/>
      <c r="B535" s="41"/>
      <c r="C535" s="206" t="s">
        <v>442</v>
      </c>
      <c r="D535" s="206" t="s">
        <v>138</v>
      </c>
      <c r="E535" s="207" t="s">
        <v>692</v>
      </c>
      <c r="F535" s="208" t="s">
        <v>693</v>
      </c>
      <c r="G535" s="209" t="s">
        <v>363</v>
      </c>
      <c r="H535" s="210">
        <v>10</v>
      </c>
      <c r="I535" s="211"/>
      <c r="J535" s="212">
        <f>ROUND(I535*H535,2)</f>
        <v>0</v>
      </c>
      <c r="K535" s="208" t="s">
        <v>142</v>
      </c>
      <c r="L535" s="46"/>
      <c r="M535" s="213" t="s">
        <v>19</v>
      </c>
      <c r="N535" s="214" t="s">
        <v>43</v>
      </c>
      <c r="O535" s="86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7" t="s">
        <v>685</v>
      </c>
      <c r="AT535" s="217" t="s">
        <v>138</v>
      </c>
      <c r="AU535" s="217" t="s">
        <v>80</v>
      </c>
      <c r="AY535" s="19" t="s">
        <v>135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9" t="s">
        <v>80</v>
      </c>
      <c r="BK535" s="218">
        <f>ROUND(I535*H535,2)</f>
        <v>0</v>
      </c>
      <c r="BL535" s="19" t="s">
        <v>685</v>
      </c>
      <c r="BM535" s="217" t="s">
        <v>694</v>
      </c>
    </row>
    <row r="536" spans="1:47" s="2" customFormat="1" ht="12">
      <c r="A536" s="40"/>
      <c r="B536" s="41"/>
      <c r="C536" s="42"/>
      <c r="D536" s="219" t="s">
        <v>144</v>
      </c>
      <c r="E536" s="42"/>
      <c r="F536" s="220" t="s">
        <v>695</v>
      </c>
      <c r="G536" s="42"/>
      <c r="H536" s="42"/>
      <c r="I536" s="221"/>
      <c r="J536" s="42"/>
      <c r="K536" s="42"/>
      <c r="L536" s="46"/>
      <c r="M536" s="222"/>
      <c r="N536" s="22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144</v>
      </c>
      <c r="AU536" s="19" t="s">
        <v>80</v>
      </c>
    </row>
    <row r="537" spans="1:47" s="2" customFormat="1" ht="12">
      <c r="A537" s="40"/>
      <c r="B537" s="41"/>
      <c r="C537" s="42"/>
      <c r="D537" s="224" t="s">
        <v>146</v>
      </c>
      <c r="E537" s="42"/>
      <c r="F537" s="225" t="s">
        <v>696</v>
      </c>
      <c r="G537" s="42"/>
      <c r="H537" s="42"/>
      <c r="I537" s="221"/>
      <c r="J537" s="42"/>
      <c r="K537" s="42"/>
      <c r="L537" s="46"/>
      <c r="M537" s="222"/>
      <c r="N537" s="223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146</v>
      </c>
      <c r="AU537" s="19" t="s">
        <v>80</v>
      </c>
    </row>
    <row r="538" spans="1:51" s="13" customFormat="1" ht="12">
      <c r="A538" s="13"/>
      <c r="B538" s="226"/>
      <c r="C538" s="227"/>
      <c r="D538" s="219" t="s">
        <v>148</v>
      </c>
      <c r="E538" s="228" t="s">
        <v>19</v>
      </c>
      <c r="F538" s="229" t="s">
        <v>697</v>
      </c>
      <c r="G538" s="227"/>
      <c r="H538" s="230">
        <v>10</v>
      </c>
      <c r="I538" s="231"/>
      <c r="J538" s="227"/>
      <c r="K538" s="227"/>
      <c r="L538" s="232"/>
      <c r="M538" s="233"/>
      <c r="N538" s="234"/>
      <c r="O538" s="234"/>
      <c r="P538" s="234"/>
      <c r="Q538" s="234"/>
      <c r="R538" s="234"/>
      <c r="S538" s="234"/>
      <c r="T538" s="23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6" t="s">
        <v>148</v>
      </c>
      <c r="AU538" s="236" t="s">
        <v>80</v>
      </c>
      <c r="AV538" s="13" t="s">
        <v>82</v>
      </c>
      <c r="AW538" s="13" t="s">
        <v>33</v>
      </c>
      <c r="AX538" s="13" t="s">
        <v>72</v>
      </c>
      <c r="AY538" s="236" t="s">
        <v>135</v>
      </c>
    </row>
    <row r="539" spans="1:51" s="14" customFormat="1" ht="12">
      <c r="A539" s="14"/>
      <c r="B539" s="237"/>
      <c r="C539" s="238"/>
      <c r="D539" s="219" t="s">
        <v>148</v>
      </c>
      <c r="E539" s="239" t="s">
        <v>19</v>
      </c>
      <c r="F539" s="240" t="s">
        <v>150</v>
      </c>
      <c r="G539" s="238"/>
      <c r="H539" s="241">
        <v>10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7" t="s">
        <v>148</v>
      </c>
      <c r="AU539" s="247" t="s">
        <v>80</v>
      </c>
      <c r="AV539" s="14" t="s">
        <v>143</v>
      </c>
      <c r="AW539" s="14" t="s">
        <v>33</v>
      </c>
      <c r="AX539" s="14" t="s">
        <v>80</v>
      </c>
      <c r="AY539" s="247" t="s">
        <v>135</v>
      </c>
    </row>
    <row r="540" spans="1:65" s="2" customFormat="1" ht="16.5" customHeight="1">
      <c r="A540" s="40"/>
      <c r="B540" s="41"/>
      <c r="C540" s="206" t="s">
        <v>698</v>
      </c>
      <c r="D540" s="206" t="s">
        <v>138</v>
      </c>
      <c r="E540" s="207" t="s">
        <v>699</v>
      </c>
      <c r="F540" s="208" t="s">
        <v>700</v>
      </c>
      <c r="G540" s="209" t="s">
        <v>363</v>
      </c>
      <c r="H540" s="210">
        <v>22</v>
      </c>
      <c r="I540" s="211"/>
      <c r="J540" s="212">
        <f>ROUND(I540*H540,2)</f>
        <v>0</v>
      </c>
      <c r="K540" s="208" t="s">
        <v>142</v>
      </c>
      <c r="L540" s="46"/>
      <c r="M540" s="213" t="s">
        <v>19</v>
      </c>
      <c r="N540" s="214" t="s">
        <v>43</v>
      </c>
      <c r="O540" s="86"/>
      <c r="P540" s="215">
        <f>O540*H540</f>
        <v>0</v>
      </c>
      <c r="Q540" s="215">
        <v>0</v>
      </c>
      <c r="R540" s="215">
        <f>Q540*H540</f>
        <v>0</v>
      </c>
      <c r="S540" s="215">
        <v>0</v>
      </c>
      <c r="T540" s="216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7" t="s">
        <v>685</v>
      </c>
      <c r="AT540" s="217" t="s">
        <v>138</v>
      </c>
      <c r="AU540" s="217" t="s">
        <v>80</v>
      </c>
      <c r="AY540" s="19" t="s">
        <v>135</v>
      </c>
      <c r="BE540" s="218">
        <f>IF(N540="základní",J540,0)</f>
        <v>0</v>
      </c>
      <c r="BF540" s="218">
        <f>IF(N540="snížená",J540,0)</f>
        <v>0</v>
      </c>
      <c r="BG540" s="218">
        <f>IF(N540="zákl. přenesená",J540,0)</f>
        <v>0</v>
      </c>
      <c r="BH540" s="218">
        <f>IF(N540="sníž. přenesená",J540,0)</f>
        <v>0</v>
      </c>
      <c r="BI540" s="218">
        <f>IF(N540="nulová",J540,0)</f>
        <v>0</v>
      </c>
      <c r="BJ540" s="19" t="s">
        <v>80</v>
      </c>
      <c r="BK540" s="218">
        <f>ROUND(I540*H540,2)</f>
        <v>0</v>
      </c>
      <c r="BL540" s="19" t="s">
        <v>685</v>
      </c>
      <c r="BM540" s="217" t="s">
        <v>701</v>
      </c>
    </row>
    <row r="541" spans="1:47" s="2" customFormat="1" ht="12">
      <c r="A541" s="40"/>
      <c r="B541" s="41"/>
      <c r="C541" s="42"/>
      <c r="D541" s="219" t="s">
        <v>144</v>
      </c>
      <c r="E541" s="42"/>
      <c r="F541" s="220" t="s">
        <v>702</v>
      </c>
      <c r="G541" s="42"/>
      <c r="H541" s="42"/>
      <c r="I541" s="221"/>
      <c r="J541" s="42"/>
      <c r="K541" s="42"/>
      <c r="L541" s="46"/>
      <c r="M541" s="222"/>
      <c r="N541" s="223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144</v>
      </c>
      <c r="AU541" s="19" t="s">
        <v>80</v>
      </c>
    </row>
    <row r="542" spans="1:47" s="2" customFormat="1" ht="12">
      <c r="A542" s="40"/>
      <c r="B542" s="41"/>
      <c r="C542" s="42"/>
      <c r="D542" s="224" t="s">
        <v>146</v>
      </c>
      <c r="E542" s="42"/>
      <c r="F542" s="225" t="s">
        <v>703</v>
      </c>
      <c r="G542" s="42"/>
      <c r="H542" s="42"/>
      <c r="I542" s="221"/>
      <c r="J542" s="42"/>
      <c r="K542" s="42"/>
      <c r="L542" s="46"/>
      <c r="M542" s="222"/>
      <c r="N542" s="22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146</v>
      </c>
      <c r="AU542" s="19" t="s">
        <v>80</v>
      </c>
    </row>
    <row r="543" spans="1:51" s="13" customFormat="1" ht="12">
      <c r="A543" s="13"/>
      <c r="B543" s="226"/>
      <c r="C543" s="227"/>
      <c r="D543" s="219" t="s">
        <v>148</v>
      </c>
      <c r="E543" s="228" t="s">
        <v>19</v>
      </c>
      <c r="F543" s="229" t="s">
        <v>704</v>
      </c>
      <c r="G543" s="227"/>
      <c r="H543" s="230">
        <v>10</v>
      </c>
      <c r="I543" s="231"/>
      <c r="J543" s="227"/>
      <c r="K543" s="227"/>
      <c r="L543" s="232"/>
      <c r="M543" s="233"/>
      <c r="N543" s="234"/>
      <c r="O543" s="234"/>
      <c r="P543" s="234"/>
      <c r="Q543" s="234"/>
      <c r="R543" s="234"/>
      <c r="S543" s="234"/>
      <c r="T543" s="23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6" t="s">
        <v>148</v>
      </c>
      <c r="AU543" s="236" t="s">
        <v>80</v>
      </c>
      <c r="AV543" s="13" t="s">
        <v>82</v>
      </c>
      <c r="AW543" s="13" t="s">
        <v>33</v>
      </c>
      <c r="AX543" s="13" t="s">
        <v>72</v>
      </c>
      <c r="AY543" s="236" t="s">
        <v>135</v>
      </c>
    </row>
    <row r="544" spans="1:51" s="13" customFormat="1" ht="12">
      <c r="A544" s="13"/>
      <c r="B544" s="226"/>
      <c r="C544" s="227"/>
      <c r="D544" s="219" t="s">
        <v>148</v>
      </c>
      <c r="E544" s="228" t="s">
        <v>19</v>
      </c>
      <c r="F544" s="229" t="s">
        <v>705</v>
      </c>
      <c r="G544" s="227"/>
      <c r="H544" s="230">
        <v>12</v>
      </c>
      <c r="I544" s="231"/>
      <c r="J544" s="227"/>
      <c r="K544" s="227"/>
      <c r="L544" s="232"/>
      <c r="M544" s="233"/>
      <c r="N544" s="234"/>
      <c r="O544" s="234"/>
      <c r="P544" s="234"/>
      <c r="Q544" s="234"/>
      <c r="R544" s="234"/>
      <c r="S544" s="234"/>
      <c r="T544" s="23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6" t="s">
        <v>148</v>
      </c>
      <c r="AU544" s="236" t="s">
        <v>80</v>
      </c>
      <c r="AV544" s="13" t="s">
        <v>82</v>
      </c>
      <c r="AW544" s="13" t="s">
        <v>33</v>
      </c>
      <c r="AX544" s="13" t="s">
        <v>72</v>
      </c>
      <c r="AY544" s="236" t="s">
        <v>135</v>
      </c>
    </row>
    <row r="545" spans="1:51" s="14" customFormat="1" ht="12">
      <c r="A545" s="14"/>
      <c r="B545" s="237"/>
      <c r="C545" s="238"/>
      <c r="D545" s="219" t="s">
        <v>148</v>
      </c>
      <c r="E545" s="239" t="s">
        <v>19</v>
      </c>
      <c r="F545" s="240" t="s">
        <v>150</v>
      </c>
      <c r="G545" s="238"/>
      <c r="H545" s="241">
        <v>22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7" t="s">
        <v>148</v>
      </c>
      <c r="AU545" s="247" t="s">
        <v>80</v>
      </c>
      <c r="AV545" s="14" t="s">
        <v>143</v>
      </c>
      <c r="AW545" s="14" t="s">
        <v>33</v>
      </c>
      <c r="AX545" s="14" t="s">
        <v>80</v>
      </c>
      <c r="AY545" s="247" t="s">
        <v>135</v>
      </c>
    </row>
    <row r="546" spans="1:65" s="2" customFormat="1" ht="16.5" customHeight="1">
      <c r="A546" s="40"/>
      <c r="B546" s="41"/>
      <c r="C546" s="259" t="s">
        <v>448</v>
      </c>
      <c r="D546" s="259" t="s">
        <v>370</v>
      </c>
      <c r="E546" s="260" t="s">
        <v>706</v>
      </c>
      <c r="F546" s="261" t="s">
        <v>707</v>
      </c>
      <c r="G546" s="262" t="s">
        <v>154</v>
      </c>
      <c r="H546" s="263">
        <v>20</v>
      </c>
      <c r="I546" s="264"/>
      <c r="J546" s="265">
        <f>ROUND(I546*H546,2)</f>
        <v>0</v>
      </c>
      <c r="K546" s="261" t="s">
        <v>437</v>
      </c>
      <c r="L546" s="266"/>
      <c r="M546" s="267" t="s">
        <v>19</v>
      </c>
      <c r="N546" s="268" t="s">
        <v>43</v>
      </c>
      <c r="O546" s="86"/>
      <c r="P546" s="215">
        <f>O546*H546</f>
        <v>0</v>
      </c>
      <c r="Q546" s="215">
        <v>4E-05</v>
      </c>
      <c r="R546" s="215">
        <f>Q546*H546</f>
        <v>0.0008</v>
      </c>
      <c r="S546" s="215">
        <v>0</v>
      </c>
      <c r="T546" s="21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7" t="s">
        <v>275</v>
      </c>
      <c r="AT546" s="217" t="s">
        <v>370</v>
      </c>
      <c r="AU546" s="217" t="s">
        <v>80</v>
      </c>
      <c r="AY546" s="19" t="s">
        <v>135</v>
      </c>
      <c r="BE546" s="218">
        <f>IF(N546="základní",J546,0)</f>
        <v>0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9" t="s">
        <v>80</v>
      </c>
      <c r="BK546" s="218">
        <f>ROUND(I546*H546,2)</f>
        <v>0</v>
      </c>
      <c r="BL546" s="19" t="s">
        <v>200</v>
      </c>
      <c r="BM546" s="217" t="s">
        <v>708</v>
      </c>
    </row>
    <row r="547" spans="1:47" s="2" customFormat="1" ht="12">
      <c r="A547" s="40"/>
      <c r="B547" s="41"/>
      <c r="C547" s="42"/>
      <c r="D547" s="219" t="s">
        <v>144</v>
      </c>
      <c r="E547" s="42"/>
      <c r="F547" s="220" t="s">
        <v>709</v>
      </c>
      <c r="G547" s="42"/>
      <c r="H547" s="42"/>
      <c r="I547" s="221"/>
      <c r="J547" s="42"/>
      <c r="K547" s="42"/>
      <c r="L547" s="46"/>
      <c r="M547" s="222"/>
      <c r="N547" s="223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144</v>
      </c>
      <c r="AU547" s="19" t="s">
        <v>80</v>
      </c>
    </row>
    <row r="548" spans="1:47" s="2" customFormat="1" ht="12">
      <c r="A548" s="40"/>
      <c r="B548" s="41"/>
      <c r="C548" s="42"/>
      <c r="D548" s="219" t="s">
        <v>203</v>
      </c>
      <c r="E548" s="42"/>
      <c r="F548" s="258" t="s">
        <v>710</v>
      </c>
      <c r="G548" s="42"/>
      <c r="H548" s="42"/>
      <c r="I548" s="221"/>
      <c r="J548" s="42"/>
      <c r="K548" s="42"/>
      <c r="L548" s="46"/>
      <c r="M548" s="222"/>
      <c r="N548" s="223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203</v>
      </c>
      <c r="AU548" s="19" t="s">
        <v>80</v>
      </c>
    </row>
    <row r="549" spans="1:65" s="2" customFormat="1" ht="16.5" customHeight="1">
      <c r="A549" s="40"/>
      <c r="B549" s="41"/>
      <c r="C549" s="259" t="s">
        <v>711</v>
      </c>
      <c r="D549" s="259" t="s">
        <v>370</v>
      </c>
      <c r="E549" s="260" t="s">
        <v>712</v>
      </c>
      <c r="F549" s="261" t="s">
        <v>713</v>
      </c>
      <c r="G549" s="262" t="s">
        <v>154</v>
      </c>
      <c r="H549" s="263">
        <v>45</v>
      </c>
      <c r="I549" s="264"/>
      <c r="J549" s="265">
        <f>ROUND(I549*H549,2)</f>
        <v>0</v>
      </c>
      <c r="K549" s="261" t="s">
        <v>437</v>
      </c>
      <c r="L549" s="266"/>
      <c r="M549" s="267" t="s">
        <v>19</v>
      </c>
      <c r="N549" s="268" t="s">
        <v>43</v>
      </c>
      <c r="O549" s="86"/>
      <c r="P549" s="215">
        <f>O549*H549</f>
        <v>0</v>
      </c>
      <c r="Q549" s="215">
        <v>0</v>
      </c>
      <c r="R549" s="215">
        <f>Q549*H549</f>
        <v>0</v>
      </c>
      <c r="S549" s="215">
        <v>0</v>
      </c>
      <c r="T549" s="216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7" t="s">
        <v>275</v>
      </c>
      <c r="AT549" s="217" t="s">
        <v>370</v>
      </c>
      <c r="AU549" s="217" t="s">
        <v>80</v>
      </c>
      <c r="AY549" s="19" t="s">
        <v>135</v>
      </c>
      <c r="BE549" s="218">
        <f>IF(N549="základní",J549,0)</f>
        <v>0</v>
      </c>
      <c r="BF549" s="218">
        <f>IF(N549="snížená",J549,0)</f>
        <v>0</v>
      </c>
      <c r="BG549" s="218">
        <f>IF(N549="zákl. přenesená",J549,0)</f>
        <v>0</v>
      </c>
      <c r="BH549" s="218">
        <f>IF(N549="sníž. přenesená",J549,0)</f>
        <v>0</v>
      </c>
      <c r="BI549" s="218">
        <f>IF(N549="nulová",J549,0)</f>
        <v>0</v>
      </c>
      <c r="BJ549" s="19" t="s">
        <v>80</v>
      </c>
      <c r="BK549" s="218">
        <f>ROUND(I549*H549,2)</f>
        <v>0</v>
      </c>
      <c r="BL549" s="19" t="s">
        <v>200</v>
      </c>
      <c r="BM549" s="217" t="s">
        <v>714</v>
      </c>
    </row>
    <row r="550" spans="1:47" s="2" customFormat="1" ht="12">
      <c r="A550" s="40"/>
      <c r="B550" s="41"/>
      <c r="C550" s="42"/>
      <c r="D550" s="219" t="s">
        <v>144</v>
      </c>
      <c r="E550" s="42"/>
      <c r="F550" s="220" t="s">
        <v>715</v>
      </c>
      <c r="G550" s="42"/>
      <c r="H550" s="42"/>
      <c r="I550" s="221"/>
      <c r="J550" s="42"/>
      <c r="K550" s="42"/>
      <c r="L550" s="46"/>
      <c r="M550" s="222"/>
      <c r="N550" s="223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144</v>
      </c>
      <c r="AU550" s="19" t="s">
        <v>80</v>
      </c>
    </row>
    <row r="551" spans="1:47" s="2" customFormat="1" ht="12">
      <c r="A551" s="40"/>
      <c r="B551" s="41"/>
      <c r="C551" s="42"/>
      <c r="D551" s="219" t="s">
        <v>203</v>
      </c>
      <c r="E551" s="42"/>
      <c r="F551" s="258" t="s">
        <v>710</v>
      </c>
      <c r="G551" s="42"/>
      <c r="H551" s="42"/>
      <c r="I551" s="221"/>
      <c r="J551" s="42"/>
      <c r="K551" s="42"/>
      <c r="L551" s="46"/>
      <c r="M551" s="222"/>
      <c r="N551" s="223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203</v>
      </c>
      <c r="AU551" s="19" t="s">
        <v>80</v>
      </c>
    </row>
    <row r="552" spans="1:65" s="2" customFormat="1" ht="24.15" customHeight="1">
      <c r="A552" s="40"/>
      <c r="B552" s="41"/>
      <c r="C552" s="206" t="s">
        <v>452</v>
      </c>
      <c r="D552" s="206" t="s">
        <v>138</v>
      </c>
      <c r="E552" s="207" t="s">
        <v>716</v>
      </c>
      <c r="F552" s="208" t="s">
        <v>717</v>
      </c>
      <c r="G552" s="209" t="s">
        <v>363</v>
      </c>
      <c r="H552" s="210">
        <v>10</v>
      </c>
      <c r="I552" s="211"/>
      <c r="J552" s="212">
        <f>ROUND(I552*H552,2)</f>
        <v>0</v>
      </c>
      <c r="K552" s="208" t="s">
        <v>142</v>
      </c>
      <c r="L552" s="46"/>
      <c r="M552" s="213" t="s">
        <v>19</v>
      </c>
      <c r="N552" s="214" t="s">
        <v>43</v>
      </c>
      <c r="O552" s="86"/>
      <c r="P552" s="215">
        <f>O552*H552</f>
        <v>0</v>
      </c>
      <c r="Q552" s="215">
        <v>0</v>
      </c>
      <c r="R552" s="215">
        <f>Q552*H552</f>
        <v>0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685</v>
      </c>
      <c r="AT552" s="217" t="s">
        <v>138</v>
      </c>
      <c r="AU552" s="217" t="s">
        <v>80</v>
      </c>
      <c r="AY552" s="19" t="s">
        <v>135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80</v>
      </c>
      <c r="BK552" s="218">
        <f>ROUND(I552*H552,2)</f>
        <v>0</v>
      </c>
      <c r="BL552" s="19" t="s">
        <v>685</v>
      </c>
      <c r="BM552" s="217" t="s">
        <v>718</v>
      </c>
    </row>
    <row r="553" spans="1:47" s="2" customFormat="1" ht="12">
      <c r="A553" s="40"/>
      <c r="B553" s="41"/>
      <c r="C553" s="42"/>
      <c r="D553" s="219" t="s">
        <v>144</v>
      </c>
      <c r="E553" s="42"/>
      <c r="F553" s="220" t="s">
        <v>719</v>
      </c>
      <c r="G553" s="42"/>
      <c r="H553" s="42"/>
      <c r="I553" s="221"/>
      <c r="J553" s="42"/>
      <c r="K553" s="42"/>
      <c r="L553" s="46"/>
      <c r="M553" s="222"/>
      <c r="N553" s="223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144</v>
      </c>
      <c r="AU553" s="19" t="s">
        <v>80</v>
      </c>
    </row>
    <row r="554" spans="1:47" s="2" customFormat="1" ht="12">
      <c r="A554" s="40"/>
      <c r="B554" s="41"/>
      <c r="C554" s="42"/>
      <c r="D554" s="224" t="s">
        <v>146</v>
      </c>
      <c r="E554" s="42"/>
      <c r="F554" s="225" t="s">
        <v>720</v>
      </c>
      <c r="G554" s="42"/>
      <c r="H554" s="42"/>
      <c r="I554" s="221"/>
      <c r="J554" s="42"/>
      <c r="K554" s="42"/>
      <c r="L554" s="46"/>
      <c r="M554" s="222"/>
      <c r="N554" s="223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146</v>
      </c>
      <c r="AU554" s="19" t="s">
        <v>80</v>
      </c>
    </row>
    <row r="555" spans="1:51" s="13" customFormat="1" ht="12">
      <c r="A555" s="13"/>
      <c r="B555" s="226"/>
      <c r="C555" s="227"/>
      <c r="D555" s="219" t="s">
        <v>148</v>
      </c>
      <c r="E555" s="228" t="s">
        <v>19</v>
      </c>
      <c r="F555" s="229" t="s">
        <v>721</v>
      </c>
      <c r="G555" s="227"/>
      <c r="H555" s="230">
        <v>10</v>
      </c>
      <c r="I555" s="231"/>
      <c r="J555" s="227"/>
      <c r="K555" s="227"/>
      <c r="L555" s="232"/>
      <c r="M555" s="233"/>
      <c r="N555" s="234"/>
      <c r="O555" s="234"/>
      <c r="P555" s="234"/>
      <c r="Q555" s="234"/>
      <c r="R555" s="234"/>
      <c r="S555" s="234"/>
      <c r="T555" s="23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6" t="s">
        <v>148</v>
      </c>
      <c r="AU555" s="236" t="s">
        <v>80</v>
      </c>
      <c r="AV555" s="13" t="s">
        <v>82</v>
      </c>
      <c r="AW555" s="13" t="s">
        <v>33</v>
      </c>
      <c r="AX555" s="13" t="s">
        <v>72</v>
      </c>
      <c r="AY555" s="236" t="s">
        <v>135</v>
      </c>
    </row>
    <row r="556" spans="1:51" s="14" customFormat="1" ht="12">
      <c r="A556" s="14"/>
      <c r="B556" s="237"/>
      <c r="C556" s="238"/>
      <c r="D556" s="219" t="s">
        <v>148</v>
      </c>
      <c r="E556" s="239" t="s">
        <v>19</v>
      </c>
      <c r="F556" s="240" t="s">
        <v>150</v>
      </c>
      <c r="G556" s="238"/>
      <c r="H556" s="241">
        <v>10</v>
      </c>
      <c r="I556" s="242"/>
      <c r="J556" s="238"/>
      <c r="K556" s="238"/>
      <c r="L556" s="243"/>
      <c r="M556" s="280"/>
      <c r="N556" s="281"/>
      <c r="O556" s="281"/>
      <c r="P556" s="281"/>
      <c r="Q556" s="281"/>
      <c r="R556" s="281"/>
      <c r="S556" s="281"/>
      <c r="T556" s="28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7" t="s">
        <v>148</v>
      </c>
      <c r="AU556" s="247" t="s">
        <v>80</v>
      </c>
      <c r="AV556" s="14" t="s">
        <v>143</v>
      </c>
      <c r="AW556" s="14" t="s">
        <v>33</v>
      </c>
      <c r="AX556" s="14" t="s">
        <v>80</v>
      </c>
      <c r="AY556" s="247" t="s">
        <v>135</v>
      </c>
    </row>
    <row r="557" spans="1:31" s="2" customFormat="1" ht="6.95" customHeight="1">
      <c r="A557" s="40"/>
      <c r="B557" s="61"/>
      <c r="C557" s="62"/>
      <c r="D557" s="62"/>
      <c r="E557" s="62"/>
      <c r="F557" s="62"/>
      <c r="G557" s="62"/>
      <c r="H557" s="62"/>
      <c r="I557" s="62"/>
      <c r="J557" s="62"/>
      <c r="K557" s="62"/>
      <c r="L557" s="46"/>
      <c r="M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</row>
  </sheetData>
  <sheetProtection password="ED5F" sheet="1" objects="1" scenarios="1" formatColumns="0" formatRows="0" autoFilter="0"/>
  <autoFilter ref="C101:K556"/>
  <mergeCells count="9">
    <mergeCell ref="E7:H7"/>
    <mergeCell ref="E9:H9"/>
    <mergeCell ref="E18:H18"/>
    <mergeCell ref="E27:H27"/>
    <mergeCell ref="E48:H48"/>
    <mergeCell ref="E50:H50"/>
    <mergeCell ref="E92:H92"/>
    <mergeCell ref="E94:H94"/>
    <mergeCell ref="L2:V2"/>
  </mergeCells>
  <hyperlinks>
    <hyperlink ref="F107" r:id="rId1" display="https://podminky.urs.cz/item/CS_URS_2022_01/342272235"/>
    <hyperlink ref="F113" r:id="rId2" display="https://podminky.urs.cz/item/CS_URS_2022_01/411388621"/>
    <hyperlink ref="F120" r:id="rId3" display="https://podminky.urs.cz/item/CS_URS_2022_01/619991011"/>
    <hyperlink ref="F126" r:id="rId4" display="https://podminky.urs.cz/item/CS_URS_2022_01/612142001"/>
    <hyperlink ref="F131" r:id="rId5" display="https://podminky.urs.cz/item/CS_URS_2022_01/319201321"/>
    <hyperlink ref="F136" r:id="rId6" display="https://podminky.urs.cz/item/CS_URS_2022_01/612131121"/>
    <hyperlink ref="F142" r:id="rId7" display="https://podminky.urs.cz/item/CS_URS_2022_01/612311131"/>
    <hyperlink ref="F149" r:id="rId8" display="https://podminky.urs.cz/item/CS_URS_2022_01/632450133"/>
    <hyperlink ref="F158" r:id="rId9" display="https://podminky.urs.cz/item/CS_URS_2022_01/631312121"/>
    <hyperlink ref="F169" r:id="rId10" display="https://podminky.urs.cz/item/CS_URS_2022_01/949101112"/>
    <hyperlink ref="F178" r:id="rId11" display="https://podminky.urs.cz/item/CS_URS_2022_01/952901111"/>
    <hyperlink ref="F188" r:id="rId12" display="https://podminky.urs.cz/item/CS_URS_2022_01/962031133"/>
    <hyperlink ref="F193" r:id="rId13" display="https://podminky.urs.cz/item/CS_URS_2022_01/974031142"/>
    <hyperlink ref="F199" r:id="rId14" display="https://podminky.urs.cz/item/CS_URS_2022_01/965042141"/>
    <hyperlink ref="F206" r:id="rId15" display="https://podminky.urs.cz/item/CS_URS_2022_01/965081212"/>
    <hyperlink ref="F211" r:id="rId16" display="https://podminky.urs.cz/item/CS_URS_2022_01/965081213"/>
    <hyperlink ref="F218" r:id="rId17" display="https://podminky.urs.cz/item/CS_URS_2022_01/978059541"/>
    <hyperlink ref="F224" r:id="rId18" display="https://podminky.urs.cz/item/CS_URS_2022_01/978059361"/>
    <hyperlink ref="F230" r:id="rId19" display="https://podminky.urs.cz/item/CS_URS_2022_01/977151123"/>
    <hyperlink ref="F235" r:id="rId20" display="https://podminky.urs.cz/item/CS_URS_2022_01/977151116"/>
    <hyperlink ref="F241" r:id="rId21" display="https://podminky.urs.cz/item/CS_URS_2022_01/997013313"/>
    <hyperlink ref="F246" r:id="rId22" display="https://podminky.urs.cz/item/CS_URS_2022_01/997013323"/>
    <hyperlink ref="F252" r:id="rId23" display="https://podminky.urs.cz/item/CS_URS_2022_01/997013111"/>
    <hyperlink ref="F255" r:id="rId24" display="https://podminky.urs.cz/item/CS_URS_2022_01/997013501"/>
    <hyperlink ref="F258" r:id="rId25" display="https://podminky.urs.cz/item/CS_URS_2022_01/997013509"/>
    <hyperlink ref="F263" r:id="rId26" display="https://podminky.urs.cz/item/CS_URS_2022_01/997013631"/>
    <hyperlink ref="F267" r:id="rId27" display="https://podminky.urs.cz/item/CS_URS_2022_01/998017004"/>
    <hyperlink ref="F272" r:id="rId28" display="https://podminky.urs.cz/item/CS_URS_2022_01/HZS2161"/>
    <hyperlink ref="F282" r:id="rId29" display="https://podminky.urs.cz/item/CS_URS_2022_01/998712104"/>
    <hyperlink ref="F286" r:id="rId30" display="https://podminky.urs.cz/item/CS_URS_2022_01/725980123"/>
    <hyperlink ref="F291" r:id="rId31" display="https://podminky.urs.cz/item/CS_URS_2022_01/998725104"/>
    <hyperlink ref="F295" r:id="rId32" display="https://podminky.urs.cz/item/CS_URS_2022_01/763121413"/>
    <hyperlink ref="F304" r:id="rId33" display="https://podminky.urs.cz/item/CS_URS_2022_01/998763304"/>
    <hyperlink ref="F308" r:id="rId34" display="https://podminky.urs.cz/item/CS_URS_2022_01/767134802"/>
    <hyperlink ref="F314" r:id="rId35" display="https://podminky.urs.cz/item/CS_URS_2022_01/767131111"/>
    <hyperlink ref="F319" r:id="rId36" display="https://podminky.urs.cz/item/CS_URS_2022_01/767646401"/>
    <hyperlink ref="F326" r:id="rId37" display="https://podminky.urs.cz/item/CS_URS_2022_01/767646510"/>
    <hyperlink ref="F337" r:id="rId38" display="https://podminky.urs.cz/item/CS_URS_2022_01/998767104"/>
    <hyperlink ref="F341" r:id="rId39" display="https://podminky.urs.cz/item/CS_URS_2022_01/771121011"/>
    <hyperlink ref="F350" r:id="rId40" display="https://podminky.urs.cz/item/CS_URS_2022_01/771591112"/>
    <hyperlink ref="F353" r:id="rId41" display="https://podminky.urs.cz/item/CS_URS_2022_01/771591264"/>
    <hyperlink ref="F361" r:id="rId42" display="https://podminky.urs.cz/item/CS_URS_2022_01/771574263"/>
    <hyperlink ref="F374" r:id="rId43" display="https://podminky.urs.cz/item/CS_URS_2022_01/771577114"/>
    <hyperlink ref="F377" r:id="rId44" display="https://podminky.urs.cz/item/CS_URS_2022_01/998771104"/>
    <hyperlink ref="F381" r:id="rId45" display="https://podminky.urs.cz/item/CS_URS_2022_01/776410811"/>
    <hyperlink ref="F386" r:id="rId46" display="https://podminky.urs.cz/item/CS_URS_2022_01/776411111"/>
    <hyperlink ref="F395" r:id="rId47" display="https://podminky.urs.cz/item/CS_URS_2022_01/998776104"/>
    <hyperlink ref="F399" r:id="rId48" display="https://podminky.urs.cz/item/CS_URS_2022_01/781121011"/>
    <hyperlink ref="F407" r:id="rId49" display="https://podminky.urs.cz/item/CS_URS_2022_01/781151031"/>
    <hyperlink ref="F410" r:id="rId50" display="https://podminky.urs.cz/item/CS_URS_2022_01/781131112"/>
    <hyperlink ref="F416" r:id="rId51" display="https://podminky.urs.cz/item/CS_URS_2022_01/781474228"/>
    <hyperlink ref="F428" r:id="rId52" display="https://podminky.urs.cz/item/CS_URS_2022_01/781477114"/>
    <hyperlink ref="F431" r:id="rId53" display="https://podminky.urs.cz/item/CS_URS_2022_01/781484116"/>
    <hyperlink ref="F441" r:id="rId54" display="https://podminky.urs.cz/item/CS_URS_2022_01/781489191"/>
    <hyperlink ref="F444" r:id="rId55" display="https://podminky.urs.cz/item/CS_URS_2022_01/781489195"/>
    <hyperlink ref="F447" r:id="rId56" display="https://podminky.urs.cz/item/CS_URS_2022_01/781495142"/>
    <hyperlink ref="F454" r:id="rId57" display="https://podminky.urs.cz/item/CS_URS_2022_01/781494111"/>
    <hyperlink ref="F461" r:id="rId58" display="https://podminky.urs.cz/item/CS_URS_2022_01/781495115"/>
    <hyperlink ref="F474" r:id="rId59" display="https://podminky.urs.cz/item/CS_URS_2022_01/998781104"/>
    <hyperlink ref="F478" r:id="rId60" display="https://podminky.urs.cz/item/CS_URS_2022_01/784171101"/>
    <hyperlink ref="F491" r:id="rId61" display="https://podminky.urs.cz/item/CS_URS_2022_01/784121001"/>
    <hyperlink ref="F499" r:id="rId62" display="https://podminky.urs.cz/item/CS_URS_2022_01/784161501"/>
    <hyperlink ref="F502" r:id="rId63" display="https://podminky.urs.cz/item/CS_URS_2022_01/784181101"/>
    <hyperlink ref="F510" r:id="rId64" display="https://podminky.urs.cz/item/CS_URS_2022_01/784311011"/>
    <hyperlink ref="F519" r:id="rId65" display="https://podminky.urs.cz/item/CS_URS_2022_01/784181121"/>
    <hyperlink ref="F526" r:id="rId66" display="https://podminky.urs.cz/item/CS_URS_2022_01/784221101"/>
    <hyperlink ref="F530" r:id="rId67" display="https://podminky.urs.cz/item/CS_URS_2022_01/HZS1291"/>
    <hyperlink ref="F537" r:id="rId68" display="https://podminky.urs.cz/item/CS_URS_2022_01/HZS2221"/>
    <hyperlink ref="F542" r:id="rId69" display="https://podminky.urs.cz/item/CS_URS_2022_01/HZS2231"/>
    <hyperlink ref="F554" r:id="rId70" display="https://podminky.urs.cz/item/CS_URS_2022_01/HZS3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Výměna stávajících rozvodů kanalizace - Objekt 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722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30. 5. 2022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ROUND((SUM(BE88:BE433)),2)</f>
        <v>0</v>
      </c>
      <c r="G33" s="40"/>
      <c r="H33" s="40"/>
      <c r="I33" s="150">
        <v>0.21</v>
      </c>
      <c r="J33" s="149">
        <f>ROUND(((SUM(BE88:BE433))*I33),2)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ROUND((SUM(BF88:BF433)),2)</f>
        <v>0</v>
      </c>
      <c r="G34" s="40"/>
      <c r="H34" s="40"/>
      <c r="I34" s="150">
        <v>0.15</v>
      </c>
      <c r="J34" s="149">
        <f>ROUND(((SUM(BF88:BF433))*I34),2)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ROUND((SUM(BG88:BG433)),2)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ROUND((SUM(BH88:BH433)),2)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ROUND((SUM(BI88:BI433)),2)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Výměna stávajících rozvodů kanalizace - Objekt 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D.1.4B - Zdravotně technické instalace - Objekt B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 Vary</v>
      </c>
      <c r="G52" s="42"/>
      <c r="H52" s="42"/>
      <c r="I52" s="34" t="s">
        <v>23</v>
      </c>
      <c r="J52" s="74" t="str">
        <f>IF(J12="","",J12)</f>
        <v>30. 5. 2022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Domov mládeže a jídelna K.Vary p.o.</v>
      </c>
      <c r="G54" s="42"/>
      <c r="H54" s="42"/>
      <c r="I54" s="34" t="s">
        <v>31</v>
      </c>
      <c r="J54" s="38" t="str">
        <f>E21</f>
        <v>KTS-CZ,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Daniela Hahnová, Dipl. technik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97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3"/>
      <c r="C62" s="174"/>
      <c r="D62" s="175" t="s">
        <v>106</v>
      </c>
      <c r="E62" s="176"/>
      <c r="F62" s="176"/>
      <c r="G62" s="176"/>
      <c r="H62" s="176"/>
      <c r="I62" s="176"/>
      <c r="J62" s="177">
        <f>J91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108</v>
      </c>
      <c r="E63" s="176"/>
      <c r="F63" s="176"/>
      <c r="G63" s="176"/>
      <c r="H63" s="176"/>
      <c r="I63" s="176"/>
      <c r="J63" s="177">
        <f>J105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110</v>
      </c>
      <c r="E64" s="170"/>
      <c r="F64" s="170"/>
      <c r="G64" s="170"/>
      <c r="H64" s="170"/>
      <c r="I64" s="170"/>
      <c r="J64" s="171">
        <f>J128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723</v>
      </c>
      <c r="E65" s="176"/>
      <c r="F65" s="176"/>
      <c r="G65" s="176"/>
      <c r="H65" s="176"/>
      <c r="I65" s="176"/>
      <c r="J65" s="177">
        <f>J129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724</v>
      </c>
      <c r="E66" s="176"/>
      <c r="F66" s="176"/>
      <c r="G66" s="176"/>
      <c r="H66" s="176"/>
      <c r="I66" s="176"/>
      <c r="J66" s="177">
        <f>J259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112</v>
      </c>
      <c r="E67" s="176"/>
      <c r="F67" s="176"/>
      <c r="G67" s="176"/>
      <c r="H67" s="176"/>
      <c r="I67" s="176"/>
      <c r="J67" s="177">
        <f>J297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725</v>
      </c>
      <c r="E68" s="176"/>
      <c r="F68" s="176"/>
      <c r="G68" s="176"/>
      <c r="H68" s="176"/>
      <c r="I68" s="176"/>
      <c r="J68" s="177">
        <f>J414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120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Výměna stávajících rozvodů kanalizace - Objekt B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91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D.1.4B - Zdravotně technické instalace - Objekt B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K. Vary</v>
      </c>
      <c r="G82" s="42"/>
      <c r="H82" s="42"/>
      <c r="I82" s="34" t="s">
        <v>23</v>
      </c>
      <c r="J82" s="74" t="str">
        <f>IF(J12="","",J12)</f>
        <v>30. 5. 2022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Domov mládeže a jídelna K.Vary p.o.</v>
      </c>
      <c r="G84" s="42"/>
      <c r="H84" s="42"/>
      <c r="I84" s="34" t="s">
        <v>31</v>
      </c>
      <c r="J84" s="38" t="str">
        <f>E21</f>
        <v>KTS-CZ, s.r.o.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Daniela Hahnová, Dipl. technik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121</v>
      </c>
      <c r="D87" s="182" t="s">
        <v>57</v>
      </c>
      <c r="E87" s="182" t="s">
        <v>53</v>
      </c>
      <c r="F87" s="182" t="s">
        <v>54</v>
      </c>
      <c r="G87" s="182" t="s">
        <v>122</v>
      </c>
      <c r="H87" s="182" t="s">
        <v>123</v>
      </c>
      <c r="I87" s="182" t="s">
        <v>124</v>
      </c>
      <c r="J87" s="182" t="s">
        <v>95</v>
      </c>
      <c r="K87" s="183" t="s">
        <v>125</v>
      </c>
      <c r="L87" s="184"/>
      <c r="M87" s="94" t="s">
        <v>19</v>
      </c>
      <c r="N87" s="95" t="s">
        <v>42</v>
      </c>
      <c r="O87" s="95" t="s">
        <v>126</v>
      </c>
      <c r="P87" s="95" t="s">
        <v>127</v>
      </c>
      <c r="Q87" s="95" t="s">
        <v>128</v>
      </c>
      <c r="R87" s="95" t="s">
        <v>129</v>
      </c>
      <c r="S87" s="95" t="s">
        <v>130</v>
      </c>
      <c r="T87" s="96" t="s">
        <v>131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132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P89+P128</f>
        <v>0</v>
      </c>
      <c r="Q88" s="98"/>
      <c r="R88" s="187">
        <f>R89+R128</f>
        <v>3.1829380000000005</v>
      </c>
      <c r="S88" s="98"/>
      <c r="T88" s="188">
        <f>T89+T128</f>
        <v>11.71686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96</v>
      </c>
      <c r="BK88" s="189">
        <f>BK89+BK128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133</v>
      </c>
      <c r="F89" s="193" t="s">
        <v>134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P90+P105</f>
        <v>0</v>
      </c>
      <c r="Q89" s="198"/>
      <c r="R89" s="199">
        <f>R90+R105</f>
        <v>0</v>
      </c>
      <c r="S89" s="198"/>
      <c r="T89" s="200">
        <f>T90+T105</f>
        <v>8.73724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72</v>
      </c>
      <c r="AY89" s="201" t="s">
        <v>135</v>
      </c>
      <c r="BK89" s="203">
        <f>BK90+BK105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209</v>
      </c>
      <c r="F90" s="204" t="s">
        <v>221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P91</f>
        <v>0</v>
      </c>
      <c r="Q90" s="198"/>
      <c r="R90" s="199">
        <f>R91</f>
        <v>0</v>
      </c>
      <c r="S90" s="198"/>
      <c r="T90" s="200">
        <f>T91</f>
        <v>8.73724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80</v>
      </c>
      <c r="AY90" s="201" t="s">
        <v>135</v>
      </c>
      <c r="BK90" s="203">
        <f>BK91</f>
        <v>0</v>
      </c>
    </row>
    <row r="91" spans="1:63" s="12" customFormat="1" ht="20.85" customHeight="1">
      <c r="A91" s="12"/>
      <c r="B91" s="190"/>
      <c r="C91" s="191"/>
      <c r="D91" s="192" t="s">
        <v>71</v>
      </c>
      <c r="E91" s="204" t="s">
        <v>242</v>
      </c>
      <c r="F91" s="204" t="s">
        <v>243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SUM(P92:P104)</f>
        <v>0</v>
      </c>
      <c r="Q91" s="198"/>
      <c r="R91" s="199">
        <f>SUM(R92:R104)</f>
        <v>0</v>
      </c>
      <c r="S91" s="198"/>
      <c r="T91" s="200">
        <f>SUM(T92:T104)</f>
        <v>8.73724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82</v>
      </c>
      <c r="AY91" s="201" t="s">
        <v>135</v>
      </c>
      <c r="BK91" s="203">
        <f>SUM(BK92:BK104)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138</v>
      </c>
      <c r="E92" s="207" t="s">
        <v>726</v>
      </c>
      <c r="F92" s="208" t="s">
        <v>727</v>
      </c>
      <c r="G92" s="209" t="s">
        <v>253</v>
      </c>
      <c r="H92" s="210">
        <v>487</v>
      </c>
      <c r="I92" s="211"/>
      <c r="J92" s="212">
        <f>ROUND(I92*H92,2)</f>
        <v>0</v>
      </c>
      <c r="K92" s="208" t="s">
        <v>142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0.01492</v>
      </c>
      <c r="T92" s="216">
        <f>S92*H92</f>
        <v>7.266039999999999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143</v>
      </c>
      <c r="AT92" s="217" t="s">
        <v>138</v>
      </c>
      <c r="AU92" s="217" t="s">
        <v>136</v>
      </c>
      <c r="AY92" s="19" t="s">
        <v>135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143</v>
      </c>
      <c r="BM92" s="217" t="s">
        <v>82</v>
      </c>
    </row>
    <row r="93" spans="1:47" s="2" customFormat="1" ht="12">
      <c r="A93" s="40"/>
      <c r="B93" s="41"/>
      <c r="C93" s="42"/>
      <c r="D93" s="219" t="s">
        <v>144</v>
      </c>
      <c r="E93" s="42"/>
      <c r="F93" s="220" t="s">
        <v>728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144</v>
      </c>
      <c r="AU93" s="19" t="s">
        <v>136</v>
      </c>
    </row>
    <row r="94" spans="1:47" s="2" customFormat="1" ht="12">
      <c r="A94" s="40"/>
      <c r="B94" s="41"/>
      <c r="C94" s="42"/>
      <c r="D94" s="224" t="s">
        <v>146</v>
      </c>
      <c r="E94" s="42"/>
      <c r="F94" s="225" t="s">
        <v>729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146</v>
      </c>
      <c r="AU94" s="19" t="s">
        <v>136</v>
      </c>
    </row>
    <row r="95" spans="1:51" s="13" customFormat="1" ht="12">
      <c r="A95" s="13"/>
      <c r="B95" s="226"/>
      <c r="C95" s="227"/>
      <c r="D95" s="219" t="s">
        <v>148</v>
      </c>
      <c r="E95" s="228" t="s">
        <v>19</v>
      </c>
      <c r="F95" s="229" t="s">
        <v>730</v>
      </c>
      <c r="G95" s="227"/>
      <c r="H95" s="230">
        <v>78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148</v>
      </c>
      <c r="AU95" s="236" t="s">
        <v>136</v>
      </c>
      <c r="AV95" s="13" t="s">
        <v>82</v>
      </c>
      <c r="AW95" s="13" t="s">
        <v>33</v>
      </c>
      <c r="AX95" s="13" t="s">
        <v>72</v>
      </c>
      <c r="AY95" s="236" t="s">
        <v>135</v>
      </c>
    </row>
    <row r="96" spans="1:51" s="13" customFormat="1" ht="12">
      <c r="A96" s="13"/>
      <c r="B96" s="226"/>
      <c r="C96" s="227"/>
      <c r="D96" s="219" t="s">
        <v>148</v>
      </c>
      <c r="E96" s="228" t="s">
        <v>19</v>
      </c>
      <c r="F96" s="229" t="s">
        <v>731</v>
      </c>
      <c r="G96" s="227"/>
      <c r="H96" s="230">
        <v>409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148</v>
      </c>
      <c r="AU96" s="236" t="s">
        <v>136</v>
      </c>
      <c r="AV96" s="13" t="s">
        <v>82</v>
      </c>
      <c r="AW96" s="13" t="s">
        <v>33</v>
      </c>
      <c r="AX96" s="13" t="s">
        <v>72</v>
      </c>
      <c r="AY96" s="236" t="s">
        <v>135</v>
      </c>
    </row>
    <row r="97" spans="1:51" s="16" customFormat="1" ht="12">
      <c r="A97" s="16"/>
      <c r="B97" s="269"/>
      <c r="C97" s="270"/>
      <c r="D97" s="219" t="s">
        <v>148</v>
      </c>
      <c r="E97" s="271" t="s">
        <v>19</v>
      </c>
      <c r="F97" s="272" t="s">
        <v>732</v>
      </c>
      <c r="G97" s="270"/>
      <c r="H97" s="273">
        <v>487</v>
      </c>
      <c r="I97" s="274"/>
      <c r="J97" s="270"/>
      <c r="K97" s="270"/>
      <c r="L97" s="275"/>
      <c r="M97" s="276"/>
      <c r="N97" s="277"/>
      <c r="O97" s="277"/>
      <c r="P97" s="277"/>
      <c r="Q97" s="277"/>
      <c r="R97" s="277"/>
      <c r="S97" s="277"/>
      <c r="T97" s="278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T97" s="279" t="s">
        <v>148</v>
      </c>
      <c r="AU97" s="279" t="s">
        <v>136</v>
      </c>
      <c r="AV97" s="16" t="s">
        <v>136</v>
      </c>
      <c r="AW97" s="16" t="s">
        <v>33</v>
      </c>
      <c r="AX97" s="16" t="s">
        <v>72</v>
      </c>
      <c r="AY97" s="279" t="s">
        <v>135</v>
      </c>
    </row>
    <row r="98" spans="1:51" s="14" customFormat="1" ht="12">
      <c r="A98" s="14"/>
      <c r="B98" s="237"/>
      <c r="C98" s="238"/>
      <c r="D98" s="219" t="s">
        <v>148</v>
      </c>
      <c r="E98" s="239" t="s">
        <v>19</v>
      </c>
      <c r="F98" s="240" t="s">
        <v>150</v>
      </c>
      <c r="G98" s="238"/>
      <c r="H98" s="241">
        <v>487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148</v>
      </c>
      <c r="AU98" s="247" t="s">
        <v>136</v>
      </c>
      <c r="AV98" s="14" t="s">
        <v>143</v>
      </c>
      <c r="AW98" s="14" t="s">
        <v>33</v>
      </c>
      <c r="AX98" s="14" t="s">
        <v>80</v>
      </c>
      <c r="AY98" s="247" t="s">
        <v>135</v>
      </c>
    </row>
    <row r="99" spans="1:65" s="2" customFormat="1" ht="16.5" customHeight="1">
      <c r="A99" s="40"/>
      <c r="B99" s="41"/>
      <c r="C99" s="206" t="s">
        <v>82</v>
      </c>
      <c r="D99" s="206" t="s">
        <v>138</v>
      </c>
      <c r="E99" s="207" t="s">
        <v>733</v>
      </c>
      <c r="F99" s="208" t="s">
        <v>734</v>
      </c>
      <c r="G99" s="209" t="s">
        <v>253</v>
      </c>
      <c r="H99" s="210">
        <v>48</v>
      </c>
      <c r="I99" s="211"/>
      <c r="J99" s="212">
        <f>ROUND(I99*H99,2)</f>
        <v>0</v>
      </c>
      <c r="K99" s="208" t="s">
        <v>142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0.03065</v>
      </c>
      <c r="T99" s="216">
        <f>S99*H99</f>
        <v>1.4712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143</v>
      </c>
      <c r="AT99" s="217" t="s">
        <v>138</v>
      </c>
      <c r="AU99" s="217" t="s">
        <v>136</v>
      </c>
      <c r="AY99" s="19" t="s">
        <v>135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143</v>
      </c>
      <c r="BM99" s="217" t="s">
        <v>143</v>
      </c>
    </row>
    <row r="100" spans="1:47" s="2" customFormat="1" ht="12">
      <c r="A100" s="40"/>
      <c r="B100" s="41"/>
      <c r="C100" s="42"/>
      <c r="D100" s="219" t="s">
        <v>144</v>
      </c>
      <c r="E100" s="42"/>
      <c r="F100" s="220" t="s">
        <v>735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144</v>
      </c>
      <c r="AU100" s="19" t="s">
        <v>136</v>
      </c>
    </row>
    <row r="101" spans="1:47" s="2" customFormat="1" ht="12">
      <c r="A101" s="40"/>
      <c r="B101" s="41"/>
      <c r="C101" s="42"/>
      <c r="D101" s="224" t="s">
        <v>146</v>
      </c>
      <c r="E101" s="42"/>
      <c r="F101" s="225" t="s">
        <v>736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146</v>
      </c>
      <c r="AU101" s="19" t="s">
        <v>136</v>
      </c>
    </row>
    <row r="102" spans="1:51" s="13" customFormat="1" ht="12">
      <c r="A102" s="13"/>
      <c r="B102" s="226"/>
      <c r="C102" s="227"/>
      <c r="D102" s="219" t="s">
        <v>148</v>
      </c>
      <c r="E102" s="228" t="s">
        <v>19</v>
      </c>
      <c r="F102" s="229" t="s">
        <v>737</v>
      </c>
      <c r="G102" s="227"/>
      <c r="H102" s="230">
        <v>20</v>
      </c>
      <c r="I102" s="231"/>
      <c r="J102" s="227"/>
      <c r="K102" s="227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148</v>
      </c>
      <c r="AU102" s="236" t="s">
        <v>136</v>
      </c>
      <c r="AV102" s="13" t="s">
        <v>82</v>
      </c>
      <c r="AW102" s="13" t="s">
        <v>33</v>
      </c>
      <c r="AX102" s="13" t="s">
        <v>72</v>
      </c>
      <c r="AY102" s="236" t="s">
        <v>135</v>
      </c>
    </row>
    <row r="103" spans="1:51" s="13" customFormat="1" ht="12">
      <c r="A103" s="13"/>
      <c r="B103" s="226"/>
      <c r="C103" s="227"/>
      <c r="D103" s="219" t="s">
        <v>148</v>
      </c>
      <c r="E103" s="228" t="s">
        <v>19</v>
      </c>
      <c r="F103" s="229" t="s">
        <v>738</v>
      </c>
      <c r="G103" s="227"/>
      <c r="H103" s="230">
        <v>28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148</v>
      </c>
      <c r="AU103" s="236" t="s">
        <v>136</v>
      </c>
      <c r="AV103" s="13" t="s">
        <v>82</v>
      </c>
      <c r="AW103" s="13" t="s">
        <v>33</v>
      </c>
      <c r="AX103" s="13" t="s">
        <v>72</v>
      </c>
      <c r="AY103" s="236" t="s">
        <v>135</v>
      </c>
    </row>
    <row r="104" spans="1:51" s="14" customFormat="1" ht="12">
      <c r="A104" s="14"/>
      <c r="B104" s="237"/>
      <c r="C104" s="238"/>
      <c r="D104" s="219" t="s">
        <v>148</v>
      </c>
      <c r="E104" s="239" t="s">
        <v>19</v>
      </c>
      <c r="F104" s="240" t="s">
        <v>150</v>
      </c>
      <c r="G104" s="238"/>
      <c r="H104" s="241">
        <v>48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148</v>
      </c>
      <c r="AU104" s="247" t="s">
        <v>136</v>
      </c>
      <c r="AV104" s="14" t="s">
        <v>143</v>
      </c>
      <c r="AW104" s="14" t="s">
        <v>33</v>
      </c>
      <c r="AX104" s="14" t="s">
        <v>80</v>
      </c>
      <c r="AY104" s="247" t="s">
        <v>135</v>
      </c>
    </row>
    <row r="105" spans="1:63" s="12" customFormat="1" ht="22.8" customHeight="1">
      <c r="A105" s="12"/>
      <c r="B105" s="190"/>
      <c r="C105" s="191"/>
      <c r="D105" s="192" t="s">
        <v>71</v>
      </c>
      <c r="E105" s="204" t="s">
        <v>309</v>
      </c>
      <c r="F105" s="204" t="s">
        <v>310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SUM(P106:P127)</f>
        <v>0</v>
      </c>
      <c r="Q105" s="198"/>
      <c r="R105" s="199">
        <f>SUM(R106:R127)</f>
        <v>0</v>
      </c>
      <c r="S105" s="198"/>
      <c r="T105" s="200">
        <f>SUM(T106:T127)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80</v>
      </c>
      <c r="AT105" s="202" t="s">
        <v>71</v>
      </c>
      <c r="AU105" s="202" t="s">
        <v>80</v>
      </c>
      <c r="AY105" s="201" t="s">
        <v>135</v>
      </c>
      <c r="BK105" s="203">
        <f>SUM(BK106:BK127)</f>
        <v>0</v>
      </c>
    </row>
    <row r="106" spans="1:65" s="2" customFormat="1" ht="33" customHeight="1">
      <c r="A106" s="40"/>
      <c r="B106" s="41"/>
      <c r="C106" s="206" t="s">
        <v>136</v>
      </c>
      <c r="D106" s="206" t="s">
        <v>138</v>
      </c>
      <c r="E106" s="207" t="s">
        <v>739</v>
      </c>
      <c r="F106" s="208" t="s">
        <v>740</v>
      </c>
      <c r="G106" s="209" t="s">
        <v>327</v>
      </c>
      <c r="H106" s="210">
        <v>8.737</v>
      </c>
      <c r="I106" s="211"/>
      <c r="J106" s="212">
        <f>ROUND(I106*H106,2)</f>
        <v>0</v>
      </c>
      <c r="K106" s="208" t="s">
        <v>142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143</v>
      </c>
      <c r="AT106" s="217" t="s">
        <v>138</v>
      </c>
      <c r="AU106" s="217" t="s">
        <v>82</v>
      </c>
      <c r="AY106" s="19" t="s">
        <v>135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143</v>
      </c>
      <c r="BM106" s="217" t="s">
        <v>158</v>
      </c>
    </row>
    <row r="107" spans="1:47" s="2" customFormat="1" ht="12">
      <c r="A107" s="40"/>
      <c r="B107" s="41"/>
      <c r="C107" s="42"/>
      <c r="D107" s="219" t="s">
        <v>144</v>
      </c>
      <c r="E107" s="42"/>
      <c r="F107" s="220" t="s">
        <v>741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144</v>
      </c>
      <c r="AU107" s="19" t="s">
        <v>82</v>
      </c>
    </row>
    <row r="108" spans="1:47" s="2" customFormat="1" ht="12">
      <c r="A108" s="40"/>
      <c r="B108" s="41"/>
      <c r="C108" s="42"/>
      <c r="D108" s="224" t="s">
        <v>146</v>
      </c>
      <c r="E108" s="42"/>
      <c r="F108" s="225" t="s">
        <v>742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146</v>
      </c>
      <c r="AU108" s="19" t="s">
        <v>82</v>
      </c>
    </row>
    <row r="109" spans="1:65" s="2" customFormat="1" ht="33" customHeight="1">
      <c r="A109" s="40"/>
      <c r="B109" s="41"/>
      <c r="C109" s="206" t="s">
        <v>143</v>
      </c>
      <c r="D109" s="206" t="s">
        <v>138</v>
      </c>
      <c r="E109" s="207" t="s">
        <v>743</v>
      </c>
      <c r="F109" s="208" t="s">
        <v>744</v>
      </c>
      <c r="G109" s="209" t="s">
        <v>327</v>
      </c>
      <c r="H109" s="210">
        <v>2.483</v>
      </c>
      <c r="I109" s="211"/>
      <c r="J109" s="212">
        <f>ROUND(I109*H109,2)</f>
        <v>0</v>
      </c>
      <c r="K109" s="208" t="s">
        <v>142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143</v>
      </c>
      <c r="AT109" s="217" t="s">
        <v>138</v>
      </c>
      <c r="AU109" s="217" t="s">
        <v>82</v>
      </c>
      <c r="AY109" s="19" t="s">
        <v>135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143</v>
      </c>
      <c r="BM109" s="217" t="s">
        <v>170</v>
      </c>
    </row>
    <row r="110" spans="1:47" s="2" customFormat="1" ht="12">
      <c r="A110" s="40"/>
      <c r="B110" s="41"/>
      <c r="C110" s="42"/>
      <c r="D110" s="219" t="s">
        <v>144</v>
      </c>
      <c r="E110" s="42"/>
      <c r="F110" s="220" t="s">
        <v>745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144</v>
      </c>
      <c r="AU110" s="19" t="s">
        <v>82</v>
      </c>
    </row>
    <row r="111" spans="1:47" s="2" customFormat="1" ht="12">
      <c r="A111" s="40"/>
      <c r="B111" s="41"/>
      <c r="C111" s="42"/>
      <c r="D111" s="224" t="s">
        <v>146</v>
      </c>
      <c r="E111" s="42"/>
      <c r="F111" s="225" t="s">
        <v>746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146</v>
      </c>
      <c r="AU111" s="19" t="s">
        <v>82</v>
      </c>
    </row>
    <row r="112" spans="1:65" s="2" customFormat="1" ht="24.15" customHeight="1">
      <c r="A112" s="40"/>
      <c r="B112" s="41"/>
      <c r="C112" s="206" t="s">
        <v>174</v>
      </c>
      <c r="D112" s="206" t="s">
        <v>138</v>
      </c>
      <c r="E112" s="207" t="s">
        <v>331</v>
      </c>
      <c r="F112" s="208" t="s">
        <v>332</v>
      </c>
      <c r="G112" s="209" t="s">
        <v>327</v>
      </c>
      <c r="H112" s="210">
        <v>11.717</v>
      </c>
      <c r="I112" s="211"/>
      <c r="J112" s="212">
        <f>ROUND(I112*H112,2)</f>
        <v>0</v>
      </c>
      <c r="K112" s="208" t="s">
        <v>142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143</v>
      </c>
      <c r="AT112" s="217" t="s">
        <v>138</v>
      </c>
      <c r="AU112" s="217" t="s">
        <v>82</v>
      </c>
      <c r="AY112" s="19" t="s">
        <v>135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143</v>
      </c>
      <c r="BM112" s="217" t="s">
        <v>177</v>
      </c>
    </row>
    <row r="113" spans="1:47" s="2" customFormat="1" ht="12">
      <c r="A113" s="40"/>
      <c r="B113" s="41"/>
      <c r="C113" s="42"/>
      <c r="D113" s="219" t="s">
        <v>144</v>
      </c>
      <c r="E113" s="42"/>
      <c r="F113" s="220" t="s">
        <v>334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144</v>
      </c>
      <c r="AU113" s="19" t="s">
        <v>82</v>
      </c>
    </row>
    <row r="114" spans="1:47" s="2" customFormat="1" ht="12">
      <c r="A114" s="40"/>
      <c r="B114" s="41"/>
      <c r="C114" s="42"/>
      <c r="D114" s="224" t="s">
        <v>146</v>
      </c>
      <c r="E114" s="42"/>
      <c r="F114" s="225" t="s">
        <v>335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146</v>
      </c>
      <c r="AU114" s="19" t="s">
        <v>82</v>
      </c>
    </row>
    <row r="115" spans="1:65" s="2" customFormat="1" ht="24.15" customHeight="1">
      <c r="A115" s="40"/>
      <c r="B115" s="41"/>
      <c r="C115" s="206" t="s">
        <v>158</v>
      </c>
      <c r="D115" s="206" t="s">
        <v>138</v>
      </c>
      <c r="E115" s="207" t="s">
        <v>337</v>
      </c>
      <c r="F115" s="208" t="s">
        <v>338</v>
      </c>
      <c r="G115" s="209" t="s">
        <v>327</v>
      </c>
      <c r="H115" s="210">
        <v>164.038</v>
      </c>
      <c r="I115" s="211"/>
      <c r="J115" s="212">
        <f>ROUND(I115*H115,2)</f>
        <v>0</v>
      </c>
      <c r="K115" s="208" t="s">
        <v>142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143</v>
      </c>
      <c r="AT115" s="217" t="s">
        <v>138</v>
      </c>
      <c r="AU115" s="217" t="s">
        <v>82</v>
      </c>
      <c r="AY115" s="19" t="s">
        <v>135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143</v>
      </c>
      <c r="BM115" s="217" t="s">
        <v>183</v>
      </c>
    </row>
    <row r="116" spans="1:47" s="2" customFormat="1" ht="12">
      <c r="A116" s="40"/>
      <c r="B116" s="41"/>
      <c r="C116" s="42"/>
      <c r="D116" s="219" t="s">
        <v>144</v>
      </c>
      <c r="E116" s="42"/>
      <c r="F116" s="220" t="s">
        <v>340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144</v>
      </c>
      <c r="AU116" s="19" t="s">
        <v>82</v>
      </c>
    </row>
    <row r="117" spans="1:47" s="2" customFormat="1" ht="12">
      <c r="A117" s="40"/>
      <c r="B117" s="41"/>
      <c r="C117" s="42"/>
      <c r="D117" s="224" t="s">
        <v>146</v>
      </c>
      <c r="E117" s="42"/>
      <c r="F117" s="225" t="s">
        <v>341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146</v>
      </c>
      <c r="AU117" s="19" t="s">
        <v>82</v>
      </c>
    </row>
    <row r="118" spans="1:47" s="2" customFormat="1" ht="12">
      <c r="A118" s="40"/>
      <c r="B118" s="41"/>
      <c r="C118" s="42"/>
      <c r="D118" s="219" t="s">
        <v>203</v>
      </c>
      <c r="E118" s="42"/>
      <c r="F118" s="258" t="s">
        <v>342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203</v>
      </c>
      <c r="AU118" s="19" t="s">
        <v>82</v>
      </c>
    </row>
    <row r="119" spans="1:51" s="13" customFormat="1" ht="12">
      <c r="A119" s="13"/>
      <c r="B119" s="226"/>
      <c r="C119" s="227"/>
      <c r="D119" s="219" t="s">
        <v>148</v>
      </c>
      <c r="E119" s="227"/>
      <c r="F119" s="229" t="s">
        <v>747</v>
      </c>
      <c r="G119" s="227"/>
      <c r="H119" s="230">
        <v>164.038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148</v>
      </c>
      <c r="AU119" s="236" t="s">
        <v>82</v>
      </c>
      <c r="AV119" s="13" t="s">
        <v>82</v>
      </c>
      <c r="AW119" s="13" t="s">
        <v>4</v>
      </c>
      <c r="AX119" s="13" t="s">
        <v>80</v>
      </c>
      <c r="AY119" s="236" t="s">
        <v>135</v>
      </c>
    </row>
    <row r="120" spans="1:65" s="2" customFormat="1" ht="33" customHeight="1">
      <c r="A120" s="40"/>
      <c r="B120" s="41"/>
      <c r="C120" s="206" t="s">
        <v>188</v>
      </c>
      <c r="D120" s="206" t="s">
        <v>138</v>
      </c>
      <c r="E120" s="207" t="s">
        <v>344</v>
      </c>
      <c r="F120" s="208" t="s">
        <v>345</v>
      </c>
      <c r="G120" s="209" t="s">
        <v>327</v>
      </c>
      <c r="H120" s="210">
        <v>2.98</v>
      </c>
      <c r="I120" s="211"/>
      <c r="J120" s="212">
        <f>ROUND(I120*H120,2)</f>
        <v>0</v>
      </c>
      <c r="K120" s="208" t="s">
        <v>142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143</v>
      </c>
      <c r="AT120" s="217" t="s">
        <v>138</v>
      </c>
      <c r="AU120" s="217" t="s">
        <v>82</v>
      </c>
      <c r="AY120" s="19" t="s">
        <v>135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143</v>
      </c>
      <c r="BM120" s="217" t="s">
        <v>191</v>
      </c>
    </row>
    <row r="121" spans="1:47" s="2" customFormat="1" ht="12">
      <c r="A121" s="40"/>
      <c r="B121" s="41"/>
      <c r="C121" s="42"/>
      <c r="D121" s="219" t="s">
        <v>144</v>
      </c>
      <c r="E121" s="42"/>
      <c r="F121" s="220" t="s">
        <v>347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144</v>
      </c>
      <c r="AU121" s="19" t="s">
        <v>82</v>
      </c>
    </row>
    <row r="122" spans="1:47" s="2" customFormat="1" ht="12">
      <c r="A122" s="40"/>
      <c r="B122" s="41"/>
      <c r="C122" s="42"/>
      <c r="D122" s="224" t="s">
        <v>146</v>
      </c>
      <c r="E122" s="42"/>
      <c r="F122" s="225" t="s">
        <v>348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146</v>
      </c>
      <c r="AU122" s="19" t="s">
        <v>82</v>
      </c>
    </row>
    <row r="123" spans="1:51" s="13" customFormat="1" ht="12">
      <c r="A123" s="13"/>
      <c r="B123" s="226"/>
      <c r="C123" s="227"/>
      <c r="D123" s="219" t="s">
        <v>148</v>
      </c>
      <c r="E123" s="228" t="s">
        <v>19</v>
      </c>
      <c r="F123" s="229" t="s">
        <v>748</v>
      </c>
      <c r="G123" s="227"/>
      <c r="H123" s="230">
        <v>2.98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148</v>
      </c>
      <c r="AU123" s="236" t="s">
        <v>82</v>
      </c>
      <c r="AV123" s="13" t="s">
        <v>82</v>
      </c>
      <c r="AW123" s="13" t="s">
        <v>33</v>
      </c>
      <c r="AX123" s="13" t="s">
        <v>80</v>
      </c>
      <c r="AY123" s="236" t="s">
        <v>135</v>
      </c>
    </row>
    <row r="124" spans="1:65" s="2" customFormat="1" ht="24.15" customHeight="1">
      <c r="A124" s="40"/>
      <c r="B124" s="41"/>
      <c r="C124" s="206" t="s">
        <v>170</v>
      </c>
      <c r="D124" s="206" t="s">
        <v>138</v>
      </c>
      <c r="E124" s="207" t="s">
        <v>749</v>
      </c>
      <c r="F124" s="208" t="s">
        <v>750</v>
      </c>
      <c r="G124" s="209" t="s">
        <v>327</v>
      </c>
      <c r="H124" s="210">
        <v>8.737</v>
      </c>
      <c r="I124" s="211"/>
      <c r="J124" s="212">
        <f>ROUND(I124*H124,2)</f>
        <v>0</v>
      </c>
      <c r="K124" s="208" t="s">
        <v>437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143</v>
      </c>
      <c r="AT124" s="217" t="s">
        <v>138</v>
      </c>
      <c r="AU124" s="217" t="s">
        <v>82</v>
      </c>
      <c r="AY124" s="19" t="s">
        <v>135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143</v>
      </c>
      <c r="BM124" s="217" t="s">
        <v>200</v>
      </c>
    </row>
    <row r="125" spans="1:47" s="2" customFormat="1" ht="12">
      <c r="A125" s="40"/>
      <c r="B125" s="41"/>
      <c r="C125" s="42"/>
      <c r="D125" s="219" t="s">
        <v>144</v>
      </c>
      <c r="E125" s="42"/>
      <c r="F125" s="220" t="s">
        <v>750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144</v>
      </c>
      <c r="AU125" s="19" t="s">
        <v>82</v>
      </c>
    </row>
    <row r="126" spans="1:51" s="13" customFormat="1" ht="12">
      <c r="A126" s="13"/>
      <c r="B126" s="226"/>
      <c r="C126" s="227"/>
      <c r="D126" s="219" t="s">
        <v>148</v>
      </c>
      <c r="E126" s="228" t="s">
        <v>19</v>
      </c>
      <c r="F126" s="229" t="s">
        <v>751</v>
      </c>
      <c r="G126" s="227"/>
      <c r="H126" s="230">
        <v>8.737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148</v>
      </c>
      <c r="AU126" s="236" t="s">
        <v>82</v>
      </c>
      <c r="AV126" s="13" t="s">
        <v>82</v>
      </c>
      <c r="AW126" s="13" t="s">
        <v>33</v>
      </c>
      <c r="AX126" s="13" t="s">
        <v>72</v>
      </c>
      <c r="AY126" s="236" t="s">
        <v>135</v>
      </c>
    </row>
    <row r="127" spans="1:51" s="14" customFormat="1" ht="12">
      <c r="A127" s="14"/>
      <c r="B127" s="237"/>
      <c r="C127" s="238"/>
      <c r="D127" s="219" t="s">
        <v>148</v>
      </c>
      <c r="E127" s="239" t="s">
        <v>19</v>
      </c>
      <c r="F127" s="240" t="s">
        <v>150</v>
      </c>
      <c r="G127" s="238"/>
      <c r="H127" s="241">
        <v>8.737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148</v>
      </c>
      <c r="AU127" s="247" t="s">
        <v>82</v>
      </c>
      <c r="AV127" s="14" t="s">
        <v>143</v>
      </c>
      <c r="AW127" s="14" t="s">
        <v>33</v>
      </c>
      <c r="AX127" s="14" t="s">
        <v>80</v>
      </c>
      <c r="AY127" s="247" t="s">
        <v>135</v>
      </c>
    </row>
    <row r="128" spans="1:63" s="12" customFormat="1" ht="25.9" customHeight="1">
      <c r="A128" s="12"/>
      <c r="B128" s="190"/>
      <c r="C128" s="191"/>
      <c r="D128" s="192" t="s">
        <v>71</v>
      </c>
      <c r="E128" s="193" t="s">
        <v>357</v>
      </c>
      <c r="F128" s="193" t="s">
        <v>358</v>
      </c>
      <c r="G128" s="191"/>
      <c r="H128" s="191"/>
      <c r="I128" s="194"/>
      <c r="J128" s="195">
        <f>BK128</f>
        <v>0</v>
      </c>
      <c r="K128" s="191"/>
      <c r="L128" s="196"/>
      <c r="M128" s="197"/>
      <c r="N128" s="198"/>
      <c r="O128" s="198"/>
      <c r="P128" s="199">
        <f>P129+P259+P297+P414</f>
        <v>0</v>
      </c>
      <c r="Q128" s="198"/>
      <c r="R128" s="199">
        <f>R129+R259+R297+R414</f>
        <v>3.1829380000000005</v>
      </c>
      <c r="S128" s="198"/>
      <c r="T128" s="200">
        <f>T129+T259+T297+T414</f>
        <v>2.97962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82</v>
      </c>
      <c r="AT128" s="202" t="s">
        <v>71</v>
      </c>
      <c r="AU128" s="202" t="s">
        <v>72</v>
      </c>
      <c r="AY128" s="201" t="s">
        <v>135</v>
      </c>
      <c r="BK128" s="203">
        <f>BK129+BK259+BK297+BK414</f>
        <v>0</v>
      </c>
    </row>
    <row r="129" spans="1:63" s="12" customFormat="1" ht="22.8" customHeight="1">
      <c r="A129" s="12"/>
      <c r="B129" s="190"/>
      <c r="C129" s="191"/>
      <c r="D129" s="192" t="s">
        <v>71</v>
      </c>
      <c r="E129" s="204" t="s">
        <v>752</v>
      </c>
      <c r="F129" s="204" t="s">
        <v>753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SUM(P130:P258)</f>
        <v>0</v>
      </c>
      <c r="Q129" s="198"/>
      <c r="R129" s="199">
        <f>SUM(R130:R258)</f>
        <v>1.061477</v>
      </c>
      <c r="S129" s="198"/>
      <c r="T129" s="200">
        <f>SUM(T130:T258)</f>
        <v>0.48648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82</v>
      </c>
      <c r="AT129" s="202" t="s">
        <v>71</v>
      </c>
      <c r="AU129" s="202" t="s">
        <v>80</v>
      </c>
      <c r="AY129" s="201" t="s">
        <v>135</v>
      </c>
      <c r="BK129" s="203">
        <f>SUM(BK130:BK258)</f>
        <v>0</v>
      </c>
    </row>
    <row r="130" spans="1:65" s="2" customFormat="1" ht="16.5" customHeight="1">
      <c r="A130" s="40"/>
      <c r="B130" s="41"/>
      <c r="C130" s="206" t="s">
        <v>209</v>
      </c>
      <c r="D130" s="206" t="s">
        <v>138</v>
      </c>
      <c r="E130" s="207" t="s">
        <v>754</v>
      </c>
      <c r="F130" s="208" t="s">
        <v>755</v>
      </c>
      <c r="G130" s="209" t="s">
        <v>154</v>
      </c>
      <c r="H130" s="210">
        <v>94</v>
      </c>
      <c r="I130" s="211"/>
      <c r="J130" s="212">
        <f>ROUND(I130*H130,2)</f>
        <v>0</v>
      </c>
      <c r="K130" s="208" t="s">
        <v>142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0.00031</v>
      </c>
      <c r="R130" s="215">
        <f>Q130*H130</f>
        <v>0.02914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200</v>
      </c>
      <c r="AT130" s="217" t="s">
        <v>138</v>
      </c>
      <c r="AU130" s="217" t="s">
        <v>82</v>
      </c>
      <c r="AY130" s="19" t="s">
        <v>135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200</v>
      </c>
      <c r="BM130" s="217" t="s">
        <v>213</v>
      </c>
    </row>
    <row r="131" spans="1:47" s="2" customFormat="1" ht="12">
      <c r="A131" s="40"/>
      <c r="B131" s="41"/>
      <c r="C131" s="42"/>
      <c r="D131" s="219" t="s">
        <v>144</v>
      </c>
      <c r="E131" s="42"/>
      <c r="F131" s="220" t="s">
        <v>756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144</v>
      </c>
      <c r="AU131" s="19" t="s">
        <v>82</v>
      </c>
    </row>
    <row r="132" spans="1:47" s="2" customFormat="1" ht="12">
      <c r="A132" s="40"/>
      <c r="B132" s="41"/>
      <c r="C132" s="42"/>
      <c r="D132" s="224" t="s">
        <v>146</v>
      </c>
      <c r="E132" s="42"/>
      <c r="F132" s="225" t="s">
        <v>757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146</v>
      </c>
      <c r="AU132" s="19" t="s">
        <v>82</v>
      </c>
    </row>
    <row r="133" spans="1:65" s="2" customFormat="1" ht="16.5" customHeight="1">
      <c r="A133" s="40"/>
      <c r="B133" s="41"/>
      <c r="C133" s="206" t="s">
        <v>177</v>
      </c>
      <c r="D133" s="206" t="s">
        <v>138</v>
      </c>
      <c r="E133" s="207" t="s">
        <v>758</v>
      </c>
      <c r="F133" s="208" t="s">
        <v>759</v>
      </c>
      <c r="G133" s="209" t="s">
        <v>154</v>
      </c>
      <c r="H133" s="210">
        <v>12</v>
      </c>
      <c r="I133" s="211"/>
      <c r="J133" s="212">
        <f>ROUND(I133*H133,2)</f>
        <v>0</v>
      </c>
      <c r="K133" s="208" t="s">
        <v>142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0.00052</v>
      </c>
      <c r="R133" s="215">
        <f>Q133*H133</f>
        <v>0.006239999999999999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200</v>
      </c>
      <c r="AT133" s="217" t="s">
        <v>138</v>
      </c>
      <c r="AU133" s="217" t="s">
        <v>82</v>
      </c>
      <c r="AY133" s="19" t="s">
        <v>135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200</v>
      </c>
      <c r="BM133" s="217" t="s">
        <v>226</v>
      </c>
    </row>
    <row r="134" spans="1:47" s="2" customFormat="1" ht="12">
      <c r="A134" s="40"/>
      <c r="B134" s="41"/>
      <c r="C134" s="42"/>
      <c r="D134" s="219" t="s">
        <v>144</v>
      </c>
      <c r="E134" s="42"/>
      <c r="F134" s="220" t="s">
        <v>760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144</v>
      </c>
      <c r="AU134" s="19" t="s">
        <v>82</v>
      </c>
    </row>
    <row r="135" spans="1:47" s="2" customFormat="1" ht="12">
      <c r="A135" s="40"/>
      <c r="B135" s="41"/>
      <c r="C135" s="42"/>
      <c r="D135" s="224" t="s">
        <v>146</v>
      </c>
      <c r="E135" s="42"/>
      <c r="F135" s="225" t="s">
        <v>761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146</v>
      </c>
      <c r="AU135" s="19" t="s">
        <v>82</v>
      </c>
    </row>
    <row r="136" spans="1:65" s="2" customFormat="1" ht="16.5" customHeight="1">
      <c r="A136" s="40"/>
      <c r="B136" s="41"/>
      <c r="C136" s="206" t="s">
        <v>235</v>
      </c>
      <c r="D136" s="206" t="s">
        <v>138</v>
      </c>
      <c r="E136" s="207" t="s">
        <v>762</v>
      </c>
      <c r="F136" s="208" t="s">
        <v>763</v>
      </c>
      <c r="G136" s="209" t="s">
        <v>154</v>
      </c>
      <c r="H136" s="210">
        <v>38</v>
      </c>
      <c r="I136" s="211"/>
      <c r="J136" s="212">
        <f>ROUND(I136*H136,2)</f>
        <v>0</v>
      </c>
      <c r="K136" s="208" t="s">
        <v>142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0.001</v>
      </c>
      <c r="R136" s="215">
        <f>Q136*H136</f>
        <v>0.038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200</v>
      </c>
      <c r="AT136" s="217" t="s">
        <v>138</v>
      </c>
      <c r="AU136" s="217" t="s">
        <v>82</v>
      </c>
      <c r="AY136" s="19" t="s">
        <v>135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200</v>
      </c>
      <c r="BM136" s="217" t="s">
        <v>238</v>
      </c>
    </row>
    <row r="137" spans="1:47" s="2" customFormat="1" ht="12">
      <c r="A137" s="40"/>
      <c r="B137" s="41"/>
      <c r="C137" s="42"/>
      <c r="D137" s="219" t="s">
        <v>144</v>
      </c>
      <c r="E137" s="42"/>
      <c r="F137" s="220" t="s">
        <v>764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144</v>
      </c>
      <c r="AU137" s="19" t="s">
        <v>82</v>
      </c>
    </row>
    <row r="138" spans="1:47" s="2" customFormat="1" ht="12">
      <c r="A138" s="40"/>
      <c r="B138" s="41"/>
      <c r="C138" s="42"/>
      <c r="D138" s="224" t="s">
        <v>146</v>
      </c>
      <c r="E138" s="42"/>
      <c r="F138" s="225" t="s">
        <v>765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146</v>
      </c>
      <c r="AU138" s="19" t="s">
        <v>82</v>
      </c>
    </row>
    <row r="139" spans="1:65" s="2" customFormat="1" ht="16.5" customHeight="1">
      <c r="A139" s="40"/>
      <c r="B139" s="41"/>
      <c r="C139" s="206" t="s">
        <v>183</v>
      </c>
      <c r="D139" s="206" t="s">
        <v>138</v>
      </c>
      <c r="E139" s="207" t="s">
        <v>766</v>
      </c>
      <c r="F139" s="208" t="s">
        <v>767</v>
      </c>
      <c r="G139" s="209" t="s">
        <v>154</v>
      </c>
      <c r="H139" s="210">
        <v>6</v>
      </c>
      <c r="I139" s="211"/>
      <c r="J139" s="212">
        <f>ROUND(I139*H139,2)</f>
        <v>0</v>
      </c>
      <c r="K139" s="208" t="s">
        <v>142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0.00129</v>
      </c>
      <c r="R139" s="215">
        <f>Q139*H139</f>
        <v>0.0077399999999999995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200</v>
      </c>
      <c r="AT139" s="217" t="s">
        <v>138</v>
      </c>
      <c r="AU139" s="217" t="s">
        <v>82</v>
      </c>
      <c r="AY139" s="19" t="s">
        <v>135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200</v>
      </c>
      <c r="BM139" s="217" t="s">
        <v>246</v>
      </c>
    </row>
    <row r="140" spans="1:47" s="2" customFormat="1" ht="12">
      <c r="A140" s="40"/>
      <c r="B140" s="41"/>
      <c r="C140" s="42"/>
      <c r="D140" s="219" t="s">
        <v>144</v>
      </c>
      <c r="E140" s="42"/>
      <c r="F140" s="220" t="s">
        <v>768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144</v>
      </c>
      <c r="AU140" s="19" t="s">
        <v>82</v>
      </c>
    </row>
    <row r="141" spans="1:47" s="2" customFormat="1" ht="12">
      <c r="A141" s="40"/>
      <c r="B141" s="41"/>
      <c r="C141" s="42"/>
      <c r="D141" s="224" t="s">
        <v>146</v>
      </c>
      <c r="E141" s="42"/>
      <c r="F141" s="225" t="s">
        <v>769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146</v>
      </c>
      <c r="AU141" s="19" t="s">
        <v>82</v>
      </c>
    </row>
    <row r="142" spans="1:65" s="2" customFormat="1" ht="16.5" customHeight="1">
      <c r="A142" s="40"/>
      <c r="B142" s="41"/>
      <c r="C142" s="206" t="s">
        <v>250</v>
      </c>
      <c r="D142" s="206" t="s">
        <v>138</v>
      </c>
      <c r="E142" s="207" t="s">
        <v>770</v>
      </c>
      <c r="F142" s="208" t="s">
        <v>771</v>
      </c>
      <c r="G142" s="209" t="s">
        <v>253</v>
      </c>
      <c r="H142" s="210">
        <v>56.1</v>
      </c>
      <c r="I142" s="211"/>
      <c r="J142" s="212">
        <f>ROUND(I142*H142,2)</f>
        <v>0</v>
      </c>
      <c r="K142" s="208" t="s">
        <v>142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0.00162</v>
      </c>
      <c r="R142" s="215">
        <f>Q142*H142</f>
        <v>0.09088199999999999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200</v>
      </c>
      <c r="AT142" s="217" t="s">
        <v>138</v>
      </c>
      <c r="AU142" s="217" t="s">
        <v>82</v>
      </c>
      <c r="AY142" s="19" t="s">
        <v>135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200</v>
      </c>
      <c r="BM142" s="217" t="s">
        <v>254</v>
      </c>
    </row>
    <row r="143" spans="1:47" s="2" customFormat="1" ht="12">
      <c r="A143" s="40"/>
      <c r="B143" s="41"/>
      <c r="C143" s="42"/>
      <c r="D143" s="219" t="s">
        <v>144</v>
      </c>
      <c r="E143" s="42"/>
      <c r="F143" s="220" t="s">
        <v>772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144</v>
      </c>
      <c r="AU143" s="19" t="s">
        <v>82</v>
      </c>
    </row>
    <row r="144" spans="1:47" s="2" customFormat="1" ht="12">
      <c r="A144" s="40"/>
      <c r="B144" s="41"/>
      <c r="C144" s="42"/>
      <c r="D144" s="224" t="s">
        <v>146</v>
      </c>
      <c r="E144" s="42"/>
      <c r="F144" s="225" t="s">
        <v>773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146</v>
      </c>
      <c r="AU144" s="19" t="s">
        <v>82</v>
      </c>
    </row>
    <row r="145" spans="1:51" s="13" customFormat="1" ht="12">
      <c r="A145" s="13"/>
      <c r="B145" s="226"/>
      <c r="C145" s="227"/>
      <c r="D145" s="219" t="s">
        <v>148</v>
      </c>
      <c r="E145" s="228" t="s">
        <v>19</v>
      </c>
      <c r="F145" s="229" t="s">
        <v>774</v>
      </c>
      <c r="G145" s="227"/>
      <c r="H145" s="230">
        <v>56.1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148</v>
      </c>
      <c r="AU145" s="236" t="s">
        <v>82</v>
      </c>
      <c r="AV145" s="13" t="s">
        <v>82</v>
      </c>
      <c r="AW145" s="13" t="s">
        <v>33</v>
      </c>
      <c r="AX145" s="13" t="s">
        <v>72</v>
      </c>
      <c r="AY145" s="236" t="s">
        <v>135</v>
      </c>
    </row>
    <row r="146" spans="1:51" s="14" customFormat="1" ht="12">
      <c r="A146" s="14"/>
      <c r="B146" s="237"/>
      <c r="C146" s="238"/>
      <c r="D146" s="219" t="s">
        <v>148</v>
      </c>
      <c r="E146" s="239" t="s">
        <v>19</v>
      </c>
      <c r="F146" s="240" t="s">
        <v>150</v>
      </c>
      <c r="G146" s="238"/>
      <c r="H146" s="241">
        <v>56.1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148</v>
      </c>
      <c r="AU146" s="247" t="s">
        <v>82</v>
      </c>
      <c r="AV146" s="14" t="s">
        <v>143</v>
      </c>
      <c r="AW146" s="14" t="s">
        <v>33</v>
      </c>
      <c r="AX146" s="14" t="s">
        <v>80</v>
      </c>
      <c r="AY146" s="247" t="s">
        <v>135</v>
      </c>
    </row>
    <row r="147" spans="1:65" s="2" customFormat="1" ht="21.75" customHeight="1">
      <c r="A147" s="40"/>
      <c r="B147" s="41"/>
      <c r="C147" s="259" t="s">
        <v>191</v>
      </c>
      <c r="D147" s="259" t="s">
        <v>370</v>
      </c>
      <c r="E147" s="260" t="s">
        <v>775</v>
      </c>
      <c r="F147" s="261" t="s">
        <v>776</v>
      </c>
      <c r="G147" s="262" t="s">
        <v>154</v>
      </c>
      <c r="H147" s="263">
        <v>2</v>
      </c>
      <c r="I147" s="264"/>
      <c r="J147" s="265">
        <f>ROUND(I147*H147,2)</f>
        <v>0</v>
      </c>
      <c r="K147" s="261" t="s">
        <v>142</v>
      </c>
      <c r="L147" s="266"/>
      <c r="M147" s="267" t="s">
        <v>19</v>
      </c>
      <c r="N147" s="268" t="s">
        <v>43</v>
      </c>
      <c r="O147" s="86"/>
      <c r="P147" s="215">
        <f>O147*H147</f>
        <v>0</v>
      </c>
      <c r="Q147" s="215">
        <v>0.00078</v>
      </c>
      <c r="R147" s="215">
        <f>Q147*H147</f>
        <v>0.00156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275</v>
      </c>
      <c r="AT147" s="217" t="s">
        <v>370</v>
      </c>
      <c r="AU147" s="217" t="s">
        <v>82</v>
      </c>
      <c r="AY147" s="19" t="s">
        <v>135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200</v>
      </c>
      <c r="BM147" s="217" t="s">
        <v>261</v>
      </c>
    </row>
    <row r="148" spans="1:47" s="2" customFormat="1" ht="12">
      <c r="A148" s="40"/>
      <c r="B148" s="41"/>
      <c r="C148" s="42"/>
      <c r="D148" s="219" t="s">
        <v>144</v>
      </c>
      <c r="E148" s="42"/>
      <c r="F148" s="220" t="s">
        <v>776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144</v>
      </c>
      <c r="AU148" s="19" t="s">
        <v>82</v>
      </c>
    </row>
    <row r="149" spans="1:65" s="2" customFormat="1" ht="16.5" customHeight="1">
      <c r="A149" s="40"/>
      <c r="B149" s="41"/>
      <c r="C149" s="206" t="s">
        <v>8</v>
      </c>
      <c r="D149" s="206" t="s">
        <v>138</v>
      </c>
      <c r="E149" s="207" t="s">
        <v>777</v>
      </c>
      <c r="F149" s="208" t="s">
        <v>778</v>
      </c>
      <c r="G149" s="209" t="s">
        <v>253</v>
      </c>
      <c r="H149" s="210">
        <v>28.05</v>
      </c>
      <c r="I149" s="211"/>
      <c r="J149" s="212">
        <f>ROUND(I149*H149,2)</f>
        <v>0</v>
      </c>
      <c r="K149" s="208" t="s">
        <v>142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0.00209</v>
      </c>
      <c r="R149" s="215">
        <f>Q149*H149</f>
        <v>0.058624499999999996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200</v>
      </c>
      <c r="AT149" s="217" t="s">
        <v>138</v>
      </c>
      <c r="AU149" s="217" t="s">
        <v>82</v>
      </c>
      <c r="AY149" s="19" t="s">
        <v>135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200</v>
      </c>
      <c r="BM149" s="217" t="s">
        <v>269</v>
      </c>
    </row>
    <row r="150" spans="1:47" s="2" customFormat="1" ht="12">
      <c r="A150" s="40"/>
      <c r="B150" s="41"/>
      <c r="C150" s="42"/>
      <c r="D150" s="219" t="s">
        <v>144</v>
      </c>
      <c r="E150" s="42"/>
      <c r="F150" s="220" t="s">
        <v>779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144</v>
      </c>
      <c r="AU150" s="19" t="s">
        <v>82</v>
      </c>
    </row>
    <row r="151" spans="1:47" s="2" customFormat="1" ht="12">
      <c r="A151" s="40"/>
      <c r="B151" s="41"/>
      <c r="C151" s="42"/>
      <c r="D151" s="224" t="s">
        <v>146</v>
      </c>
      <c r="E151" s="42"/>
      <c r="F151" s="225" t="s">
        <v>780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146</v>
      </c>
      <c r="AU151" s="19" t="s">
        <v>82</v>
      </c>
    </row>
    <row r="152" spans="1:51" s="13" customFormat="1" ht="12">
      <c r="A152" s="13"/>
      <c r="B152" s="226"/>
      <c r="C152" s="227"/>
      <c r="D152" s="219" t="s">
        <v>148</v>
      </c>
      <c r="E152" s="228" t="s">
        <v>19</v>
      </c>
      <c r="F152" s="229" t="s">
        <v>781</v>
      </c>
      <c r="G152" s="227"/>
      <c r="H152" s="230">
        <v>28.05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148</v>
      </c>
      <c r="AU152" s="236" t="s">
        <v>82</v>
      </c>
      <c r="AV152" s="13" t="s">
        <v>82</v>
      </c>
      <c r="AW152" s="13" t="s">
        <v>33</v>
      </c>
      <c r="AX152" s="13" t="s">
        <v>72</v>
      </c>
      <c r="AY152" s="236" t="s">
        <v>135</v>
      </c>
    </row>
    <row r="153" spans="1:51" s="14" customFormat="1" ht="12">
      <c r="A153" s="14"/>
      <c r="B153" s="237"/>
      <c r="C153" s="238"/>
      <c r="D153" s="219" t="s">
        <v>148</v>
      </c>
      <c r="E153" s="239" t="s">
        <v>19</v>
      </c>
      <c r="F153" s="240" t="s">
        <v>150</v>
      </c>
      <c r="G153" s="238"/>
      <c r="H153" s="241">
        <v>28.05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148</v>
      </c>
      <c r="AU153" s="247" t="s">
        <v>82</v>
      </c>
      <c r="AV153" s="14" t="s">
        <v>143</v>
      </c>
      <c r="AW153" s="14" t="s">
        <v>33</v>
      </c>
      <c r="AX153" s="14" t="s">
        <v>80</v>
      </c>
      <c r="AY153" s="247" t="s">
        <v>135</v>
      </c>
    </row>
    <row r="154" spans="1:65" s="2" customFormat="1" ht="21.75" customHeight="1">
      <c r="A154" s="40"/>
      <c r="B154" s="41"/>
      <c r="C154" s="259" t="s">
        <v>200</v>
      </c>
      <c r="D154" s="259" t="s">
        <v>370</v>
      </c>
      <c r="E154" s="260" t="s">
        <v>782</v>
      </c>
      <c r="F154" s="261" t="s">
        <v>783</v>
      </c>
      <c r="G154" s="262" t="s">
        <v>154</v>
      </c>
      <c r="H154" s="263">
        <v>1</v>
      </c>
      <c r="I154" s="264"/>
      <c r="J154" s="265">
        <f>ROUND(I154*H154,2)</f>
        <v>0</v>
      </c>
      <c r="K154" s="261" t="s">
        <v>142</v>
      </c>
      <c r="L154" s="266"/>
      <c r="M154" s="267" t="s">
        <v>19</v>
      </c>
      <c r="N154" s="268" t="s">
        <v>43</v>
      </c>
      <c r="O154" s="86"/>
      <c r="P154" s="215">
        <f>O154*H154</f>
        <v>0</v>
      </c>
      <c r="Q154" s="215">
        <v>0.00091</v>
      </c>
      <c r="R154" s="215">
        <f>Q154*H154</f>
        <v>0.00091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275</v>
      </c>
      <c r="AT154" s="217" t="s">
        <v>370</v>
      </c>
      <c r="AU154" s="217" t="s">
        <v>82</v>
      </c>
      <c r="AY154" s="19" t="s">
        <v>135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200</v>
      </c>
      <c r="BM154" s="217" t="s">
        <v>275</v>
      </c>
    </row>
    <row r="155" spans="1:47" s="2" customFormat="1" ht="12">
      <c r="A155" s="40"/>
      <c r="B155" s="41"/>
      <c r="C155" s="42"/>
      <c r="D155" s="219" t="s">
        <v>144</v>
      </c>
      <c r="E155" s="42"/>
      <c r="F155" s="220" t="s">
        <v>783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144</v>
      </c>
      <c r="AU155" s="19" t="s">
        <v>82</v>
      </c>
    </row>
    <row r="156" spans="1:65" s="2" customFormat="1" ht="16.5" customHeight="1">
      <c r="A156" s="40"/>
      <c r="B156" s="41"/>
      <c r="C156" s="259" t="s">
        <v>280</v>
      </c>
      <c r="D156" s="259" t="s">
        <v>370</v>
      </c>
      <c r="E156" s="260" t="s">
        <v>784</v>
      </c>
      <c r="F156" s="261" t="s">
        <v>785</v>
      </c>
      <c r="G156" s="262" t="s">
        <v>154</v>
      </c>
      <c r="H156" s="263">
        <v>3</v>
      </c>
      <c r="I156" s="264"/>
      <c r="J156" s="265">
        <f>ROUND(I156*H156,2)</f>
        <v>0</v>
      </c>
      <c r="K156" s="261" t="s">
        <v>142</v>
      </c>
      <c r="L156" s="266"/>
      <c r="M156" s="267" t="s">
        <v>19</v>
      </c>
      <c r="N156" s="268" t="s">
        <v>43</v>
      </c>
      <c r="O156" s="86"/>
      <c r="P156" s="215">
        <f>O156*H156</f>
        <v>0</v>
      </c>
      <c r="Q156" s="215">
        <v>0.0003</v>
      </c>
      <c r="R156" s="215">
        <f>Q156*H156</f>
        <v>0.0009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275</v>
      </c>
      <c r="AT156" s="217" t="s">
        <v>370</v>
      </c>
      <c r="AU156" s="217" t="s">
        <v>82</v>
      </c>
      <c r="AY156" s="19" t="s">
        <v>135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200</v>
      </c>
      <c r="BM156" s="217" t="s">
        <v>283</v>
      </c>
    </row>
    <row r="157" spans="1:47" s="2" customFormat="1" ht="12">
      <c r="A157" s="40"/>
      <c r="B157" s="41"/>
      <c r="C157" s="42"/>
      <c r="D157" s="219" t="s">
        <v>144</v>
      </c>
      <c r="E157" s="42"/>
      <c r="F157" s="220" t="s">
        <v>785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144</v>
      </c>
      <c r="AU157" s="19" t="s">
        <v>82</v>
      </c>
    </row>
    <row r="158" spans="1:51" s="13" customFormat="1" ht="12">
      <c r="A158" s="13"/>
      <c r="B158" s="226"/>
      <c r="C158" s="227"/>
      <c r="D158" s="219" t="s">
        <v>148</v>
      </c>
      <c r="E158" s="228" t="s">
        <v>19</v>
      </c>
      <c r="F158" s="229" t="s">
        <v>786</v>
      </c>
      <c r="G158" s="227"/>
      <c r="H158" s="230">
        <v>2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148</v>
      </c>
      <c r="AU158" s="236" t="s">
        <v>82</v>
      </c>
      <c r="AV158" s="13" t="s">
        <v>82</v>
      </c>
      <c r="AW158" s="13" t="s">
        <v>33</v>
      </c>
      <c r="AX158" s="13" t="s">
        <v>72</v>
      </c>
      <c r="AY158" s="236" t="s">
        <v>135</v>
      </c>
    </row>
    <row r="159" spans="1:51" s="13" customFormat="1" ht="12">
      <c r="A159" s="13"/>
      <c r="B159" s="226"/>
      <c r="C159" s="227"/>
      <c r="D159" s="219" t="s">
        <v>148</v>
      </c>
      <c r="E159" s="228" t="s">
        <v>19</v>
      </c>
      <c r="F159" s="229" t="s">
        <v>787</v>
      </c>
      <c r="G159" s="227"/>
      <c r="H159" s="230">
        <v>1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148</v>
      </c>
      <c r="AU159" s="236" t="s">
        <v>82</v>
      </c>
      <c r="AV159" s="13" t="s">
        <v>82</v>
      </c>
      <c r="AW159" s="13" t="s">
        <v>33</v>
      </c>
      <c r="AX159" s="13" t="s">
        <v>72</v>
      </c>
      <c r="AY159" s="236" t="s">
        <v>135</v>
      </c>
    </row>
    <row r="160" spans="1:51" s="14" customFormat="1" ht="12">
      <c r="A160" s="14"/>
      <c r="B160" s="237"/>
      <c r="C160" s="238"/>
      <c r="D160" s="219" t="s">
        <v>148</v>
      </c>
      <c r="E160" s="239" t="s">
        <v>19</v>
      </c>
      <c r="F160" s="240" t="s">
        <v>150</v>
      </c>
      <c r="G160" s="238"/>
      <c r="H160" s="241">
        <v>3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148</v>
      </c>
      <c r="AU160" s="247" t="s">
        <v>82</v>
      </c>
      <c r="AV160" s="14" t="s">
        <v>143</v>
      </c>
      <c r="AW160" s="14" t="s">
        <v>33</v>
      </c>
      <c r="AX160" s="14" t="s">
        <v>80</v>
      </c>
      <c r="AY160" s="247" t="s">
        <v>135</v>
      </c>
    </row>
    <row r="161" spans="1:65" s="2" customFormat="1" ht="24.15" customHeight="1">
      <c r="A161" s="40"/>
      <c r="B161" s="41"/>
      <c r="C161" s="206" t="s">
        <v>213</v>
      </c>
      <c r="D161" s="206" t="s">
        <v>138</v>
      </c>
      <c r="E161" s="207" t="s">
        <v>788</v>
      </c>
      <c r="F161" s="208" t="s">
        <v>789</v>
      </c>
      <c r="G161" s="209" t="s">
        <v>253</v>
      </c>
      <c r="H161" s="210">
        <v>28.05</v>
      </c>
      <c r="I161" s="211"/>
      <c r="J161" s="212">
        <f>ROUND(I161*H161,2)</f>
        <v>0</v>
      </c>
      <c r="K161" s="208" t="s">
        <v>142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0.01701</v>
      </c>
      <c r="R161" s="215">
        <f>Q161*H161</f>
        <v>0.4771305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200</v>
      </c>
      <c r="AT161" s="217" t="s">
        <v>138</v>
      </c>
      <c r="AU161" s="217" t="s">
        <v>82</v>
      </c>
      <c r="AY161" s="19" t="s">
        <v>135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200</v>
      </c>
      <c r="BM161" s="217" t="s">
        <v>290</v>
      </c>
    </row>
    <row r="162" spans="1:47" s="2" customFormat="1" ht="12">
      <c r="A162" s="40"/>
      <c r="B162" s="41"/>
      <c r="C162" s="42"/>
      <c r="D162" s="219" t="s">
        <v>144</v>
      </c>
      <c r="E162" s="42"/>
      <c r="F162" s="220" t="s">
        <v>790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144</v>
      </c>
      <c r="AU162" s="19" t="s">
        <v>82</v>
      </c>
    </row>
    <row r="163" spans="1:47" s="2" customFormat="1" ht="12">
      <c r="A163" s="40"/>
      <c r="B163" s="41"/>
      <c r="C163" s="42"/>
      <c r="D163" s="224" t="s">
        <v>146</v>
      </c>
      <c r="E163" s="42"/>
      <c r="F163" s="225" t="s">
        <v>791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146</v>
      </c>
      <c r="AU163" s="19" t="s">
        <v>82</v>
      </c>
    </row>
    <row r="164" spans="1:51" s="13" customFormat="1" ht="12">
      <c r="A164" s="13"/>
      <c r="B164" s="226"/>
      <c r="C164" s="227"/>
      <c r="D164" s="219" t="s">
        <v>148</v>
      </c>
      <c r="E164" s="228" t="s">
        <v>19</v>
      </c>
      <c r="F164" s="229" t="s">
        <v>781</v>
      </c>
      <c r="G164" s="227"/>
      <c r="H164" s="230">
        <v>28.05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148</v>
      </c>
      <c r="AU164" s="236" t="s">
        <v>82</v>
      </c>
      <c r="AV164" s="13" t="s">
        <v>82</v>
      </c>
      <c r="AW164" s="13" t="s">
        <v>33</v>
      </c>
      <c r="AX164" s="13" t="s">
        <v>72</v>
      </c>
      <c r="AY164" s="236" t="s">
        <v>135</v>
      </c>
    </row>
    <row r="165" spans="1:51" s="14" customFormat="1" ht="12">
      <c r="A165" s="14"/>
      <c r="B165" s="237"/>
      <c r="C165" s="238"/>
      <c r="D165" s="219" t="s">
        <v>148</v>
      </c>
      <c r="E165" s="239" t="s">
        <v>19</v>
      </c>
      <c r="F165" s="240" t="s">
        <v>150</v>
      </c>
      <c r="G165" s="238"/>
      <c r="H165" s="241">
        <v>28.05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148</v>
      </c>
      <c r="AU165" s="247" t="s">
        <v>82</v>
      </c>
      <c r="AV165" s="14" t="s">
        <v>143</v>
      </c>
      <c r="AW165" s="14" t="s">
        <v>33</v>
      </c>
      <c r="AX165" s="14" t="s">
        <v>80</v>
      </c>
      <c r="AY165" s="247" t="s">
        <v>135</v>
      </c>
    </row>
    <row r="166" spans="1:65" s="2" customFormat="1" ht="21.75" customHeight="1">
      <c r="A166" s="40"/>
      <c r="B166" s="41"/>
      <c r="C166" s="259" t="s">
        <v>296</v>
      </c>
      <c r="D166" s="259" t="s">
        <v>370</v>
      </c>
      <c r="E166" s="260" t="s">
        <v>792</v>
      </c>
      <c r="F166" s="261" t="s">
        <v>793</v>
      </c>
      <c r="G166" s="262" t="s">
        <v>154</v>
      </c>
      <c r="H166" s="263">
        <v>1</v>
      </c>
      <c r="I166" s="264"/>
      <c r="J166" s="265">
        <f>ROUND(I166*H166,2)</f>
        <v>0</v>
      </c>
      <c r="K166" s="261" t="s">
        <v>632</v>
      </c>
      <c r="L166" s="266"/>
      <c r="M166" s="267" t="s">
        <v>19</v>
      </c>
      <c r="N166" s="268" t="s">
        <v>43</v>
      </c>
      <c r="O166" s="86"/>
      <c r="P166" s="215">
        <f>O166*H166</f>
        <v>0</v>
      </c>
      <c r="Q166" s="215">
        <v>0.0065</v>
      </c>
      <c r="R166" s="215">
        <f>Q166*H166</f>
        <v>0.0065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275</v>
      </c>
      <c r="AT166" s="217" t="s">
        <v>370</v>
      </c>
      <c r="AU166" s="217" t="s">
        <v>82</v>
      </c>
      <c r="AY166" s="19" t="s">
        <v>135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200</v>
      </c>
      <c r="BM166" s="217" t="s">
        <v>299</v>
      </c>
    </row>
    <row r="167" spans="1:47" s="2" customFormat="1" ht="12">
      <c r="A167" s="40"/>
      <c r="B167" s="41"/>
      <c r="C167" s="42"/>
      <c r="D167" s="219" t="s">
        <v>144</v>
      </c>
      <c r="E167" s="42"/>
      <c r="F167" s="220" t="s">
        <v>793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144</v>
      </c>
      <c r="AU167" s="19" t="s">
        <v>82</v>
      </c>
    </row>
    <row r="168" spans="1:65" s="2" customFormat="1" ht="16.5" customHeight="1">
      <c r="A168" s="40"/>
      <c r="B168" s="41"/>
      <c r="C168" s="206" t="s">
        <v>226</v>
      </c>
      <c r="D168" s="206" t="s">
        <v>138</v>
      </c>
      <c r="E168" s="207" t="s">
        <v>794</v>
      </c>
      <c r="F168" s="208" t="s">
        <v>795</v>
      </c>
      <c r="G168" s="209" t="s">
        <v>253</v>
      </c>
      <c r="H168" s="210">
        <v>10</v>
      </c>
      <c r="I168" s="211"/>
      <c r="J168" s="212">
        <f>ROUND(I168*H168,2)</f>
        <v>0</v>
      </c>
      <c r="K168" s="208" t="s">
        <v>142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0.00041</v>
      </c>
      <c r="R168" s="215">
        <f>Q168*H168</f>
        <v>0.0040999999999999995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200</v>
      </c>
      <c r="AT168" s="217" t="s">
        <v>138</v>
      </c>
      <c r="AU168" s="217" t="s">
        <v>82</v>
      </c>
      <c r="AY168" s="19" t="s">
        <v>135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200</v>
      </c>
      <c r="BM168" s="217" t="s">
        <v>305</v>
      </c>
    </row>
    <row r="169" spans="1:47" s="2" customFormat="1" ht="12">
      <c r="A169" s="40"/>
      <c r="B169" s="41"/>
      <c r="C169" s="42"/>
      <c r="D169" s="219" t="s">
        <v>144</v>
      </c>
      <c r="E169" s="42"/>
      <c r="F169" s="220" t="s">
        <v>796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144</v>
      </c>
      <c r="AU169" s="19" t="s">
        <v>82</v>
      </c>
    </row>
    <row r="170" spans="1:47" s="2" customFormat="1" ht="12">
      <c r="A170" s="40"/>
      <c r="B170" s="41"/>
      <c r="C170" s="42"/>
      <c r="D170" s="224" t="s">
        <v>146</v>
      </c>
      <c r="E170" s="42"/>
      <c r="F170" s="225" t="s">
        <v>797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146</v>
      </c>
      <c r="AU170" s="19" t="s">
        <v>82</v>
      </c>
    </row>
    <row r="171" spans="1:51" s="13" customFormat="1" ht="12">
      <c r="A171" s="13"/>
      <c r="B171" s="226"/>
      <c r="C171" s="227"/>
      <c r="D171" s="219" t="s">
        <v>148</v>
      </c>
      <c r="E171" s="228" t="s">
        <v>19</v>
      </c>
      <c r="F171" s="229" t="s">
        <v>798</v>
      </c>
      <c r="G171" s="227"/>
      <c r="H171" s="230">
        <v>10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148</v>
      </c>
      <c r="AU171" s="236" t="s">
        <v>82</v>
      </c>
      <c r="AV171" s="13" t="s">
        <v>82</v>
      </c>
      <c r="AW171" s="13" t="s">
        <v>33</v>
      </c>
      <c r="AX171" s="13" t="s">
        <v>80</v>
      </c>
      <c r="AY171" s="236" t="s">
        <v>135</v>
      </c>
    </row>
    <row r="172" spans="1:65" s="2" customFormat="1" ht="16.5" customHeight="1">
      <c r="A172" s="40"/>
      <c r="B172" s="41"/>
      <c r="C172" s="206" t="s">
        <v>7</v>
      </c>
      <c r="D172" s="206" t="s">
        <v>138</v>
      </c>
      <c r="E172" s="207" t="s">
        <v>799</v>
      </c>
      <c r="F172" s="208" t="s">
        <v>800</v>
      </c>
      <c r="G172" s="209" t="s">
        <v>253</v>
      </c>
      <c r="H172" s="210">
        <v>47</v>
      </c>
      <c r="I172" s="211"/>
      <c r="J172" s="212">
        <f>ROUND(I172*H172,2)</f>
        <v>0</v>
      </c>
      <c r="K172" s="208" t="s">
        <v>142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0.00048</v>
      </c>
      <c r="R172" s="215">
        <f>Q172*H172</f>
        <v>0.02256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200</v>
      </c>
      <c r="AT172" s="217" t="s">
        <v>138</v>
      </c>
      <c r="AU172" s="217" t="s">
        <v>82</v>
      </c>
      <c r="AY172" s="19" t="s">
        <v>135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200</v>
      </c>
      <c r="BM172" s="217" t="s">
        <v>313</v>
      </c>
    </row>
    <row r="173" spans="1:47" s="2" customFormat="1" ht="12">
      <c r="A173" s="40"/>
      <c r="B173" s="41"/>
      <c r="C173" s="42"/>
      <c r="D173" s="219" t="s">
        <v>144</v>
      </c>
      <c r="E173" s="42"/>
      <c r="F173" s="220" t="s">
        <v>801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144</v>
      </c>
      <c r="AU173" s="19" t="s">
        <v>82</v>
      </c>
    </row>
    <row r="174" spans="1:47" s="2" customFormat="1" ht="12">
      <c r="A174" s="40"/>
      <c r="B174" s="41"/>
      <c r="C174" s="42"/>
      <c r="D174" s="224" t="s">
        <v>146</v>
      </c>
      <c r="E174" s="42"/>
      <c r="F174" s="225" t="s">
        <v>802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146</v>
      </c>
      <c r="AU174" s="19" t="s">
        <v>82</v>
      </c>
    </row>
    <row r="175" spans="1:51" s="13" customFormat="1" ht="12">
      <c r="A175" s="13"/>
      <c r="B175" s="226"/>
      <c r="C175" s="227"/>
      <c r="D175" s="219" t="s">
        <v>148</v>
      </c>
      <c r="E175" s="228" t="s">
        <v>19</v>
      </c>
      <c r="F175" s="229" t="s">
        <v>803</v>
      </c>
      <c r="G175" s="227"/>
      <c r="H175" s="230">
        <v>47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148</v>
      </c>
      <c r="AU175" s="236" t="s">
        <v>82</v>
      </c>
      <c r="AV175" s="13" t="s">
        <v>82</v>
      </c>
      <c r="AW175" s="13" t="s">
        <v>33</v>
      </c>
      <c r="AX175" s="13" t="s">
        <v>80</v>
      </c>
      <c r="AY175" s="236" t="s">
        <v>135</v>
      </c>
    </row>
    <row r="176" spans="1:65" s="2" customFormat="1" ht="16.5" customHeight="1">
      <c r="A176" s="40"/>
      <c r="B176" s="41"/>
      <c r="C176" s="206" t="s">
        <v>238</v>
      </c>
      <c r="D176" s="206" t="s">
        <v>138</v>
      </c>
      <c r="E176" s="207" t="s">
        <v>804</v>
      </c>
      <c r="F176" s="208" t="s">
        <v>805</v>
      </c>
      <c r="G176" s="209" t="s">
        <v>253</v>
      </c>
      <c r="H176" s="210">
        <v>32</v>
      </c>
      <c r="I176" s="211"/>
      <c r="J176" s="212">
        <f>ROUND(I176*H176,2)</f>
        <v>0</v>
      </c>
      <c r="K176" s="208" t="s">
        <v>142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0.00071</v>
      </c>
      <c r="R176" s="215">
        <f>Q176*H176</f>
        <v>0.02272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200</v>
      </c>
      <c r="AT176" s="217" t="s">
        <v>138</v>
      </c>
      <c r="AU176" s="217" t="s">
        <v>82</v>
      </c>
      <c r="AY176" s="19" t="s">
        <v>135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200</v>
      </c>
      <c r="BM176" s="217" t="s">
        <v>319</v>
      </c>
    </row>
    <row r="177" spans="1:47" s="2" customFormat="1" ht="12">
      <c r="A177" s="40"/>
      <c r="B177" s="41"/>
      <c r="C177" s="42"/>
      <c r="D177" s="219" t="s">
        <v>144</v>
      </c>
      <c r="E177" s="42"/>
      <c r="F177" s="220" t="s">
        <v>806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144</v>
      </c>
      <c r="AU177" s="19" t="s">
        <v>82</v>
      </c>
    </row>
    <row r="178" spans="1:47" s="2" customFormat="1" ht="12">
      <c r="A178" s="40"/>
      <c r="B178" s="41"/>
      <c r="C178" s="42"/>
      <c r="D178" s="224" t="s">
        <v>146</v>
      </c>
      <c r="E178" s="42"/>
      <c r="F178" s="225" t="s">
        <v>807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146</v>
      </c>
      <c r="AU178" s="19" t="s">
        <v>82</v>
      </c>
    </row>
    <row r="179" spans="1:51" s="13" customFormat="1" ht="12">
      <c r="A179" s="13"/>
      <c r="B179" s="226"/>
      <c r="C179" s="227"/>
      <c r="D179" s="219" t="s">
        <v>148</v>
      </c>
      <c r="E179" s="228" t="s">
        <v>19</v>
      </c>
      <c r="F179" s="229" t="s">
        <v>808</v>
      </c>
      <c r="G179" s="227"/>
      <c r="H179" s="230">
        <v>32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148</v>
      </c>
      <c r="AU179" s="236" t="s">
        <v>82</v>
      </c>
      <c r="AV179" s="13" t="s">
        <v>82</v>
      </c>
      <c r="AW179" s="13" t="s">
        <v>33</v>
      </c>
      <c r="AX179" s="13" t="s">
        <v>80</v>
      </c>
      <c r="AY179" s="236" t="s">
        <v>135</v>
      </c>
    </row>
    <row r="180" spans="1:65" s="2" customFormat="1" ht="16.5" customHeight="1">
      <c r="A180" s="40"/>
      <c r="B180" s="41"/>
      <c r="C180" s="206" t="s">
        <v>324</v>
      </c>
      <c r="D180" s="206" t="s">
        <v>138</v>
      </c>
      <c r="E180" s="207" t="s">
        <v>809</v>
      </c>
      <c r="F180" s="208" t="s">
        <v>810</v>
      </c>
      <c r="G180" s="209" t="s">
        <v>253</v>
      </c>
      <c r="H180" s="210">
        <v>91</v>
      </c>
      <c r="I180" s="211"/>
      <c r="J180" s="212">
        <f>ROUND(I180*H180,2)</f>
        <v>0</v>
      </c>
      <c r="K180" s="208" t="s">
        <v>142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0.00224</v>
      </c>
      <c r="R180" s="215">
        <f>Q180*H180</f>
        <v>0.20384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200</v>
      </c>
      <c r="AT180" s="217" t="s">
        <v>138</v>
      </c>
      <c r="AU180" s="217" t="s">
        <v>82</v>
      </c>
      <c r="AY180" s="19" t="s">
        <v>135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200</v>
      </c>
      <c r="BM180" s="217" t="s">
        <v>328</v>
      </c>
    </row>
    <row r="181" spans="1:47" s="2" customFormat="1" ht="12">
      <c r="A181" s="40"/>
      <c r="B181" s="41"/>
      <c r="C181" s="42"/>
      <c r="D181" s="219" t="s">
        <v>144</v>
      </c>
      <c r="E181" s="42"/>
      <c r="F181" s="220" t="s">
        <v>811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144</v>
      </c>
      <c r="AU181" s="19" t="s">
        <v>82</v>
      </c>
    </row>
    <row r="182" spans="1:47" s="2" customFormat="1" ht="12">
      <c r="A182" s="40"/>
      <c r="B182" s="41"/>
      <c r="C182" s="42"/>
      <c r="D182" s="224" t="s">
        <v>146</v>
      </c>
      <c r="E182" s="42"/>
      <c r="F182" s="225" t="s">
        <v>812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146</v>
      </c>
      <c r="AU182" s="19" t="s">
        <v>82</v>
      </c>
    </row>
    <row r="183" spans="1:51" s="13" customFormat="1" ht="12">
      <c r="A183" s="13"/>
      <c r="B183" s="226"/>
      <c r="C183" s="227"/>
      <c r="D183" s="219" t="s">
        <v>148</v>
      </c>
      <c r="E183" s="228" t="s">
        <v>19</v>
      </c>
      <c r="F183" s="229" t="s">
        <v>813</v>
      </c>
      <c r="G183" s="227"/>
      <c r="H183" s="230">
        <v>91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148</v>
      </c>
      <c r="AU183" s="236" t="s">
        <v>82</v>
      </c>
      <c r="AV183" s="13" t="s">
        <v>82</v>
      </c>
      <c r="AW183" s="13" t="s">
        <v>33</v>
      </c>
      <c r="AX183" s="13" t="s">
        <v>80</v>
      </c>
      <c r="AY183" s="236" t="s">
        <v>135</v>
      </c>
    </row>
    <row r="184" spans="1:65" s="2" customFormat="1" ht="16.5" customHeight="1">
      <c r="A184" s="40"/>
      <c r="B184" s="41"/>
      <c r="C184" s="206" t="s">
        <v>246</v>
      </c>
      <c r="D184" s="206" t="s">
        <v>138</v>
      </c>
      <c r="E184" s="207" t="s">
        <v>814</v>
      </c>
      <c r="F184" s="208" t="s">
        <v>815</v>
      </c>
      <c r="G184" s="209" t="s">
        <v>253</v>
      </c>
      <c r="H184" s="210">
        <v>20</v>
      </c>
      <c r="I184" s="211"/>
      <c r="J184" s="212">
        <f>ROUND(I184*H184,2)</f>
        <v>0</v>
      </c>
      <c r="K184" s="208" t="s">
        <v>142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0.00145</v>
      </c>
      <c r="R184" s="215">
        <f>Q184*H184</f>
        <v>0.028999999999999998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200</v>
      </c>
      <c r="AT184" s="217" t="s">
        <v>138</v>
      </c>
      <c r="AU184" s="217" t="s">
        <v>82</v>
      </c>
      <c r="AY184" s="19" t="s">
        <v>135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200</v>
      </c>
      <c r="BM184" s="217" t="s">
        <v>333</v>
      </c>
    </row>
    <row r="185" spans="1:47" s="2" customFormat="1" ht="12">
      <c r="A185" s="40"/>
      <c r="B185" s="41"/>
      <c r="C185" s="42"/>
      <c r="D185" s="219" t="s">
        <v>144</v>
      </c>
      <c r="E185" s="42"/>
      <c r="F185" s="220" t="s">
        <v>816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144</v>
      </c>
      <c r="AU185" s="19" t="s">
        <v>82</v>
      </c>
    </row>
    <row r="186" spans="1:47" s="2" customFormat="1" ht="12">
      <c r="A186" s="40"/>
      <c r="B186" s="41"/>
      <c r="C186" s="42"/>
      <c r="D186" s="224" t="s">
        <v>146</v>
      </c>
      <c r="E186" s="42"/>
      <c r="F186" s="225" t="s">
        <v>817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146</v>
      </c>
      <c r="AU186" s="19" t="s">
        <v>82</v>
      </c>
    </row>
    <row r="187" spans="1:47" s="2" customFormat="1" ht="12">
      <c r="A187" s="40"/>
      <c r="B187" s="41"/>
      <c r="C187" s="42"/>
      <c r="D187" s="219" t="s">
        <v>203</v>
      </c>
      <c r="E187" s="42"/>
      <c r="F187" s="258" t="s">
        <v>818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203</v>
      </c>
      <c r="AU187" s="19" t="s">
        <v>82</v>
      </c>
    </row>
    <row r="188" spans="1:51" s="13" customFormat="1" ht="12">
      <c r="A188" s="13"/>
      <c r="B188" s="226"/>
      <c r="C188" s="227"/>
      <c r="D188" s="219" t="s">
        <v>148</v>
      </c>
      <c r="E188" s="228" t="s">
        <v>19</v>
      </c>
      <c r="F188" s="229" t="s">
        <v>819</v>
      </c>
      <c r="G188" s="227"/>
      <c r="H188" s="230">
        <v>20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148</v>
      </c>
      <c r="AU188" s="236" t="s">
        <v>82</v>
      </c>
      <c r="AV188" s="13" t="s">
        <v>82</v>
      </c>
      <c r="AW188" s="13" t="s">
        <v>33</v>
      </c>
      <c r="AX188" s="13" t="s">
        <v>80</v>
      </c>
      <c r="AY188" s="236" t="s">
        <v>135</v>
      </c>
    </row>
    <row r="189" spans="1:65" s="2" customFormat="1" ht="16.5" customHeight="1">
      <c r="A189" s="40"/>
      <c r="B189" s="41"/>
      <c r="C189" s="206" t="s">
        <v>336</v>
      </c>
      <c r="D189" s="206" t="s">
        <v>138</v>
      </c>
      <c r="E189" s="207" t="s">
        <v>820</v>
      </c>
      <c r="F189" s="208" t="s">
        <v>821</v>
      </c>
      <c r="G189" s="209" t="s">
        <v>154</v>
      </c>
      <c r="H189" s="210">
        <v>5</v>
      </c>
      <c r="I189" s="211"/>
      <c r="J189" s="212">
        <f>ROUND(I189*H189,2)</f>
        <v>0</v>
      </c>
      <c r="K189" s="208" t="s">
        <v>142</v>
      </c>
      <c r="L189" s="46"/>
      <c r="M189" s="213" t="s">
        <v>19</v>
      </c>
      <c r="N189" s="214" t="s">
        <v>43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200</v>
      </c>
      <c r="AT189" s="217" t="s">
        <v>138</v>
      </c>
      <c r="AU189" s="217" t="s">
        <v>82</v>
      </c>
      <c r="AY189" s="19" t="s">
        <v>135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200</v>
      </c>
      <c r="BM189" s="217" t="s">
        <v>339</v>
      </c>
    </row>
    <row r="190" spans="1:47" s="2" customFormat="1" ht="12">
      <c r="A190" s="40"/>
      <c r="B190" s="41"/>
      <c r="C190" s="42"/>
      <c r="D190" s="219" t="s">
        <v>144</v>
      </c>
      <c r="E190" s="42"/>
      <c r="F190" s="220" t="s">
        <v>822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144</v>
      </c>
      <c r="AU190" s="19" t="s">
        <v>82</v>
      </c>
    </row>
    <row r="191" spans="1:47" s="2" customFormat="1" ht="12">
      <c r="A191" s="40"/>
      <c r="B191" s="41"/>
      <c r="C191" s="42"/>
      <c r="D191" s="224" t="s">
        <v>146</v>
      </c>
      <c r="E191" s="42"/>
      <c r="F191" s="225" t="s">
        <v>823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146</v>
      </c>
      <c r="AU191" s="19" t="s">
        <v>82</v>
      </c>
    </row>
    <row r="192" spans="1:51" s="13" customFormat="1" ht="12">
      <c r="A192" s="13"/>
      <c r="B192" s="226"/>
      <c r="C192" s="227"/>
      <c r="D192" s="219" t="s">
        <v>148</v>
      </c>
      <c r="E192" s="228" t="s">
        <v>19</v>
      </c>
      <c r="F192" s="229" t="s">
        <v>824</v>
      </c>
      <c r="G192" s="227"/>
      <c r="H192" s="230">
        <v>5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148</v>
      </c>
      <c r="AU192" s="236" t="s">
        <v>82</v>
      </c>
      <c r="AV192" s="13" t="s">
        <v>82</v>
      </c>
      <c r="AW192" s="13" t="s">
        <v>33</v>
      </c>
      <c r="AX192" s="13" t="s">
        <v>80</v>
      </c>
      <c r="AY192" s="236" t="s">
        <v>135</v>
      </c>
    </row>
    <row r="193" spans="1:65" s="2" customFormat="1" ht="16.5" customHeight="1">
      <c r="A193" s="40"/>
      <c r="B193" s="41"/>
      <c r="C193" s="206" t="s">
        <v>254</v>
      </c>
      <c r="D193" s="206" t="s">
        <v>138</v>
      </c>
      <c r="E193" s="207" t="s">
        <v>825</v>
      </c>
      <c r="F193" s="208" t="s">
        <v>826</v>
      </c>
      <c r="G193" s="209" t="s">
        <v>154</v>
      </c>
      <c r="H193" s="210">
        <v>32</v>
      </c>
      <c r="I193" s="211"/>
      <c r="J193" s="212">
        <f>ROUND(I193*H193,2)</f>
        <v>0</v>
      </c>
      <c r="K193" s="208" t="s">
        <v>142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200</v>
      </c>
      <c r="AT193" s="217" t="s">
        <v>138</v>
      </c>
      <c r="AU193" s="217" t="s">
        <v>82</v>
      </c>
      <c r="AY193" s="19" t="s">
        <v>135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200</v>
      </c>
      <c r="BM193" s="217" t="s">
        <v>346</v>
      </c>
    </row>
    <row r="194" spans="1:47" s="2" customFormat="1" ht="12">
      <c r="A194" s="40"/>
      <c r="B194" s="41"/>
      <c r="C194" s="42"/>
      <c r="D194" s="219" t="s">
        <v>144</v>
      </c>
      <c r="E194" s="42"/>
      <c r="F194" s="220" t="s">
        <v>827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144</v>
      </c>
      <c r="AU194" s="19" t="s">
        <v>82</v>
      </c>
    </row>
    <row r="195" spans="1:47" s="2" customFormat="1" ht="12">
      <c r="A195" s="40"/>
      <c r="B195" s="41"/>
      <c r="C195" s="42"/>
      <c r="D195" s="224" t="s">
        <v>146</v>
      </c>
      <c r="E195" s="42"/>
      <c r="F195" s="225" t="s">
        <v>828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146</v>
      </c>
      <c r="AU195" s="19" t="s">
        <v>82</v>
      </c>
    </row>
    <row r="196" spans="1:51" s="13" customFormat="1" ht="12">
      <c r="A196" s="13"/>
      <c r="B196" s="226"/>
      <c r="C196" s="227"/>
      <c r="D196" s="219" t="s">
        <v>148</v>
      </c>
      <c r="E196" s="228" t="s">
        <v>19</v>
      </c>
      <c r="F196" s="229" t="s">
        <v>829</v>
      </c>
      <c r="G196" s="227"/>
      <c r="H196" s="230">
        <v>32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148</v>
      </c>
      <c r="AU196" s="236" t="s">
        <v>82</v>
      </c>
      <c r="AV196" s="13" t="s">
        <v>82</v>
      </c>
      <c r="AW196" s="13" t="s">
        <v>33</v>
      </c>
      <c r="AX196" s="13" t="s">
        <v>80</v>
      </c>
      <c r="AY196" s="236" t="s">
        <v>135</v>
      </c>
    </row>
    <row r="197" spans="1:65" s="2" customFormat="1" ht="21.75" customHeight="1">
      <c r="A197" s="40"/>
      <c r="B197" s="41"/>
      <c r="C197" s="206" t="s">
        <v>351</v>
      </c>
      <c r="D197" s="206" t="s">
        <v>138</v>
      </c>
      <c r="E197" s="207" t="s">
        <v>830</v>
      </c>
      <c r="F197" s="208" t="s">
        <v>831</v>
      </c>
      <c r="G197" s="209" t="s">
        <v>154</v>
      </c>
      <c r="H197" s="210">
        <v>5</v>
      </c>
      <c r="I197" s="211"/>
      <c r="J197" s="212">
        <f>ROUND(I197*H197,2)</f>
        <v>0</v>
      </c>
      <c r="K197" s="208" t="s">
        <v>142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200</v>
      </c>
      <c r="AT197" s="217" t="s">
        <v>138</v>
      </c>
      <c r="AU197" s="217" t="s">
        <v>82</v>
      </c>
      <c r="AY197" s="19" t="s">
        <v>135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200</v>
      </c>
      <c r="BM197" s="217" t="s">
        <v>354</v>
      </c>
    </row>
    <row r="198" spans="1:47" s="2" customFormat="1" ht="12">
      <c r="A198" s="40"/>
      <c r="B198" s="41"/>
      <c r="C198" s="42"/>
      <c r="D198" s="219" t="s">
        <v>144</v>
      </c>
      <c r="E198" s="42"/>
      <c r="F198" s="220" t="s">
        <v>832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144</v>
      </c>
      <c r="AU198" s="19" t="s">
        <v>82</v>
      </c>
    </row>
    <row r="199" spans="1:47" s="2" customFormat="1" ht="12">
      <c r="A199" s="40"/>
      <c r="B199" s="41"/>
      <c r="C199" s="42"/>
      <c r="D199" s="224" t="s">
        <v>146</v>
      </c>
      <c r="E199" s="42"/>
      <c r="F199" s="225" t="s">
        <v>833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146</v>
      </c>
      <c r="AU199" s="19" t="s">
        <v>82</v>
      </c>
    </row>
    <row r="200" spans="1:51" s="13" customFormat="1" ht="12">
      <c r="A200" s="13"/>
      <c r="B200" s="226"/>
      <c r="C200" s="227"/>
      <c r="D200" s="219" t="s">
        <v>148</v>
      </c>
      <c r="E200" s="228" t="s">
        <v>19</v>
      </c>
      <c r="F200" s="229" t="s">
        <v>834</v>
      </c>
      <c r="G200" s="227"/>
      <c r="H200" s="230">
        <v>5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148</v>
      </c>
      <c r="AU200" s="236" t="s">
        <v>82</v>
      </c>
      <c r="AV200" s="13" t="s">
        <v>82</v>
      </c>
      <c r="AW200" s="13" t="s">
        <v>33</v>
      </c>
      <c r="AX200" s="13" t="s">
        <v>80</v>
      </c>
      <c r="AY200" s="236" t="s">
        <v>135</v>
      </c>
    </row>
    <row r="201" spans="1:65" s="2" customFormat="1" ht="16.5" customHeight="1">
      <c r="A201" s="40"/>
      <c r="B201" s="41"/>
      <c r="C201" s="206" t="s">
        <v>261</v>
      </c>
      <c r="D201" s="206" t="s">
        <v>138</v>
      </c>
      <c r="E201" s="207" t="s">
        <v>835</v>
      </c>
      <c r="F201" s="208" t="s">
        <v>836</v>
      </c>
      <c r="G201" s="209" t="s">
        <v>154</v>
      </c>
      <c r="H201" s="210">
        <v>24</v>
      </c>
      <c r="I201" s="211"/>
      <c r="J201" s="212">
        <f>ROUND(I201*H201,2)</f>
        <v>0</v>
      </c>
      <c r="K201" s="208" t="s">
        <v>142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0.02027</v>
      </c>
      <c r="T201" s="216">
        <f>S201*H201</f>
        <v>0.48648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200</v>
      </c>
      <c r="AT201" s="217" t="s">
        <v>138</v>
      </c>
      <c r="AU201" s="217" t="s">
        <v>82</v>
      </c>
      <c r="AY201" s="19" t="s">
        <v>135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200</v>
      </c>
      <c r="BM201" s="217" t="s">
        <v>364</v>
      </c>
    </row>
    <row r="202" spans="1:47" s="2" customFormat="1" ht="12">
      <c r="A202" s="40"/>
      <c r="B202" s="41"/>
      <c r="C202" s="42"/>
      <c r="D202" s="219" t="s">
        <v>144</v>
      </c>
      <c r="E202" s="42"/>
      <c r="F202" s="220" t="s">
        <v>837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144</v>
      </c>
      <c r="AU202" s="19" t="s">
        <v>82</v>
      </c>
    </row>
    <row r="203" spans="1:47" s="2" customFormat="1" ht="12">
      <c r="A203" s="40"/>
      <c r="B203" s="41"/>
      <c r="C203" s="42"/>
      <c r="D203" s="224" t="s">
        <v>146</v>
      </c>
      <c r="E203" s="42"/>
      <c r="F203" s="225" t="s">
        <v>838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146</v>
      </c>
      <c r="AU203" s="19" t="s">
        <v>82</v>
      </c>
    </row>
    <row r="204" spans="1:51" s="13" customFormat="1" ht="12">
      <c r="A204" s="13"/>
      <c r="B204" s="226"/>
      <c r="C204" s="227"/>
      <c r="D204" s="219" t="s">
        <v>148</v>
      </c>
      <c r="E204" s="228" t="s">
        <v>19</v>
      </c>
      <c r="F204" s="229" t="s">
        <v>839</v>
      </c>
      <c r="G204" s="227"/>
      <c r="H204" s="230">
        <v>24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148</v>
      </c>
      <c r="AU204" s="236" t="s">
        <v>82</v>
      </c>
      <c r="AV204" s="13" t="s">
        <v>82</v>
      </c>
      <c r="AW204" s="13" t="s">
        <v>33</v>
      </c>
      <c r="AX204" s="13" t="s">
        <v>80</v>
      </c>
      <c r="AY204" s="236" t="s">
        <v>135</v>
      </c>
    </row>
    <row r="205" spans="1:65" s="2" customFormat="1" ht="24.15" customHeight="1">
      <c r="A205" s="40"/>
      <c r="B205" s="41"/>
      <c r="C205" s="206" t="s">
        <v>369</v>
      </c>
      <c r="D205" s="206" t="s">
        <v>138</v>
      </c>
      <c r="E205" s="207" t="s">
        <v>840</v>
      </c>
      <c r="F205" s="208" t="s">
        <v>841</v>
      </c>
      <c r="G205" s="209" t="s">
        <v>154</v>
      </c>
      <c r="H205" s="210">
        <v>32</v>
      </c>
      <c r="I205" s="211"/>
      <c r="J205" s="212">
        <f>ROUND(I205*H205,2)</f>
        <v>0</v>
      </c>
      <c r="K205" s="208" t="s">
        <v>142</v>
      </c>
      <c r="L205" s="46"/>
      <c r="M205" s="213" t="s">
        <v>19</v>
      </c>
      <c r="N205" s="214" t="s">
        <v>43</v>
      </c>
      <c r="O205" s="86"/>
      <c r="P205" s="215">
        <f>O205*H205</f>
        <v>0</v>
      </c>
      <c r="Q205" s="215">
        <v>0.0009</v>
      </c>
      <c r="R205" s="215">
        <f>Q205*H205</f>
        <v>0.0288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200</v>
      </c>
      <c r="AT205" s="217" t="s">
        <v>138</v>
      </c>
      <c r="AU205" s="217" t="s">
        <v>82</v>
      </c>
      <c r="AY205" s="19" t="s">
        <v>135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200</v>
      </c>
      <c r="BM205" s="217" t="s">
        <v>374</v>
      </c>
    </row>
    <row r="206" spans="1:47" s="2" customFormat="1" ht="12">
      <c r="A206" s="40"/>
      <c r="B206" s="41"/>
      <c r="C206" s="42"/>
      <c r="D206" s="219" t="s">
        <v>144</v>
      </c>
      <c r="E206" s="42"/>
      <c r="F206" s="220" t="s">
        <v>842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144</v>
      </c>
      <c r="AU206" s="19" t="s">
        <v>82</v>
      </c>
    </row>
    <row r="207" spans="1:47" s="2" customFormat="1" ht="12">
      <c r="A207" s="40"/>
      <c r="B207" s="41"/>
      <c r="C207" s="42"/>
      <c r="D207" s="224" t="s">
        <v>146</v>
      </c>
      <c r="E207" s="42"/>
      <c r="F207" s="225" t="s">
        <v>843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146</v>
      </c>
      <c r="AU207" s="19" t="s">
        <v>82</v>
      </c>
    </row>
    <row r="208" spans="1:51" s="13" customFormat="1" ht="12">
      <c r="A208" s="13"/>
      <c r="B208" s="226"/>
      <c r="C208" s="227"/>
      <c r="D208" s="219" t="s">
        <v>148</v>
      </c>
      <c r="E208" s="228" t="s">
        <v>19</v>
      </c>
      <c r="F208" s="229" t="s">
        <v>844</v>
      </c>
      <c r="G208" s="227"/>
      <c r="H208" s="230">
        <v>32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148</v>
      </c>
      <c r="AU208" s="236" t="s">
        <v>82</v>
      </c>
      <c r="AV208" s="13" t="s">
        <v>82</v>
      </c>
      <c r="AW208" s="13" t="s">
        <v>33</v>
      </c>
      <c r="AX208" s="13" t="s">
        <v>80</v>
      </c>
      <c r="AY208" s="236" t="s">
        <v>135</v>
      </c>
    </row>
    <row r="209" spans="1:65" s="2" customFormat="1" ht="24.15" customHeight="1">
      <c r="A209" s="40"/>
      <c r="B209" s="41"/>
      <c r="C209" s="206" t="s">
        <v>269</v>
      </c>
      <c r="D209" s="206" t="s">
        <v>138</v>
      </c>
      <c r="E209" s="207" t="s">
        <v>845</v>
      </c>
      <c r="F209" s="208" t="s">
        <v>846</v>
      </c>
      <c r="G209" s="209" t="s">
        <v>154</v>
      </c>
      <c r="H209" s="210">
        <v>14</v>
      </c>
      <c r="I209" s="211"/>
      <c r="J209" s="212">
        <f>ROUND(I209*H209,2)</f>
        <v>0</v>
      </c>
      <c r="K209" s="208" t="s">
        <v>142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200</v>
      </c>
      <c r="AT209" s="217" t="s">
        <v>138</v>
      </c>
      <c r="AU209" s="217" t="s">
        <v>82</v>
      </c>
      <c r="AY209" s="19" t="s">
        <v>135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200</v>
      </c>
      <c r="BM209" s="217" t="s">
        <v>378</v>
      </c>
    </row>
    <row r="210" spans="1:47" s="2" customFormat="1" ht="12">
      <c r="A210" s="40"/>
      <c r="B210" s="41"/>
      <c r="C210" s="42"/>
      <c r="D210" s="219" t="s">
        <v>144</v>
      </c>
      <c r="E210" s="42"/>
      <c r="F210" s="220" t="s">
        <v>847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144</v>
      </c>
      <c r="AU210" s="19" t="s">
        <v>82</v>
      </c>
    </row>
    <row r="211" spans="1:47" s="2" customFormat="1" ht="12">
      <c r="A211" s="40"/>
      <c r="B211" s="41"/>
      <c r="C211" s="42"/>
      <c r="D211" s="224" t="s">
        <v>146</v>
      </c>
      <c r="E211" s="42"/>
      <c r="F211" s="225" t="s">
        <v>848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146</v>
      </c>
      <c r="AU211" s="19" t="s">
        <v>82</v>
      </c>
    </row>
    <row r="212" spans="1:51" s="13" customFormat="1" ht="12">
      <c r="A212" s="13"/>
      <c r="B212" s="226"/>
      <c r="C212" s="227"/>
      <c r="D212" s="219" t="s">
        <v>148</v>
      </c>
      <c r="E212" s="228" t="s">
        <v>19</v>
      </c>
      <c r="F212" s="229" t="s">
        <v>849</v>
      </c>
      <c r="G212" s="227"/>
      <c r="H212" s="230">
        <v>14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148</v>
      </c>
      <c r="AU212" s="236" t="s">
        <v>82</v>
      </c>
      <c r="AV212" s="13" t="s">
        <v>82</v>
      </c>
      <c r="AW212" s="13" t="s">
        <v>33</v>
      </c>
      <c r="AX212" s="13" t="s">
        <v>80</v>
      </c>
      <c r="AY212" s="236" t="s">
        <v>135</v>
      </c>
    </row>
    <row r="213" spans="1:65" s="2" customFormat="1" ht="16.5" customHeight="1">
      <c r="A213" s="40"/>
      <c r="B213" s="41"/>
      <c r="C213" s="259" t="s">
        <v>383</v>
      </c>
      <c r="D213" s="259" t="s">
        <v>370</v>
      </c>
      <c r="E213" s="260" t="s">
        <v>850</v>
      </c>
      <c r="F213" s="261" t="s">
        <v>851</v>
      </c>
      <c r="G213" s="262" t="s">
        <v>154</v>
      </c>
      <c r="H213" s="263">
        <v>14</v>
      </c>
      <c r="I213" s="264"/>
      <c r="J213" s="265">
        <f>ROUND(I213*H213,2)</f>
        <v>0</v>
      </c>
      <c r="K213" s="261" t="s">
        <v>142</v>
      </c>
      <c r="L213" s="266"/>
      <c r="M213" s="267" t="s">
        <v>19</v>
      </c>
      <c r="N213" s="268" t="s">
        <v>43</v>
      </c>
      <c r="O213" s="86"/>
      <c r="P213" s="215">
        <f>O213*H213</f>
        <v>0</v>
      </c>
      <c r="Q213" s="215">
        <v>0.0005</v>
      </c>
      <c r="R213" s="215">
        <f>Q213*H213</f>
        <v>0.007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275</v>
      </c>
      <c r="AT213" s="217" t="s">
        <v>370</v>
      </c>
      <c r="AU213" s="217" t="s">
        <v>82</v>
      </c>
      <c r="AY213" s="19" t="s">
        <v>135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200</v>
      </c>
      <c r="BM213" s="217" t="s">
        <v>386</v>
      </c>
    </row>
    <row r="214" spans="1:47" s="2" customFormat="1" ht="12">
      <c r="A214" s="40"/>
      <c r="B214" s="41"/>
      <c r="C214" s="42"/>
      <c r="D214" s="219" t="s">
        <v>144</v>
      </c>
      <c r="E214" s="42"/>
      <c r="F214" s="220" t="s">
        <v>851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144</v>
      </c>
      <c r="AU214" s="19" t="s">
        <v>82</v>
      </c>
    </row>
    <row r="215" spans="1:65" s="2" customFormat="1" ht="24.15" customHeight="1">
      <c r="A215" s="40"/>
      <c r="B215" s="41"/>
      <c r="C215" s="206" t="s">
        <v>275</v>
      </c>
      <c r="D215" s="206" t="s">
        <v>138</v>
      </c>
      <c r="E215" s="207" t="s">
        <v>852</v>
      </c>
      <c r="F215" s="208" t="s">
        <v>853</v>
      </c>
      <c r="G215" s="209" t="s">
        <v>154</v>
      </c>
      <c r="H215" s="210">
        <v>36</v>
      </c>
      <c r="I215" s="211"/>
      <c r="J215" s="212">
        <f>ROUND(I215*H215,2)</f>
        <v>0</v>
      </c>
      <c r="K215" s="208" t="s">
        <v>142</v>
      </c>
      <c r="L215" s="46"/>
      <c r="M215" s="213" t="s">
        <v>19</v>
      </c>
      <c r="N215" s="214" t="s">
        <v>43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200</v>
      </c>
      <c r="AT215" s="217" t="s">
        <v>138</v>
      </c>
      <c r="AU215" s="217" t="s">
        <v>82</v>
      </c>
      <c r="AY215" s="19" t="s">
        <v>135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200</v>
      </c>
      <c r="BM215" s="217" t="s">
        <v>391</v>
      </c>
    </row>
    <row r="216" spans="1:47" s="2" customFormat="1" ht="12">
      <c r="A216" s="40"/>
      <c r="B216" s="41"/>
      <c r="C216" s="42"/>
      <c r="D216" s="219" t="s">
        <v>144</v>
      </c>
      <c r="E216" s="42"/>
      <c r="F216" s="220" t="s">
        <v>854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144</v>
      </c>
      <c r="AU216" s="19" t="s">
        <v>82</v>
      </c>
    </row>
    <row r="217" spans="1:47" s="2" customFormat="1" ht="12">
      <c r="A217" s="40"/>
      <c r="B217" s="41"/>
      <c r="C217" s="42"/>
      <c r="D217" s="224" t="s">
        <v>146</v>
      </c>
      <c r="E217" s="42"/>
      <c r="F217" s="225" t="s">
        <v>855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146</v>
      </c>
      <c r="AU217" s="19" t="s">
        <v>82</v>
      </c>
    </row>
    <row r="218" spans="1:51" s="13" customFormat="1" ht="12">
      <c r="A218" s="13"/>
      <c r="B218" s="226"/>
      <c r="C218" s="227"/>
      <c r="D218" s="219" t="s">
        <v>148</v>
      </c>
      <c r="E218" s="228" t="s">
        <v>19</v>
      </c>
      <c r="F218" s="229" t="s">
        <v>856</v>
      </c>
      <c r="G218" s="227"/>
      <c r="H218" s="230">
        <v>36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148</v>
      </c>
      <c r="AU218" s="236" t="s">
        <v>82</v>
      </c>
      <c r="AV218" s="13" t="s">
        <v>82</v>
      </c>
      <c r="AW218" s="13" t="s">
        <v>33</v>
      </c>
      <c r="AX218" s="13" t="s">
        <v>80</v>
      </c>
      <c r="AY218" s="236" t="s">
        <v>135</v>
      </c>
    </row>
    <row r="219" spans="1:65" s="2" customFormat="1" ht="16.5" customHeight="1">
      <c r="A219" s="40"/>
      <c r="B219" s="41"/>
      <c r="C219" s="259" t="s">
        <v>396</v>
      </c>
      <c r="D219" s="259" t="s">
        <v>370</v>
      </c>
      <c r="E219" s="260" t="s">
        <v>857</v>
      </c>
      <c r="F219" s="261" t="s">
        <v>858</v>
      </c>
      <c r="G219" s="262" t="s">
        <v>154</v>
      </c>
      <c r="H219" s="263">
        <v>36</v>
      </c>
      <c r="I219" s="264"/>
      <c r="J219" s="265">
        <f>ROUND(I219*H219,2)</f>
        <v>0</v>
      </c>
      <c r="K219" s="261" t="s">
        <v>142</v>
      </c>
      <c r="L219" s="266"/>
      <c r="M219" s="267" t="s">
        <v>19</v>
      </c>
      <c r="N219" s="268" t="s">
        <v>43</v>
      </c>
      <c r="O219" s="86"/>
      <c r="P219" s="215">
        <f>O219*H219</f>
        <v>0</v>
      </c>
      <c r="Q219" s="215">
        <v>0.00025</v>
      </c>
      <c r="R219" s="215">
        <f>Q219*H219</f>
        <v>0.009000000000000001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275</v>
      </c>
      <c r="AT219" s="217" t="s">
        <v>370</v>
      </c>
      <c r="AU219" s="217" t="s">
        <v>82</v>
      </c>
      <c r="AY219" s="19" t="s">
        <v>135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200</v>
      </c>
      <c r="BM219" s="217" t="s">
        <v>399</v>
      </c>
    </row>
    <row r="220" spans="1:47" s="2" customFormat="1" ht="12">
      <c r="A220" s="40"/>
      <c r="B220" s="41"/>
      <c r="C220" s="42"/>
      <c r="D220" s="219" t="s">
        <v>144</v>
      </c>
      <c r="E220" s="42"/>
      <c r="F220" s="220" t="s">
        <v>858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144</v>
      </c>
      <c r="AU220" s="19" t="s">
        <v>82</v>
      </c>
    </row>
    <row r="221" spans="1:51" s="13" customFormat="1" ht="12">
      <c r="A221" s="13"/>
      <c r="B221" s="226"/>
      <c r="C221" s="227"/>
      <c r="D221" s="219" t="s">
        <v>148</v>
      </c>
      <c r="E221" s="228" t="s">
        <v>19</v>
      </c>
      <c r="F221" s="229" t="s">
        <v>856</v>
      </c>
      <c r="G221" s="227"/>
      <c r="H221" s="230">
        <v>36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148</v>
      </c>
      <c r="AU221" s="236" t="s">
        <v>82</v>
      </c>
      <c r="AV221" s="13" t="s">
        <v>82</v>
      </c>
      <c r="AW221" s="13" t="s">
        <v>33</v>
      </c>
      <c r="AX221" s="13" t="s">
        <v>80</v>
      </c>
      <c r="AY221" s="236" t="s">
        <v>135</v>
      </c>
    </row>
    <row r="222" spans="1:65" s="2" customFormat="1" ht="24.15" customHeight="1">
      <c r="A222" s="40"/>
      <c r="B222" s="41"/>
      <c r="C222" s="206" t="s">
        <v>283</v>
      </c>
      <c r="D222" s="206" t="s">
        <v>138</v>
      </c>
      <c r="E222" s="207" t="s">
        <v>859</v>
      </c>
      <c r="F222" s="208" t="s">
        <v>860</v>
      </c>
      <c r="G222" s="209" t="s">
        <v>253</v>
      </c>
      <c r="H222" s="210">
        <v>8</v>
      </c>
      <c r="I222" s="211"/>
      <c r="J222" s="212">
        <f>ROUND(I222*H222,2)</f>
        <v>0</v>
      </c>
      <c r="K222" s="208" t="s">
        <v>437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200</v>
      </c>
      <c r="AT222" s="217" t="s">
        <v>138</v>
      </c>
      <c r="AU222" s="217" t="s">
        <v>82</v>
      </c>
      <c r="AY222" s="19" t="s">
        <v>135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200</v>
      </c>
      <c r="BM222" s="217" t="s">
        <v>409</v>
      </c>
    </row>
    <row r="223" spans="1:47" s="2" customFormat="1" ht="12">
      <c r="A223" s="40"/>
      <c r="B223" s="41"/>
      <c r="C223" s="42"/>
      <c r="D223" s="219" t="s">
        <v>144</v>
      </c>
      <c r="E223" s="42"/>
      <c r="F223" s="220" t="s">
        <v>861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144</v>
      </c>
      <c r="AU223" s="19" t="s">
        <v>82</v>
      </c>
    </row>
    <row r="224" spans="1:51" s="13" customFormat="1" ht="12">
      <c r="A224" s="13"/>
      <c r="B224" s="226"/>
      <c r="C224" s="227"/>
      <c r="D224" s="219" t="s">
        <v>148</v>
      </c>
      <c r="E224" s="228" t="s">
        <v>19</v>
      </c>
      <c r="F224" s="229" t="s">
        <v>862</v>
      </c>
      <c r="G224" s="227"/>
      <c r="H224" s="230">
        <v>8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148</v>
      </c>
      <c r="AU224" s="236" t="s">
        <v>82</v>
      </c>
      <c r="AV224" s="13" t="s">
        <v>82</v>
      </c>
      <c r="AW224" s="13" t="s">
        <v>33</v>
      </c>
      <c r="AX224" s="13" t="s">
        <v>80</v>
      </c>
      <c r="AY224" s="236" t="s">
        <v>135</v>
      </c>
    </row>
    <row r="225" spans="1:65" s="2" customFormat="1" ht="24.15" customHeight="1">
      <c r="A225" s="40"/>
      <c r="B225" s="41"/>
      <c r="C225" s="206" t="s">
        <v>414</v>
      </c>
      <c r="D225" s="206" t="s">
        <v>138</v>
      </c>
      <c r="E225" s="207" t="s">
        <v>863</v>
      </c>
      <c r="F225" s="208" t="s">
        <v>864</v>
      </c>
      <c r="G225" s="209" t="s">
        <v>253</v>
      </c>
      <c r="H225" s="210">
        <v>347</v>
      </c>
      <c r="I225" s="211"/>
      <c r="J225" s="212">
        <f>ROUND(I225*H225,2)</f>
        <v>0</v>
      </c>
      <c r="K225" s="208" t="s">
        <v>437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200</v>
      </c>
      <c r="AT225" s="217" t="s">
        <v>138</v>
      </c>
      <c r="AU225" s="217" t="s">
        <v>82</v>
      </c>
      <c r="AY225" s="19" t="s">
        <v>135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200</v>
      </c>
      <c r="BM225" s="217" t="s">
        <v>417</v>
      </c>
    </row>
    <row r="226" spans="1:47" s="2" customFormat="1" ht="12">
      <c r="A226" s="40"/>
      <c r="B226" s="41"/>
      <c r="C226" s="42"/>
      <c r="D226" s="219" t="s">
        <v>144</v>
      </c>
      <c r="E226" s="42"/>
      <c r="F226" s="220" t="s">
        <v>865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144</v>
      </c>
      <c r="AU226" s="19" t="s">
        <v>82</v>
      </c>
    </row>
    <row r="227" spans="1:51" s="13" customFormat="1" ht="12">
      <c r="A227" s="13"/>
      <c r="B227" s="226"/>
      <c r="C227" s="227"/>
      <c r="D227" s="219" t="s">
        <v>148</v>
      </c>
      <c r="E227" s="228" t="s">
        <v>19</v>
      </c>
      <c r="F227" s="229" t="s">
        <v>866</v>
      </c>
      <c r="G227" s="227"/>
      <c r="H227" s="230">
        <v>347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148</v>
      </c>
      <c r="AU227" s="236" t="s">
        <v>82</v>
      </c>
      <c r="AV227" s="13" t="s">
        <v>82</v>
      </c>
      <c r="AW227" s="13" t="s">
        <v>33</v>
      </c>
      <c r="AX227" s="13" t="s">
        <v>80</v>
      </c>
      <c r="AY227" s="236" t="s">
        <v>135</v>
      </c>
    </row>
    <row r="228" spans="1:65" s="2" customFormat="1" ht="24.15" customHeight="1">
      <c r="A228" s="40"/>
      <c r="B228" s="41"/>
      <c r="C228" s="206" t="s">
        <v>290</v>
      </c>
      <c r="D228" s="206" t="s">
        <v>138</v>
      </c>
      <c r="E228" s="207" t="s">
        <v>867</v>
      </c>
      <c r="F228" s="208" t="s">
        <v>868</v>
      </c>
      <c r="G228" s="209" t="s">
        <v>253</v>
      </c>
      <c r="H228" s="210">
        <v>28</v>
      </c>
      <c r="I228" s="211"/>
      <c r="J228" s="212">
        <f>ROUND(I228*H228,2)</f>
        <v>0</v>
      </c>
      <c r="K228" s="208" t="s">
        <v>437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200</v>
      </c>
      <c r="AT228" s="217" t="s">
        <v>138</v>
      </c>
      <c r="AU228" s="217" t="s">
        <v>82</v>
      </c>
      <c r="AY228" s="19" t="s">
        <v>135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200</v>
      </c>
      <c r="BM228" s="217" t="s">
        <v>424</v>
      </c>
    </row>
    <row r="229" spans="1:47" s="2" customFormat="1" ht="12">
      <c r="A229" s="40"/>
      <c r="B229" s="41"/>
      <c r="C229" s="42"/>
      <c r="D229" s="219" t="s">
        <v>144</v>
      </c>
      <c r="E229" s="42"/>
      <c r="F229" s="220" t="s">
        <v>868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144</v>
      </c>
      <c r="AU229" s="19" t="s">
        <v>82</v>
      </c>
    </row>
    <row r="230" spans="1:51" s="13" customFormat="1" ht="12">
      <c r="A230" s="13"/>
      <c r="B230" s="226"/>
      <c r="C230" s="227"/>
      <c r="D230" s="219" t="s">
        <v>148</v>
      </c>
      <c r="E230" s="228" t="s">
        <v>19</v>
      </c>
      <c r="F230" s="229" t="s">
        <v>869</v>
      </c>
      <c r="G230" s="227"/>
      <c r="H230" s="230">
        <v>28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148</v>
      </c>
      <c r="AU230" s="236" t="s">
        <v>82</v>
      </c>
      <c r="AV230" s="13" t="s">
        <v>82</v>
      </c>
      <c r="AW230" s="13" t="s">
        <v>33</v>
      </c>
      <c r="AX230" s="13" t="s">
        <v>80</v>
      </c>
      <c r="AY230" s="236" t="s">
        <v>135</v>
      </c>
    </row>
    <row r="231" spans="1:65" s="2" customFormat="1" ht="37.8" customHeight="1">
      <c r="A231" s="40"/>
      <c r="B231" s="41"/>
      <c r="C231" s="206" t="s">
        <v>428</v>
      </c>
      <c r="D231" s="206" t="s">
        <v>138</v>
      </c>
      <c r="E231" s="207" t="s">
        <v>870</v>
      </c>
      <c r="F231" s="208" t="s">
        <v>871</v>
      </c>
      <c r="G231" s="209" t="s">
        <v>253</v>
      </c>
      <c r="H231" s="210">
        <v>84.15</v>
      </c>
      <c r="I231" s="211"/>
      <c r="J231" s="212">
        <f>ROUND(I231*H231,2)</f>
        <v>0</v>
      </c>
      <c r="K231" s="208" t="s">
        <v>142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0.0002</v>
      </c>
      <c r="R231" s="215">
        <f>Q231*H231</f>
        <v>0.01683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200</v>
      </c>
      <c r="AT231" s="217" t="s">
        <v>138</v>
      </c>
      <c r="AU231" s="217" t="s">
        <v>82</v>
      </c>
      <c r="AY231" s="19" t="s">
        <v>135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200</v>
      </c>
      <c r="BM231" s="217" t="s">
        <v>431</v>
      </c>
    </row>
    <row r="232" spans="1:47" s="2" customFormat="1" ht="12">
      <c r="A232" s="40"/>
      <c r="B232" s="41"/>
      <c r="C232" s="42"/>
      <c r="D232" s="219" t="s">
        <v>144</v>
      </c>
      <c r="E232" s="42"/>
      <c r="F232" s="220" t="s">
        <v>872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144</v>
      </c>
      <c r="AU232" s="19" t="s">
        <v>82</v>
      </c>
    </row>
    <row r="233" spans="1:47" s="2" customFormat="1" ht="12">
      <c r="A233" s="40"/>
      <c r="B233" s="41"/>
      <c r="C233" s="42"/>
      <c r="D233" s="224" t="s">
        <v>146</v>
      </c>
      <c r="E233" s="42"/>
      <c r="F233" s="225" t="s">
        <v>873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146</v>
      </c>
      <c r="AU233" s="19" t="s">
        <v>82</v>
      </c>
    </row>
    <row r="234" spans="1:51" s="15" customFormat="1" ht="12">
      <c r="A234" s="15"/>
      <c r="B234" s="248"/>
      <c r="C234" s="249"/>
      <c r="D234" s="219" t="s">
        <v>148</v>
      </c>
      <c r="E234" s="250" t="s">
        <v>19</v>
      </c>
      <c r="F234" s="251" t="s">
        <v>874</v>
      </c>
      <c r="G234" s="249"/>
      <c r="H234" s="250" t="s">
        <v>19</v>
      </c>
      <c r="I234" s="252"/>
      <c r="J234" s="249"/>
      <c r="K234" s="249"/>
      <c r="L234" s="253"/>
      <c r="M234" s="254"/>
      <c r="N234" s="255"/>
      <c r="O234" s="255"/>
      <c r="P234" s="255"/>
      <c r="Q234" s="255"/>
      <c r="R234" s="255"/>
      <c r="S234" s="255"/>
      <c r="T234" s="25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7" t="s">
        <v>148</v>
      </c>
      <c r="AU234" s="257" t="s">
        <v>82</v>
      </c>
      <c r="AV234" s="15" t="s">
        <v>80</v>
      </c>
      <c r="AW234" s="15" t="s">
        <v>33</v>
      </c>
      <c r="AX234" s="15" t="s">
        <v>72</v>
      </c>
      <c r="AY234" s="257" t="s">
        <v>135</v>
      </c>
    </row>
    <row r="235" spans="1:51" s="13" customFormat="1" ht="12">
      <c r="A235" s="13"/>
      <c r="B235" s="226"/>
      <c r="C235" s="227"/>
      <c r="D235" s="219" t="s">
        <v>148</v>
      </c>
      <c r="E235" s="228" t="s">
        <v>19</v>
      </c>
      <c r="F235" s="229" t="s">
        <v>875</v>
      </c>
      <c r="G235" s="227"/>
      <c r="H235" s="230">
        <v>56.1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148</v>
      </c>
      <c r="AU235" s="236" t="s">
        <v>82</v>
      </c>
      <c r="AV235" s="13" t="s">
        <v>82</v>
      </c>
      <c r="AW235" s="13" t="s">
        <v>33</v>
      </c>
      <c r="AX235" s="13" t="s">
        <v>72</v>
      </c>
      <c r="AY235" s="236" t="s">
        <v>135</v>
      </c>
    </row>
    <row r="236" spans="1:51" s="13" customFormat="1" ht="12">
      <c r="A236" s="13"/>
      <c r="B236" s="226"/>
      <c r="C236" s="227"/>
      <c r="D236" s="219" t="s">
        <v>148</v>
      </c>
      <c r="E236" s="228" t="s">
        <v>19</v>
      </c>
      <c r="F236" s="229" t="s">
        <v>876</v>
      </c>
      <c r="G236" s="227"/>
      <c r="H236" s="230">
        <v>28.05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148</v>
      </c>
      <c r="AU236" s="236" t="s">
        <v>82</v>
      </c>
      <c r="AV236" s="13" t="s">
        <v>82</v>
      </c>
      <c r="AW236" s="13" t="s">
        <v>33</v>
      </c>
      <c r="AX236" s="13" t="s">
        <v>72</v>
      </c>
      <c r="AY236" s="236" t="s">
        <v>135</v>
      </c>
    </row>
    <row r="237" spans="1:51" s="14" customFormat="1" ht="12">
      <c r="A237" s="14"/>
      <c r="B237" s="237"/>
      <c r="C237" s="238"/>
      <c r="D237" s="219" t="s">
        <v>148</v>
      </c>
      <c r="E237" s="239" t="s">
        <v>19</v>
      </c>
      <c r="F237" s="240" t="s">
        <v>150</v>
      </c>
      <c r="G237" s="238"/>
      <c r="H237" s="241">
        <v>84.15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148</v>
      </c>
      <c r="AU237" s="247" t="s">
        <v>82</v>
      </c>
      <c r="AV237" s="14" t="s">
        <v>143</v>
      </c>
      <c r="AW237" s="14" t="s">
        <v>33</v>
      </c>
      <c r="AX237" s="14" t="s">
        <v>80</v>
      </c>
      <c r="AY237" s="247" t="s">
        <v>135</v>
      </c>
    </row>
    <row r="238" spans="1:65" s="2" customFormat="1" ht="24.15" customHeight="1">
      <c r="A238" s="40"/>
      <c r="B238" s="41"/>
      <c r="C238" s="206" t="s">
        <v>299</v>
      </c>
      <c r="D238" s="206" t="s">
        <v>138</v>
      </c>
      <c r="E238" s="207" t="s">
        <v>877</v>
      </c>
      <c r="F238" s="208" t="s">
        <v>878</v>
      </c>
      <c r="G238" s="209" t="s">
        <v>253</v>
      </c>
      <c r="H238" s="210">
        <v>742</v>
      </c>
      <c r="I238" s="211"/>
      <c r="J238" s="212">
        <f>ROUND(I238*H238,2)</f>
        <v>0</v>
      </c>
      <c r="K238" s="208" t="s">
        <v>437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200</v>
      </c>
      <c r="AT238" s="217" t="s">
        <v>138</v>
      </c>
      <c r="AU238" s="217" t="s">
        <v>82</v>
      </c>
      <c r="AY238" s="19" t="s">
        <v>135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200</v>
      </c>
      <c r="BM238" s="217" t="s">
        <v>438</v>
      </c>
    </row>
    <row r="239" spans="1:47" s="2" customFormat="1" ht="12">
      <c r="A239" s="40"/>
      <c r="B239" s="41"/>
      <c r="C239" s="42"/>
      <c r="D239" s="219" t="s">
        <v>144</v>
      </c>
      <c r="E239" s="42"/>
      <c r="F239" s="220" t="s">
        <v>879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144</v>
      </c>
      <c r="AU239" s="19" t="s">
        <v>82</v>
      </c>
    </row>
    <row r="240" spans="1:51" s="13" customFormat="1" ht="12">
      <c r="A240" s="13"/>
      <c r="B240" s="226"/>
      <c r="C240" s="227"/>
      <c r="D240" s="219" t="s">
        <v>148</v>
      </c>
      <c r="E240" s="228" t="s">
        <v>19</v>
      </c>
      <c r="F240" s="229" t="s">
        <v>880</v>
      </c>
      <c r="G240" s="227"/>
      <c r="H240" s="230">
        <v>56.1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148</v>
      </c>
      <c r="AU240" s="236" t="s">
        <v>82</v>
      </c>
      <c r="AV240" s="13" t="s">
        <v>82</v>
      </c>
      <c r="AW240" s="13" t="s">
        <v>33</v>
      </c>
      <c r="AX240" s="13" t="s">
        <v>72</v>
      </c>
      <c r="AY240" s="236" t="s">
        <v>135</v>
      </c>
    </row>
    <row r="241" spans="1:51" s="13" customFormat="1" ht="12">
      <c r="A241" s="13"/>
      <c r="B241" s="226"/>
      <c r="C241" s="227"/>
      <c r="D241" s="219" t="s">
        <v>148</v>
      </c>
      <c r="E241" s="228" t="s">
        <v>19</v>
      </c>
      <c r="F241" s="229" t="s">
        <v>881</v>
      </c>
      <c r="G241" s="227"/>
      <c r="H241" s="230">
        <v>28.05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148</v>
      </c>
      <c r="AU241" s="236" t="s">
        <v>82</v>
      </c>
      <c r="AV241" s="13" t="s">
        <v>82</v>
      </c>
      <c r="AW241" s="13" t="s">
        <v>33</v>
      </c>
      <c r="AX241" s="13" t="s">
        <v>72</v>
      </c>
      <c r="AY241" s="236" t="s">
        <v>135</v>
      </c>
    </row>
    <row r="242" spans="1:51" s="13" customFormat="1" ht="12">
      <c r="A242" s="13"/>
      <c r="B242" s="226"/>
      <c r="C242" s="227"/>
      <c r="D242" s="219" t="s">
        <v>148</v>
      </c>
      <c r="E242" s="228" t="s">
        <v>19</v>
      </c>
      <c r="F242" s="229" t="s">
        <v>882</v>
      </c>
      <c r="G242" s="227"/>
      <c r="H242" s="230">
        <v>28.05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148</v>
      </c>
      <c r="AU242" s="236" t="s">
        <v>82</v>
      </c>
      <c r="AV242" s="13" t="s">
        <v>82</v>
      </c>
      <c r="AW242" s="13" t="s">
        <v>33</v>
      </c>
      <c r="AX242" s="13" t="s">
        <v>72</v>
      </c>
      <c r="AY242" s="236" t="s">
        <v>135</v>
      </c>
    </row>
    <row r="243" spans="1:51" s="16" customFormat="1" ht="12">
      <c r="A243" s="16"/>
      <c r="B243" s="269"/>
      <c r="C243" s="270"/>
      <c r="D243" s="219" t="s">
        <v>148</v>
      </c>
      <c r="E243" s="271" t="s">
        <v>19</v>
      </c>
      <c r="F243" s="272" t="s">
        <v>406</v>
      </c>
      <c r="G243" s="270"/>
      <c r="H243" s="273">
        <v>112.2</v>
      </c>
      <c r="I243" s="274"/>
      <c r="J243" s="270"/>
      <c r="K243" s="270"/>
      <c r="L243" s="275"/>
      <c r="M243" s="276"/>
      <c r="N243" s="277"/>
      <c r="O243" s="277"/>
      <c r="P243" s="277"/>
      <c r="Q243" s="277"/>
      <c r="R243" s="277"/>
      <c r="S243" s="277"/>
      <c r="T243" s="278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79" t="s">
        <v>148</v>
      </c>
      <c r="AU243" s="279" t="s">
        <v>82</v>
      </c>
      <c r="AV243" s="16" t="s">
        <v>136</v>
      </c>
      <c r="AW243" s="16" t="s">
        <v>33</v>
      </c>
      <c r="AX243" s="16" t="s">
        <v>72</v>
      </c>
      <c r="AY243" s="279" t="s">
        <v>135</v>
      </c>
    </row>
    <row r="244" spans="1:51" s="13" customFormat="1" ht="12">
      <c r="A244" s="13"/>
      <c r="B244" s="226"/>
      <c r="C244" s="227"/>
      <c r="D244" s="219" t="s">
        <v>148</v>
      </c>
      <c r="E244" s="228" t="s">
        <v>19</v>
      </c>
      <c r="F244" s="229" t="s">
        <v>798</v>
      </c>
      <c r="G244" s="227"/>
      <c r="H244" s="230">
        <v>10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148</v>
      </c>
      <c r="AU244" s="236" t="s">
        <v>82</v>
      </c>
      <c r="AV244" s="13" t="s">
        <v>82</v>
      </c>
      <c r="AW244" s="13" t="s">
        <v>33</v>
      </c>
      <c r="AX244" s="13" t="s">
        <v>72</v>
      </c>
      <c r="AY244" s="236" t="s">
        <v>135</v>
      </c>
    </row>
    <row r="245" spans="1:51" s="13" customFormat="1" ht="12">
      <c r="A245" s="13"/>
      <c r="B245" s="226"/>
      <c r="C245" s="227"/>
      <c r="D245" s="219" t="s">
        <v>148</v>
      </c>
      <c r="E245" s="228" t="s">
        <v>19</v>
      </c>
      <c r="F245" s="229" t="s">
        <v>803</v>
      </c>
      <c r="G245" s="227"/>
      <c r="H245" s="230">
        <v>47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148</v>
      </c>
      <c r="AU245" s="236" t="s">
        <v>82</v>
      </c>
      <c r="AV245" s="13" t="s">
        <v>82</v>
      </c>
      <c r="AW245" s="13" t="s">
        <v>33</v>
      </c>
      <c r="AX245" s="13" t="s">
        <v>72</v>
      </c>
      <c r="AY245" s="236" t="s">
        <v>135</v>
      </c>
    </row>
    <row r="246" spans="1:51" s="13" customFormat="1" ht="12">
      <c r="A246" s="13"/>
      <c r="B246" s="226"/>
      <c r="C246" s="227"/>
      <c r="D246" s="219" t="s">
        <v>148</v>
      </c>
      <c r="E246" s="228" t="s">
        <v>19</v>
      </c>
      <c r="F246" s="229" t="s">
        <v>808</v>
      </c>
      <c r="G246" s="227"/>
      <c r="H246" s="230">
        <v>32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148</v>
      </c>
      <c r="AU246" s="236" t="s">
        <v>82</v>
      </c>
      <c r="AV246" s="13" t="s">
        <v>82</v>
      </c>
      <c r="AW246" s="13" t="s">
        <v>33</v>
      </c>
      <c r="AX246" s="13" t="s">
        <v>72</v>
      </c>
      <c r="AY246" s="236" t="s">
        <v>135</v>
      </c>
    </row>
    <row r="247" spans="1:51" s="13" customFormat="1" ht="12">
      <c r="A247" s="13"/>
      <c r="B247" s="226"/>
      <c r="C247" s="227"/>
      <c r="D247" s="219" t="s">
        <v>148</v>
      </c>
      <c r="E247" s="228" t="s">
        <v>19</v>
      </c>
      <c r="F247" s="229" t="s">
        <v>813</v>
      </c>
      <c r="G247" s="227"/>
      <c r="H247" s="230">
        <v>91</v>
      </c>
      <c r="I247" s="231"/>
      <c r="J247" s="227"/>
      <c r="K247" s="227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148</v>
      </c>
      <c r="AU247" s="236" t="s">
        <v>82</v>
      </c>
      <c r="AV247" s="13" t="s">
        <v>82</v>
      </c>
      <c r="AW247" s="13" t="s">
        <v>33</v>
      </c>
      <c r="AX247" s="13" t="s">
        <v>72</v>
      </c>
      <c r="AY247" s="236" t="s">
        <v>135</v>
      </c>
    </row>
    <row r="248" spans="1:51" s="13" customFormat="1" ht="12">
      <c r="A248" s="13"/>
      <c r="B248" s="226"/>
      <c r="C248" s="227"/>
      <c r="D248" s="219" t="s">
        <v>148</v>
      </c>
      <c r="E248" s="228" t="s">
        <v>19</v>
      </c>
      <c r="F248" s="229" t="s">
        <v>883</v>
      </c>
      <c r="G248" s="227"/>
      <c r="H248" s="230">
        <v>20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148</v>
      </c>
      <c r="AU248" s="236" t="s">
        <v>82</v>
      </c>
      <c r="AV248" s="13" t="s">
        <v>82</v>
      </c>
      <c r="AW248" s="13" t="s">
        <v>33</v>
      </c>
      <c r="AX248" s="13" t="s">
        <v>72</v>
      </c>
      <c r="AY248" s="236" t="s">
        <v>135</v>
      </c>
    </row>
    <row r="249" spans="1:51" s="16" customFormat="1" ht="12">
      <c r="A249" s="16"/>
      <c r="B249" s="269"/>
      <c r="C249" s="270"/>
      <c r="D249" s="219" t="s">
        <v>148</v>
      </c>
      <c r="E249" s="271" t="s">
        <v>19</v>
      </c>
      <c r="F249" s="272" t="s">
        <v>406</v>
      </c>
      <c r="G249" s="270"/>
      <c r="H249" s="273">
        <v>200</v>
      </c>
      <c r="I249" s="274"/>
      <c r="J249" s="270"/>
      <c r="K249" s="270"/>
      <c r="L249" s="275"/>
      <c r="M249" s="276"/>
      <c r="N249" s="277"/>
      <c r="O249" s="277"/>
      <c r="P249" s="277"/>
      <c r="Q249" s="277"/>
      <c r="R249" s="277"/>
      <c r="S249" s="277"/>
      <c r="T249" s="278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9" t="s">
        <v>148</v>
      </c>
      <c r="AU249" s="279" t="s">
        <v>82</v>
      </c>
      <c r="AV249" s="16" t="s">
        <v>136</v>
      </c>
      <c r="AW249" s="16" t="s">
        <v>33</v>
      </c>
      <c r="AX249" s="16" t="s">
        <v>72</v>
      </c>
      <c r="AY249" s="279" t="s">
        <v>135</v>
      </c>
    </row>
    <row r="250" spans="1:51" s="13" customFormat="1" ht="12">
      <c r="A250" s="13"/>
      <c r="B250" s="226"/>
      <c r="C250" s="227"/>
      <c r="D250" s="219" t="s">
        <v>148</v>
      </c>
      <c r="E250" s="228" t="s">
        <v>19</v>
      </c>
      <c r="F250" s="229" t="s">
        <v>862</v>
      </c>
      <c r="G250" s="227"/>
      <c r="H250" s="230">
        <v>8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148</v>
      </c>
      <c r="AU250" s="236" t="s">
        <v>82</v>
      </c>
      <c r="AV250" s="13" t="s">
        <v>82</v>
      </c>
      <c r="AW250" s="13" t="s">
        <v>33</v>
      </c>
      <c r="AX250" s="13" t="s">
        <v>72</v>
      </c>
      <c r="AY250" s="236" t="s">
        <v>135</v>
      </c>
    </row>
    <row r="251" spans="1:51" s="13" customFormat="1" ht="12">
      <c r="A251" s="13"/>
      <c r="B251" s="226"/>
      <c r="C251" s="227"/>
      <c r="D251" s="219" t="s">
        <v>148</v>
      </c>
      <c r="E251" s="228" t="s">
        <v>19</v>
      </c>
      <c r="F251" s="229" t="s">
        <v>866</v>
      </c>
      <c r="G251" s="227"/>
      <c r="H251" s="230">
        <v>347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148</v>
      </c>
      <c r="AU251" s="236" t="s">
        <v>82</v>
      </c>
      <c r="AV251" s="13" t="s">
        <v>82</v>
      </c>
      <c r="AW251" s="13" t="s">
        <v>33</v>
      </c>
      <c r="AX251" s="13" t="s">
        <v>72</v>
      </c>
      <c r="AY251" s="236" t="s">
        <v>135</v>
      </c>
    </row>
    <row r="252" spans="1:51" s="13" customFormat="1" ht="12">
      <c r="A252" s="13"/>
      <c r="B252" s="226"/>
      <c r="C252" s="227"/>
      <c r="D252" s="219" t="s">
        <v>148</v>
      </c>
      <c r="E252" s="228" t="s">
        <v>19</v>
      </c>
      <c r="F252" s="229" t="s">
        <v>869</v>
      </c>
      <c r="G252" s="227"/>
      <c r="H252" s="230">
        <v>28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148</v>
      </c>
      <c r="AU252" s="236" t="s">
        <v>82</v>
      </c>
      <c r="AV252" s="13" t="s">
        <v>82</v>
      </c>
      <c r="AW252" s="13" t="s">
        <v>33</v>
      </c>
      <c r="AX252" s="13" t="s">
        <v>72</v>
      </c>
      <c r="AY252" s="236" t="s">
        <v>135</v>
      </c>
    </row>
    <row r="253" spans="1:51" s="13" customFormat="1" ht="12">
      <c r="A253" s="13"/>
      <c r="B253" s="226"/>
      <c r="C253" s="227"/>
      <c r="D253" s="219" t="s">
        <v>148</v>
      </c>
      <c r="E253" s="228" t="s">
        <v>19</v>
      </c>
      <c r="F253" s="229" t="s">
        <v>884</v>
      </c>
      <c r="G253" s="227"/>
      <c r="H253" s="230">
        <v>46.8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148</v>
      </c>
      <c r="AU253" s="236" t="s">
        <v>82</v>
      </c>
      <c r="AV253" s="13" t="s">
        <v>82</v>
      </c>
      <c r="AW253" s="13" t="s">
        <v>33</v>
      </c>
      <c r="AX253" s="13" t="s">
        <v>72</v>
      </c>
      <c r="AY253" s="236" t="s">
        <v>135</v>
      </c>
    </row>
    <row r="254" spans="1:51" s="16" customFormat="1" ht="12">
      <c r="A254" s="16"/>
      <c r="B254" s="269"/>
      <c r="C254" s="270"/>
      <c r="D254" s="219" t="s">
        <v>148</v>
      </c>
      <c r="E254" s="271" t="s">
        <v>19</v>
      </c>
      <c r="F254" s="272" t="s">
        <v>406</v>
      </c>
      <c r="G254" s="270"/>
      <c r="H254" s="273">
        <v>429.8</v>
      </c>
      <c r="I254" s="274"/>
      <c r="J254" s="270"/>
      <c r="K254" s="270"/>
      <c r="L254" s="275"/>
      <c r="M254" s="276"/>
      <c r="N254" s="277"/>
      <c r="O254" s="277"/>
      <c r="P254" s="277"/>
      <c r="Q254" s="277"/>
      <c r="R254" s="277"/>
      <c r="S254" s="277"/>
      <c r="T254" s="278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79" t="s">
        <v>148</v>
      </c>
      <c r="AU254" s="279" t="s">
        <v>82</v>
      </c>
      <c r="AV254" s="16" t="s">
        <v>136</v>
      </c>
      <c r="AW254" s="16" t="s">
        <v>33</v>
      </c>
      <c r="AX254" s="16" t="s">
        <v>72</v>
      </c>
      <c r="AY254" s="279" t="s">
        <v>135</v>
      </c>
    </row>
    <row r="255" spans="1:51" s="14" customFormat="1" ht="12">
      <c r="A255" s="14"/>
      <c r="B255" s="237"/>
      <c r="C255" s="238"/>
      <c r="D255" s="219" t="s">
        <v>148</v>
      </c>
      <c r="E255" s="239" t="s">
        <v>19</v>
      </c>
      <c r="F255" s="240" t="s">
        <v>150</v>
      </c>
      <c r="G255" s="238"/>
      <c r="H255" s="241">
        <v>742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7" t="s">
        <v>148</v>
      </c>
      <c r="AU255" s="247" t="s">
        <v>82</v>
      </c>
      <c r="AV255" s="14" t="s">
        <v>143</v>
      </c>
      <c r="AW255" s="14" t="s">
        <v>33</v>
      </c>
      <c r="AX255" s="14" t="s">
        <v>80</v>
      </c>
      <c r="AY255" s="247" t="s">
        <v>135</v>
      </c>
    </row>
    <row r="256" spans="1:65" s="2" customFormat="1" ht="24.15" customHeight="1">
      <c r="A256" s="40"/>
      <c r="B256" s="41"/>
      <c r="C256" s="206" t="s">
        <v>439</v>
      </c>
      <c r="D256" s="206" t="s">
        <v>138</v>
      </c>
      <c r="E256" s="207" t="s">
        <v>885</v>
      </c>
      <c r="F256" s="208" t="s">
        <v>886</v>
      </c>
      <c r="G256" s="209" t="s">
        <v>327</v>
      </c>
      <c r="H256" s="210">
        <v>2.198</v>
      </c>
      <c r="I256" s="211"/>
      <c r="J256" s="212">
        <f>ROUND(I256*H256,2)</f>
        <v>0</v>
      </c>
      <c r="K256" s="208" t="s">
        <v>142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200</v>
      </c>
      <c r="AT256" s="217" t="s">
        <v>138</v>
      </c>
      <c r="AU256" s="217" t="s">
        <v>82</v>
      </c>
      <c r="AY256" s="19" t="s">
        <v>135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200</v>
      </c>
      <c r="BM256" s="217" t="s">
        <v>442</v>
      </c>
    </row>
    <row r="257" spans="1:47" s="2" customFormat="1" ht="12">
      <c r="A257" s="40"/>
      <c r="B257" s="41"/>
      <c r="C257" s="42"/>
      <c r="D257" s="219" t="s">
        <v>144</v>
      </c>
      <c r="E257" s="42"/>
      <c r="F257" s="220" t="s">
        <v>887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144</v>
      </c>
      <c r="AU257" s="19" t="s">
        <v>82</v>
      </c>
    </row>
    <row r="258" spans="1:47" s="2" customFormat="1" ht="12">
      <c r="A258" s="40"/>
      <c r="B258" s="41"/>
      <c r="C258" s="42"/>
      <c r="D258" s="224" t="s">
        <v>146</v>
      </c>
      <c r="E258" s="42"/>
      <c r="F258" s="225" t="s">
        <v>888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146</v>
      </c>
      <c r="AU258" s="19" t="s">
        <v>82</v>
      </c>
    </row>
    <row r="259" spans="1:63" s="12" customFormat="1" ht="22.8" customHeight="1">
      <c r="A259" s="12"/>
      <c r="B259" s="190"/>
      <c r="C259" s="191"/>
      <c r="D259" s="192" t="s">
        <v>71</v>
      </c>
      <c r="E259" s="204" t="s">
        <v>889</v>
      </c>
      <c r="F259" s="204" t="s">
        <v>890</v>
      </c>
      <c r="G259" s="191"/>
      <c r="H259" s="191"/>
      <c r="I259" s="194"/>
      <c r="J259" s="205">
        <f>BK259</f>
        <v>0</v>
      </c>
      <c r="K259" s="191"/>
      <c r="L259" s="196"/>
      <c r="M259" s="197"/>
      <c r="N259" s="198"/>
      <c r="O259" s="198"/>
      <c r="P259" s="199">
        <f>SUM(P260:P296)</f>
        <v>0</v>
      </c>
      <c r="Q259" s="198"/>
      <c r="R259" s="199">
        <f>SUM(R260:R296)</f>
        <v>0.012921000000000004</v>
      </c>
      <c r="S259" s="198"/>
      <c r="T259" s="200">
        <f>SUM(T260:T296)</f>
        <v>0.0104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1" t="s">
        <v>82</v>
      </c>
      <c r="AT259" s="202" t="s">
        <v>71</v>
      </c>
      <c r="AU259" s="202" t="s">
        <v>80</v>
      </c>
      <c r="AY259" s="201" t="s">
        <v>135</v>
      </c>
      <c r="BK259" s="203">
        <f>SUM(BK260:BK296)</f>
        <v>0</v>
      </c>
    </row>
    <row r="260" spans="1:65" s="2" customFormat="1" ht="24.15" customHeight="1">
      <c r="A260" s="40"/>
      <c r="B260" s="41"/>
      <c r="C260" s="206" t="s">
        <v>305</v>
      </c>
      <c r="D260" s="206" t="s">
        <v>138</v>
      </c>
      <c r="E260" s="207" t="s">
        <v>891</v>
      </c>
      <c r="F260" s="208" t="s">
        <v>892</v>
      </c>
      <c r="G260" s="209" t="s">
        <v>154</v>
      </c>
      <c r="H260" s="210">
        <v>10</v>
      </c>
      <c r="I260" s="211"/>
      <c r="J260" s="212">
        <f>ROUND(I260*H260,2)</f>
        <v>0</v>
      </c>
      <c r="K260" s="208" t="s">
        <v>142</v>
      </c>
      <c r="L260" s="46"/>
      <c r="M260" s="213" t="s">
        <v>19</v>
      </c>
      <c r="N260" s="214" t="s">
        <v>43</v>
      </c>
      <c r="O260" s="86"/>
      <c r="P260" s="215">
        <f>O260*H260</f>
        <v>0</v>
      </c>
      <c r="Q260" s="215">
        <v>5E-05</v>
      </c>
      <c r="R260" s="215">
        <f>Q260*H260</f>
        <v>0.0005</v>
      </c>
      <c r="S260" s="215">
        <v>0.00052</v>
      </c>
      <c r="T260" s="216">
        <f>S260*H260</f>
        <v>0.0052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200</v>
      </c>
      <c r="AT260" s="217" t="s">
        <v>138</v>
      </c>
      <c r="AU260" s="217" t="s">
        <v>82</v>
      </c>
      <c r="AY260" s="19" t="s">
        <v>135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80</v>
      </c>
      <c r="BK260" s="218">
        <f>ROUND(I260*H260,2)</f>
        <v>0</v>
      </c>
      <c r="BL260" s="19" t="s">
        <v>200</v>
      </c>
      <c r="BM260" s="217" t="s">
        <v>448</v>
      </c>
    </row>
    <row r="261" spans="1:47" s="2" customFormat="1" ht="12">
      <c r="A261" s="40"/>
      <c r="B261" s="41"/>
      <c r="C261" s="42"/>
      <c r="D261" s="219" t="s">
        <v>144</v>
      </c>
      <c r="E261" s="42"/>
      <c r="F261" s="220" t="s">
        <v>893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144</v>
      </c>
      <c r="AU261" s="19" t="s">
        <v>82</v>
      </c>
    </row>
    <row r="262" spans="1:47" s="2" customFormat="1" ht="12">
      <c r="A262" s="40"/>
      <c r="B262" s="41"/>
      <c r="C262" s="42"/>
      <c r="D262" s="224" t="s">
        <v>146</v>
      </c>
      <c r="E262" s="42"/>
      <c r="F262" s="225" t="s">
        <v>894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146</v>
      </c>
      <c r="AU262" s="19" t="s">
        <v>82</v>
      </c>
    </row>
    <row r="263" spans="1:51" s="13" customFormat="1" ht="12">
      <c r="A263" s="13"/>
      <c r="B263" s="226"/>
      <c r="C263" s="227"/>
      <c r="D263" s="219" t="s">
        <v>148</v>
      </c>
      <c r="E263" s="228" t="s">
        <v>19</v>
      </c>
      <c r="F263" s="229" t="s">
        <v>895</v>
      </c>
      <c r="G263" s="227"/>
      <c r="H263" s="230">
        <v>10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148</v>
      </c>
      <c r="AU263" s="236" t="s">
        <v>82</v>
      </c>
      <c r="AV263" s="13" t="s">
        <v>82</v>
      </c>
      <c r="AW263" s="13" t="s">
        <v>33</v>
      </c>
      <c r="AX263" s="13" t="s">
        <v>80</v>
      </c>
      <c r="AY263" s="236" t="s">
        <v>135</v>
      </c>
    </row>
    <row r="264" spans="1:65" s="2" customFormat="1" ht="16.5" customHeight="1">
      <c r="A264" s="40"/>
      <c r="B264" s="41"/>
      <c r="C264" s="259" t="s">
        <v>449</v>
      </c>
      <c r="D264" s="259" t="s">
        <v>370</v>
      </c>
      <c r="E264" s="260" t="s">
        <v>896</v>
      </c>
      <c r="F264" s="261" t="s">
        <v>897</v>
      </c>
      <c r="G264" s="262" t="s">
        <v>154</v>
      </c>
      <c r="H264" s="263">
        <v>10.3</v>
      </c>
      <c r="I264" s="264"/>
      <c r="J264" s="265">
        <f>ROUND(I264*H264,2)</f>
        <v>0</v>
      </c>
      <c r="K264" s="261" t="s">
        <v>142</v>
      </c>
      <c r="L264" s="266"/>
      <c r="M264" s="267" t="s">
        <v>19</v>
      </c>
      <c r="N264" s="268" t="s">
        <v>43</v>
      </c>
      <c r="O264" s="86"/>
      <c r="P264" s="215">
        <f>O264*H264</f>
        <v>0</v>
      </c>
      <c r="Q264" s="215">
        <v>3E-05</v>
      </c>
      <c r="R264" s="215">
        <f>Q264*H264</f>
        <v>0.00030900000000000003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275</v>
      </c>
      <c r="AT264" s="217" t="s">
        <v>370</v>
      </c>
      <c r="AU264" s="217" t="s">
        <v>82</v>
      </c>
      <c r="AY264" s="19" t="s">
        <v>135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200</v>
      </c>
      <c r="BM264" s="217" t="s">
        <v>452</v>
      </c>
    </row>
    <row r="265" spans="1:47" s="2" customFormat="1" ht="12">
      <c r="A265" s="40"/>
      <c r="B265" s="41"/>
      <c r="C265" s="42"/>
      <c r="D265" s="219" t="s">
        <v>144</v>
      </c>
      <c r="E265" s="42"/>
      <c r="F265" s="220" t="s">
        <v>897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144</v>
      </c>
      <c r="AU265" s="19" t="s">
        <v>82</v>
      </c>
    </row>
    <row r="266" spans="1:51" s="13" customFormat="1" ht="12">
      <c r="A266" s="13"/>
      <c r="B266" s="226"/>
      <c r="C266" s="227"/>
      <c r="D266" s="219" t="s">
        <v>148</v>
      </c>
      <c r="E266" s="228" t="s">
        <v>19</v>
      </c>
      <c r="F266" s="229" t="s">
        <v>898</v>
      </c>
      <c r="G266" s="227"/>
      <c r="H266" s="230">
        <v>10.3</v>
      </c>
      <c r="I266" s="231"/>
      <c r="J266" s="227"/>
      <c r="K266" s="227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148</v>
      </c>
      <c r="AU266" s="236" t="s">
        <v>82</v>
      </c>
      <c r="AV266" s="13" t="s">
        <v>82</v>
      </c>
      <c r="AW266" s="13" t="s">
        <v>33</v>
      </c>
      <c r="AX266" s="13" t="s">
        <v>80</v>
      </c>
      <c r="AY266" s="236" t="s">
        <v>135</v>
      </c>
    </row>
    <row r="267" spans="1:65" s="2" customFormat="1" ht="24.15" customHeight="1">
      <c r="A267" s="40"/>
      <c r="B267" s="41"/>
      <c r="C267" s="206" t="s">
        <v>313</v>
      </c>
      <c r="D267" s="206" t="s">
        <v>138</v>
      </c>
      <c r="E267" s="207" t="s">
        <v>899</v>
      </c>
      <c r="F267" s="208" t="s">
        <v>900</v>
      </c>
      <c r="G267" s="209" t="s">
        <v>253</v>
      </c>
      <c r="H267" s="210">
        <v>20</v>
      </c>
      <c r="I267" s="211"/>
      <c r="J267" s="212">
        <f>ROUND(I267*H267,2)</f>
        <v>0</v>
      </c>
      <c r="K267" s="208" t="s">
        <v>142</v>
      </c>
      <c r="L267" s="46"/>
      <c r="M267" s="213" t="s">
        <v>19</v>
      </c>
      <c r="N267" s="214" t="s">
        <v>43</v>
      </c>
      <c r="O267" s="86"/>
      <c r="P267" s="215">
        <f>O267*H267</f>
        <v>0</v>
      </c>
      <c r="Q267" s="215">
        <v>0.00051</v>
      </c>
      <c r="R267" s="215">
        <f>Q267*H267</f>
        <v>0.0102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200</v>
      </c>
      <c r="AT267" s="217" t="s">
        <v>138</v>
      </c>
      <c r="AU267" s="217" t="s">
        <v>82</v>
      </c>
      <c r="AY267" s="19" t="s">
        <v>135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80</v>
      </c>
      <c r="BK267" s="218">
        <f>ROUND(I267*H267,2)</f>
        <v>0</v>
      </c>
      <c r="BL267" s="19" t="s">
        <v>200</v>
      </c>
      <c r="BM267" s="217" t="s">
        <v>456</v>
      </c>
    </row>
    <row r="268" spans="1:47" s="2" customFormat="1" ht="12">
      <c r="A268" s="40"/>
      <c r="B268" s="41"/>
      <c r="C268" s="42"/>
      <c r="D268" s="219" t="s">
        <v>144</v>
      </c>
      <c r="E268" s="42"/>
      <c r="F268" s="220" t="s">
        <v>901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144</v>
      </c>
      <c r="AU268" s="19" t="s">
        <v>82</v>
      </c>
    </row>
    <row r="269" spans="1:47" s="2" customFormat="1" ht="12">
      <c r="A269" s="40"/>
      <c r="B269" s="41"/>
      <c r="C269" s="42"/>
      <c r="D269" s="224" t="s">
        <v>146</v>
      </c>
      <c r="E269" s="42"/>
      <c r="F269" s="225" t="s">
        <v>902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146</v>
      </c>
      <c r="AU269" s="19" t="s">
        <v>82</v>
      </c>
    </row>
    <row r="270" spans="1:51" s="13" customFormat="1" ht="12">
      <c r="A270" s="13"/>
      <c r="B270" s="226"/>
      <c r="C270" s="227"/>
      <c r="D270" s="219" t="s">
        <v>148</v>
      </c>
      <c r="E270" s="228" t="s">
        <v>19</v>
      </c>
      <c r="F270" s="229" t="s">
        <v>903</v>
      </c>
      <c r="G270" s="227"/>
      <c r="H270" s="230">
        <v>20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148</v>
      </c>
      <c r="AU270" s="236" t="s">
        <v>82</v>
      </c>
      <c r="AV270" s="13" t="s">
        <v>82</v>
      </c>
      <c r="AW270" s="13" t="s">
        <v>33</v>
      </c>
      <c r="AX270" s="13" t="s">
        <v>80</v>
      </c>
      <c r="AY270" s="236" t="s">
        <v>135</v>
      </c>
    </row>
    <row r="271" spans="1:65" s="2" customFormat="1" ht="37.8" customHeight="1">
      <c r="A271" s="40"/>
      <c r="B271" s="41"/>
      <c r="C271" s="206" t="s">
        <v>461</v>
      </c>
      <c r="D271" s="206" t="s">
        <v>138</v>
      </c>
      <c r="E271" s="207" t="s">
        <v>904</v>
      </c>
      <c r="F271" s="208" t="s">
        <v>905</v>
      </c>
      <c r="G271" s="209" t="s">
        <v>253</v>
      </c>
      <c r="H271" s="210">
        <v>20</v>
      </c>
      <c r="I271" s="211"/>
      <c r="J271" s="212">
        <f>ROUND(I271*H271,2)</f>
        <v>0</v>
      </c>
      <c r="K271" s="208" t="s">
        <v>142</v>
      </c>
      <c r="L271" s="46"/>
      <c r="M271" s="213" t="s">
        <v>19</v>
      </c>
      <c r="N271" s="214" t="s">
        <v>43</v>
      </c>
      <c r="O271" s="86"/>
      <c r="P271" s="215">
        <f>O271*H271</f>
        <v>0</v>
      </c>
      <c r="Q271" s="215">
        <v>4E-05</v>
      </c>
      <c r="R271" s="215">
        <f>Q271*H271</f>
        <v>0.0008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200</v>
      </c>
      <c r="AT271" s="217" t="s">
        <v>138</v>
      </c>
      <c r="AU271" s="217" t="s">
        <v>82</v>
      </c>
      <c r="AY271" s="19" t="s">
        <v>135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80</v>
      </c>
      <c r="BK271" s="218">
        <f>ROUND(I271*H271,2)</f>
        <v>0</v>
      </c>
      <c r="BL271" s="19" t="s">
        <v>200</v>
      </c>
      <c r="BM271" s="217" t="s">
        <v>464</v>
      </c>
    </row>
    <row r="272" spans="1:47" s="2" customFormat="1" ht="12">
      <c r="A272" s="40"/>
      <c r="B272" s="41"/>
      <c r="C272" s="42"/>
      <c r="D272" s="219" t="s">
        <v>144</v>
      </c>
      <c r="E272" s="42"/>
      <c r="F272" s="220" t="s">
        <v>906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144</v>
      </c>
      <c r="AU272" s="19" t="s">
        <v>82</v>
      </c>
    </row>
    <row r="273" spans="1:47" s="2" customFormat="1" ht="12">
      <c r="A273" s="40"/>
      <c r="B273" s="41"/>
      <c r="C273" s="42"/>
      <c r="D273" s="224" t="s">
        <v>146</v>
      </c>
      <c r="E273" s="42"/>
      <c r="F273" s="225" t="s">
        <v>907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146</v>
      </c>
      <c r="AU273" s="19" t="s">
        <v>82</v>
      </c>
    </row>
    <row r="274" spans="1:65" s="2" customFormat="1" ht="21.75" customHeight="1">
      <c r="A274" s="40"/>
      <c r="B274" s="41"/>
      <c r="C274" s="206" t="s">
        <v>319</v>
      </c>
      <c r="D274" s="206" t="s">
        <v>138</v>
      </c>
      <c r="E274" s="207" t="s">
        <v>908</v>
      </c>
      <c r="F274" s="208" t="s">
        <v>909</v>
      </c>
      <c r="G274" s="209" t="s">
        <v>154</v>
      </c>
      <c r="H274" s="210">
        <v>10</v>
      </c>
      <c r="I274" s="211"/>
      <c r="J274" s="212">
        <f>ROUND(I274*H274,2)</f>
        <v>0</v>
      </c>
      <c r="K274" s="208" t="s">
        <v>142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200</v>
      </c>
      <c r="AT274" s="217" t="s">
        <v>138</v>
      </c>
      <c r="AU274" s="217" t="s">
        <v>82</v>
      </c>
      <c r="AY274" s="19" t="s">
        <v>135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80</v>
      </c>
      <c r="BK274" s="218">
        <f>ROUND(I274*H274,2)</f>
        <v>0</v>
      </c>
      <c r="BL274" s="19" t="s">
        <v>200</v>
      </c>
      <c r="BM274" s="217" t="s">
        <v>469</v>
      </c>
    </row>
    <row r="275" spans="1:47" s="2" customFormat="1" ht="12">
      <c r="A275" s="40"/>
      <c r="B275" s="41"/>
      <c r="C275" s="42"/>
      <c r="D275" s="219" t="s">
        <v>144</v>
      </c>
      <c r="E275" s="42"/>
      <c r="F275" s="220" t="s">
        <v>910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144</v>
      </c>
      <c r="AU275" s="19" t="s">
        <v>82</v>
      </c>
    </row>
    <row r="276" spans="1:47" s="2" customFormat="1" ht="12">
      <c r="A276" s="40"/>
      <c r="B276" s="41"/>
      <c r="C276" s="42"/>
      <c r="D276" s="224" t="s">
        <v>146</v>
      </c>
      <c r="E276" s="42"/>
      <c r="F276" s="225" t="s">
        <v>911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146</v>
      </c>
      <c r="AU276" s="19" t="s">
        <v>82</v>
      </c>
    </row>
    <row r="277" spans="1:51" s="13" customFormat="1" ht="12">
      <c r="A277" s="13"/>
      <c r="B277" s="226"/>
      <c r="C277" s="227"/>
      <c r="D277" s="219" t="s">
        <v>148</v>
      </c>
      <c r="E277" s="228" t="s">
        <v>19</v>
      </c>
      <c r="F277" s="229" t="s">
        <v>912</v>
      </c>
      <c r="G277" s="227"/>
      <c r="H277" s="230">
        <v>10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148</v>
      </c>
      <c r="AU277" s="236" t="s">
        <v>82</v>
      </c>
      <c r="AV277" s="13" t="s">
        <v>82</v>
      </c>
      <c r="AW277" s="13" t="s">
        <v>33</v>
      </c>
      <c r="AX277" s="13" t="s">
        <v>80</v>
      </c>
      <c r="AY277" s="236" t="s">
        <v>135</v>
      </c>
    </row>
    <row r="278" spans="1:65" s="2" customFormat="1" ht="24.15" customHeight="1">
      <c r="A278" s="40"/>
      <c r="B278" s="41"/>
      <c r="C278" s="206" t="s">
        <v>472</v>
      </c>
      <c r="D278" s="206" t="s">
        <v>138</v>
      </c>
      <c r="E278" s="207" t="s">
        <v>891</v>
      </c>
      <c r="F278" s="208" t="s">
        <v>892</v>
      </c>
      <c r="G278" s="209" t="s">
        <v>154</v>
      </c>
      <c r="H278" s="210">
        <v>10</v>
      </c>
      <c r="I278" s="211"/>
      <c r="J278" s="212">
        <f>ROUND(I278*H278,2)</f>
        <v>0</v>
      </c>
      <c r="K278" s="208" t="s">
        <v>142</v>
      </c>
      <c r="L278" s="46"/>
      <c r="M278" s="213" t="s">
        <v>19</v>
      </c>
      <c r="N278" s="214" t="s">
        <v>43</v>
      </c>
      <c r="O278" s="86"/>
      <c r="P278" s="215">
        <f>O278*H278</f>
        <v>0</v>
      </c>
      <c r="Q278" s="215">
        <v>5E-05</v>
      </c>
      <c r="R278" s="215">
        <f>Q278*H278</f>
        <v>0.0005</v>
      </c>
      <c r="S278" s="215">
        <v>0.00052</v>
      </c>
      <c r="T278" s="216">
        <f>S278*H278</f>
        <v>0.0052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200</v>
      </c>
      <c r="AT278" s="217" t="s">
        <v>138</v>
      </c>
      <c r="AU278" s="217" t="s">
        <v>82</v>
      </c>
      <c r="AY278" s="19" t="s">
        <v>135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200</v>
      </c>
      <c r="BM278" s="217" t="s">
        <v>475</v>
      </c>
    </row>
    <row r="279" spans="1:47" s="2" customFormat="1" ht="12">
      <c r="A279" s="40"/>
      <c r="B279" s="41"/>
      <c r="C279" s="42"/>
      <c r="D279" s="219" t="s">
        <v>144</v>
      </c>
      <c r="E279" s="42"/>
      <c r="F279" s="220" t="s">
        <v>893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144</v>
      </c>
      <c r="AU279" s="19" t="s">
        <v>82</v>
      </c>
    </row>
    <row r="280" spans="1:47" s="2" customFormat="1" ht="12">
      <c r="A280" s="40"/>
      <c r="B280" s="41"/>
      <c r="C280" s="42"/>
      <c r="D280" s="224" t="s">
        <v>146</v>
      </c>
      <c r="E280" s="42"/>
      <c r="F280" s="225" t="s">
        <v>894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146</v>
      </c>
      <c r="AU280" s="19" t="s">
        <v>82</v>
      </c>
    </row>
    <row r="281" spans="1:65" s="2" customFormat="1" ht="16.5" customHeight="1">
      <c r="A281" s="40"/>
      <c r="B281" s="41"/>
      <c r="C281" s="259" t="s">
        <v>328</v>
      </c>
      <c r="D281" s="259" t="s">
        <v>370</v>
      </c>
      <c r="E281" s="260" t="s">
        <v>913</v>
      </c>
      <c r="F281" s="261" t="s">
        <v>914</v>
      </c>
      <c r="G281" s="262" t="s">
        <v>154</v>
      </c>
      <c r="H281" s="263">
        <v>10.3</v>
      </c>
      <c r="I281" s="264"/>
      <c r="J281" s="265">
        <f>ROUND(I281*H281,2)</f>
        <v>0</v>
      </c>
      <c r="K281" s="261" t="s">
        <v>142</v>
      </c>
      <c r="L281" s="266"/>
      <c r="M281" s="267" t="s">
        <v>19</v>
      </c>
      <c r="N281" s="268" t="s">
        <v>43</v>
      </c>
      <c r="O281" s="86"/>
      <c r="P281" s="215">
        <f>O281*H281</f>
        <v>0</v>
      </c>
      <c r="Q281" s="215">
        <v>4E-05</v>
      </c>
      <c r="R281" s="215">
        <f>Q281*H281</f>
        <v>0.00041200000000000004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275</v>
      </c>
      <c r="AT281" s="217" t="s">
        <v>370</v>
      </c>
      <c r="AU281" s="217" t="s">
        <v>82</v>
      </c>
      <c r="AY281" s="19" t="s">
        <v>135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80</v>
      </c>
      <c r="BK281" s="218">
        <f>ROUND(I281*H281,2)</f>
        <v>0</v>
      </c>
      <c r="BL281" s="19" t="s">
        <v>200</v>
      </c>
      <c r="BM281" s="217" t="s">
        <v>483</v>
      </c>
    </row>
    <row r="282" spans="1:47" s="2" customFormat="1" ht="12">
      <c r="A282" s="40"/>
      <c r="B282" s="41"/>
      <c r="C282" s="42"/>
      <c r="D282" s="219" t="s">
        <v>144</v>
      </c>
      <c r="E282" s="42"/>
      <c r="F282" s="220" t="s">
        <v>914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144</v>
      </c>
      <c r="AU282" s="19" t="s">
        <v>82</v>
      </c>
    </row>
    <row r="283" spans="1:51" s="13" customFormat="1" ht="12">
      <c r="A283" s="13"/>
      <c r="B283" s="226"/>
      <c r="C283" s="227"/>
      <c r="D283" s="219" t="s">
        <v>148</v>
      </c>
      <c r="E283" s="228" t="s">
        <v>19</v>
      </c>
      <c r="F283" s="229" t="s">
        <v>898</v>
      </c>
      <c r="G283" s="227"/>
      <c r="H283" s="230">
        <v>10.3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148</v>
      </c>
      <c r="AU283" s="236" t="s">
        <v>82</v>
      </c>
      <c r="AV283" s="13" t="s">
        <v>82</v>
      </c>
      <c r="AW283" s="13" t="s">
        <v>33</v>
      </c>
      <c r="AX283" s="13" t="s">
        <v>80</v>
      </c>
      <c r="AY283" s="236" t="s">
        <v>135</v>
      </c>
    </row>
    <row r="284" spans="1:65" s="2" customFormat="1" ht="24.15" customHeight="1">
      <c r="A284" s="40"/>
      <c r="B284" s="41"/>
      <c r="C284" s="206" t="s">
        <v>486</v>
      </c>
      <c r="D284" s="206" t="s">
        <v>138</v>
      </c>
      <c r="E284" s="207" t="s">
        <v>915</v>
      </c>
      <c r="F284" s="208" t="s">
        <v>916</v>
      </c>
      <c r="G284" s="209" t="s">
        <v>154</v>
      </c>
      <c r="H284" s="210">
        <v>132</v>
      </c>
      <c r="I284" s="211"/>
      <c r="J284" s="212">
        <f>ROUND(I284*H284,2)</f>
        <v>0</v>
      </c>
      <c r="K284" s="208" t="s">
        <v>437</v>
      </c>
      <c r="L284" s="46"/>
      <c r="M284" s="213" t="s">
        <v>19</v>
      </c>
      <c r="N284" s="214" t="s">
        <v>43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200</v>
      </c>
      <c r="AT284" s="217" t="s">
        <v>138</v>
      </c>
      <c r="AU284" s="217" t="s">
        <v>82</v>
      </c>
      <c r="AY284" s="19" t="s">
        <v>135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80</v>
      </c>
      <c r="BK284" s="218">
        <f>ROUND(I284*H284,2)</f>
        <v>0</v>
      </c>
      <c r="BL284" s="19" t="s">
        <v>200</v>
      </c>
      <c r="BM284" s="217" t="s">
        <v>222</v>
      </c>
    </row>
    <row r="285" spans="1:47" s="2" customFormat="1" ht="12">
      <c r="A285" s="40"/>
      <c r="B285" s="41"/>
      <c r="C285" s="42"/>
      <c r="D285" s="219" t="s">
        <v>144</v>
      </c>
      <c r="E285" s="42"/>
      <c r="F285" s="220" t="s">
        <v>917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144</v>
      </c>
      <c r="AU285" s="19" t="s">
        <v>82</v>
      </c>
    </row>
    <row r="286" spans="1:51" s="13" customFormat="1" ht="12">
      <c r="A286" s="13"/>
      <c r="B286" s="226"/>
      <c r="C286" s="227"/>
      <c r="D286" s="219" t="s">
        <v>148</v>
      </c>
      <c r="E286" s="228" t="s">
        <v>19</v>
      </c>
      <c r="F286" s="229" t="s">
        <v>918</v>
      </c>
      <c r="G286" s="227"/>
      <c r="H286" s="230">
        <v>132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6" t="s">
        <v>148</v>
      </c>
      <c r="AU286" s="236" t="s">
        <v>82</v>
      </c>
      <c r="AV286" s="13" t="s">
        <v>82</v>
      </c>
      <c r="AW286" s="13" t="s">
        <v>33</v>
      </c>
      <c r="AX286" s="13" t="s">
        <v>80</v>
      </c>
      <c r="AY286" s="236" t="s">
        <v>135</v>
      </c>
    </row>
    <row r="287" spans="1:65" s="2" customFormat="1" ht="24.15" customHeight="1">
      <c r="A287" s="40"/>
      <c r="B287" s="41"/>
      <c r="C287" s="206" t="s">
        <v>333</v>
      </c>
      <c r="D287" s="206" t="s">
        <v>138</v>
      </c>
      <c r="E287" s="207" t="s">
        <v>919</v>
      </c>
      <c r="F287" s="208" t="s">
        <v>920</v>
      </c>
      <c r="G287" s="209" t="s">
        <v>154</v>
      </c>
      <c r="H287" s="210">
        <v>20</v>
      </c>
      <c r="I287" s="211"/>
      <c r="J287" s="212">
        <f>ROUND(I287*H287,2)</f>
        <v>0</v>
      </c>
      <c r="K287" s="208" t="s">
        <v>142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200</v>
      </c>
      <c r="AT287" s="217" t="s">
        <v>138</v>
      </c>
      <c r="AU287" s="217" t="s">
        <v>82</v>
      </c>
      <c r="AY287" s="19" t="s">
        <v>135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200</v>
      </c>
      <c r="BM287" s="217" t="s">
        <v>242</v>
      </c>
    </row>
    <row r="288" spans="1:47" s="2" customFormat="1" ht="12">
      <c r="A288" s="40"/>
      <c r="B288" s="41"/>
      <c r="C288" s="42"/>
      <c r="D288" s="219" t="s">
        <v>144</v>
      </c>
      <c r="E288" s="42"/>
      <c r="F288" s="220" t="s">
        <v>921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144</v>
      </c>
      <c r="AU288" s="19" t="s">
        <v>82</v>
      </c>
    </row>
    <row r="289" spans="1:47" s="2" customFormat="1" ht="12">
      <c r="A289" s="40"/>
      <c r="B289" s="41"/>
      <c r="C289" s="42"/>
      <c r="D289" s="224" t="s">
        <v>146</v>
      </c>
      <c r="E289" s="42"/>
      <c r="F289" s="225" t="s">
        <v>922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146</v>
      </c>
      <c r="AU289" s="19" t="s">
        <v>82</v>
      </c>
    </row>
    <row r="290" spans="1:51" s="13" customFormat="1" ht="12">
      <c r="A290" s="13"/>
      <c r="B290" s="226"/>
      <c r="C290" s="227"/>
      <c r="D290" s="219" t="s">
        <v>148</v>
      </c>
      <c r="E290" s="228" t="s">
        <v>19</v>
      </c>
      <c r="F290" s="229" t="s">
        <v>226</v>
      </c>
      <c r="G290" s="227"/>
      <c r="H290" s="230">
        <v>20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148</v>
      </c>
      <c r="AU290" s="236" t="s">
        <v>82</v>
      </c>
      <c r="AV290" s="13" t="s">
        <v>82</v>
      </c>
      <c r="AW290" s="13" t="s">
        <v>33</v>
      </c>
      <c r="AX290" s="13" t="s">
        <v>80</v>
      </c>
      <c r="AY290" s="236" t="s">
        <v>135</v>
      </c>
    </row>
    <row r="291" spans="1:65" s="2" customFormat="1" ht="21.75" customHeight="1">
      <c r="A291" s="40"/>
      <c r="B291" s="41"/>
      <c r="C291" s="206" t="s">
        <v>494</v>
      </c>
      <c r="D291" s="206" t="s">
        <v>138</v>
      </c>
      <c r="E291" s="207" t="s">
        <v>923</v>
      </c>
      <c r="F291" s="208" t="s">
        <v>924</v>
      </c>
      <c r="G291" s="209" t="s">
        <v>253</v>
      </c>
      <c r="H291" s="210">
        <v>20</v>
      </c>
      <c r="I291" s="211"/>
      <c r="J291" s="212">
        <f>ROUND(I291*H291,2)</f>
        <v>0</v>
      </c>
      <c r="K291" s="208" t="s">
        <v>142</v>
      </c>
      <c r="L291" s="46"/>
      <c r="M291" s="213" t="s">
        <v>19</v>
      </c>
      <c r="N291" s="214" t="s">
        <v>43</v>
      </c>
      <c r="O291" s="86"/>
      <c r="P291" s="215">
        <f>O291*H291</f>
        <v>0</v>
      </c>
      <c r="Q291" s="215">
        <v>1E-05</v>
      </c>
      <c r="R291" s="215">
        <f>Q291*H291</f>
        <v>0.0002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200</v>
      </c>
      <c r="AT291" s="217" t="s">
        <v>138</v>
      </c>
      <c r="AU291" s="217" t="s">
        <v>82</v>
      </c>
      <c r="AY291" s="19" t="s">
        <v>135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80</v>
      </c>
      <c r="BK291" s="218">
        <f>ROUND(I291*H291,2)</f>
        <v>0</v>
      </c>
      <c r="BL291" s="19" t="s">
        <v>200</v>
      </c>
      <c r="BM291" s="217" t="s">
        <v>294</v>
      </c>
    </row>
    <row r="292" spans="1:47" s="2" customFormat="1" ht="12">
      <c r="A292" s="40"/>
      <c r="B292" s="41"/>
      <c r="C292" s="42"/>
      <c r="D292" s="219" t="s">
        <v>144</v>
      </c>
      <c r="E292" s="42"/>
      <c r="F292" s="220" t="s">
        <v>925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144</v>
      </c>
      <c r="AU292" s="19" t="s">
        <v>82</v>
      </c>
    </row>
    <row r="293" spans="1:47" s="2" customFormat="1" ht="12">
      <c r="A293" s="40"/>
      <c r="B293" s="41"/>
      <c r="C293" s="42"/>
      <c r="D293" s="224" t="s">
        <v>146</v>
      </c>
      <c r="E293" s="42"/>
      <c r="F293" s="225" t="s">
        <v>926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146</v>
      </c>
      <c r="AU293" s="19" t="s">
        <v>82</v>
      </c>
    </row>
    <row r="294" spans="1:65" s="2" customFormat="1" ht="24.15" customHeight="1">
      <c r="A294" s="40"/>
      <c r="B294" s="41"/>
      <c r="C294" s="206" t="s">
        <v>339</v>
      </c>
      <c r="D294" s="206" t="s">
        <v>138</v>
      </c>
      <c r="E294" s="207" t="s">
        <v>927</v>
      </c>
      <c r="F294" s="208" t="s">
        <v>928</v>
      </c>
      <c r="G294" s="209" t="s">
        <v>327</v>
      </c>
      <c r="H294" s="210">
        <v>0.013</v>
      </c>
      <c r="I294" s="211"/>
      <c r="J294" s="212">
        <f>ROUND(I294*H294,2)</f>
        <v>0</v>
      </c>
      <c r="K294" s="208" t="s">
        <v>142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200</v>
      </c>
      <c r="AT294" s="217" t="s">
        <v>138</v>
      </c>
      <c r="AU294" s="217" t="s">
        <v>82</v>
      </c>
      <c r="AY294" s="19" t="s">
        <v>135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200</v>
      </c>
      <c r="BM294" s="217" t="s">
        <v>503</v>
      </c>
    </row>
    <row r="295" spans="1:47" s="2" customFormat="1" ht="12">
      <c r="A295" s="40"/>
      <c r="B295" s="41"/>
      <c r="C295" s="42"/>
      <c r="D295" s="219" t="s">
        <v>144</v>
      </c>
      <c r="E295" s="42"/>
      <c r="F295" s="220" t="s">
        <v>929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144</v>
      </c>
      <c r="AU295" s="19" t="s">
        <v>82</v>
      </c>
    </row>
    <row r="296" spans="1:47" s="2" customFormat="1" ht="12">
      <c r="A296" s="40"/>
      <c r="B296" s="41"/>
      <c r="C296" s="42"/>
      <c r="D296" s="224" t="s">
        <v>146</v>
      </c>
      <c r="E296" s="42"/>
      <c r="F296" s="225" t="s">
        <v>930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146</v>
      </c>
      <c r="AU296" s="19" t="s">
        <v>82</v>
      </c>
    </row>
    <row r="297" spans="1:63" s="12" customFormat="1" ht="22.8" customHeight="1">
      <c r="A297" s="12"/>
      <c r="B297" s="190"/>
      <c r="C297" s="191"/>
      <c r="D297" s="192" t="s">
        <v>71</v>
      </c>
      <c r="E297" s="204" t="s">
        <v>381</v>
      </c>
      <c r="F297" s="204" t="s">
        <v>382</v>
      </c>
      <c r="G297" s="191"/>
      <c r="H297" s="191"/>
      <c r="I297" s="194"/>
      <c r="J297" s="205">
        <f>BK297</f>
        <v>0</v>
      </c>
      <c r="K297" s="191"/>
      <c r="L297" s="196"/>
      <c r="M297" s="197"/>
      <c r="N297" s="198"/>
      <c r="O297" s="198"/>
      <c r="P297" s="199">
        <f>SUM(P298:P413)</f>
        <v>0</v>
      </c>
      <c r="Q297" s="198"/>
      <c r="R297" s="199">
        <f>SUM(R298:R413)</f>
        <v>1.9724600000000003</v>
      </c>
      <c r="S297" s="198"/>
      <c r="T297" s="200">
        <f>SUM(T298:T413)</f>
        <v>2.48274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1" t="s">
        <v>82</v>
      </c>
      <c r="AT297" s="202" t="s">
        <v>71</v>
      </c>
      <c r="AU297" s="202" t="s">
        <v>80</v>
      </c>
      <c r="AY297" s="201" t="s">
        <v>135</v>
      </c>
      <c r="BK297" s="203">
        <f>SUM(BK298:BK413)</f>
        <v>0</v>
      </c>
    </row>
    <row r="298" spans="1:65" s="2" customFormat="1" ht="16.5" customHeight="1">
      <c r="A298" s="40"/>
      <c r="B298" s="41"/>
      <c r="C298" s="206" t="s">
        <v>507</v>
      </c>
      <c r="D298" s="206" t="s">
        <v>138</v>
      </c>
      <c r="E298" s="207" t="s">
        <v>931</v>
      </c>
      <c r="F298" s="208" t="s">
        <v>932</v>
      </c>
      <c r="G298" s="209" t="s">
        <v>154</v>
      </c>
      <c r="H298" s="210">
        <v>38</v>
      </c>
      <c r="I298" s="211"/>
      <c r="J298" s="212">
        <f>ROUND(I298*H298,2)</f>
        <v>0</v>
      </c>
      <c r="K298" s="208" t="s">
        <v>142</v>
      </c>
      <c r="L298" s="46"/>
      <c r="M298" s="213" t="s">
        <v>19</v>
      </c>
      <c r="N298" s="214" t="s">
        <v>43</v>
      </c>
      <c r="O298" s="86"/>
      <c r="P298" s="215">
        <f>O298*H298</f>
        <v>0</v>
      </c>
      <c r="Q298" s="215">
        <v>5E-05</v>
      </c>
      <c r="R298" s="215">
        <f>Q298*H298</f>
        <v>0.0019</v>
      </c>
      <c r="S298" s="215">
        <v>5E-05</v>
      </c>
      <c r="T298" s="216">
        <f>S298*H298</f>
        <v>0.0019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200</v>
      </c>
      <c r="AT298" s="217" t="s">
        <v>138</v>
      </c>
      <c r="AU298" s="217" t="s">
        <v>82</v>
      </c>
      <c r="AY298" s="19" t="s">
        <v>135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80</v>
      </c>
      <c r="BK298" s="218">
        <f>ROUND(I298*H298,2)</f>
        <v>0</v>
      </c>
      <c r="BL298" s="19" t="s">
        <v>200</v>
      </c>
      <c r="BM298" s="217" t="s">
        <v>510</v>
      </c>
    </row>
    <row r="299" spans="1:47" s="2" customFormat="1" ht="12">
      <c r="A299" s="40"/>
      <c r="B299" s="41"/>
      <c r="C299" s="42"/>
      <c r="D299" s="219" t="s">
        <v>144</v>
      </c>
      <c r="E299" s="42"/>
      <c r="F299" s="220" t="s">
        <v>933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144</v>
      </c>
      <c r="AU299" s="19" t="s">
        <v>82</v>
      </c>
    </row>
    <row r="300" spans="1:47" s="2" customFormat="1" ht="12">
      <c r="A300" s="40"/>
      <c r="B300" s="41"/>
      <c r="C300" s="42"/>
      <c r="D300" s="224" t="s">
        <v>146</v>
      </c>
      <c r="E300" s="42"/>
      <c r="F300" s="225" t="s">
        <v>934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146</v>
      </c>
      <c r="AU300" s="19" t="s">
        <v>82</v>
      </c>
    </row>
    <row r="301" spans="1:51" s="13" customFormat="1" ht="12">
      <c r="A301" s="13"/>
      <c r="B301" s="226"/>
      <c r="C301" s="227"/>
      <c r="D301" s="219" t="s">
        <v>148</v>
      </c>
      <c r="E301" s="228" t="s">
        <v>19</v>
      </c>
      <c r="F301" s="229" t="s">
        <v>935</v>
      </c>
      <c r="G301" s="227"/>
      <c r="H301" s="230">
        <v>38</v>
      </c>
      <c r="I301" s="231"/>
      <c r="J301" s="227"/>
      <c r="K301" s="227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148</v>
      </c>
      <c r="AU301" s="236" t="s">
        <v>82</v>
      </c>
      <c r="AV301" s="13" t="s">
        <v>82</v>
      </c>
      <c r="AW301" s="13" t="s">
        <v>33</v>
      </c>
      <c r="AX301" s="13" t="s">
        <v>72</v>
      </c>
      <c r="AY301" s="236" t="s">
        <v>135</v>
      </c>
    </row>
    <row r="302" spans="1:51" s="14" customFormat="1" ht="12">
      <c r="A302" s="14"/>
      <c r="B302" s="237"/>
      <c r="C302" s="238"/>
      <c r="D302" s="219" t="s">
        <v>148</v>
      </c>
      <c r="E302" s="239" t="s">
        <v>19</v>
      </c>
      <c r="F302" s="240" t="s">
        <v>150</v>
      </c>
      <c r="G302" s="238"/>
      <c r="H302" s="241">
        <v>38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7" t="s">
        <v>148</v>
      </c>
      <c r="AU302" s="247" t="s">
        <v>82</v>
      </c>
      <c r="AV302" s="14" t="s">
        <v>143</v>
      </c>
      <c r="AW302" s="14" t="s">
        <v>33</v>
      </c>
      <c r="AX302" s="14" t="s">
        <v>80</v>
      </c>
      <c r="AY302" s="247" t="s">
        <v>135</v>
      </c>
    </row>
    <row r="303" spans="1:65" s="2" customFormat="1" ht="16.5" customHeight="1">
      <c r="A303" s="40"/>
      <c r="B303" s="41"/>
      <c r="C303" s="206" t="s">
        <v>346</v>
      </c>
      <c r="D303" s="206" t="s">
        <v>138</v>
      </c>
      <c r="E303" s="207" t="s">
        <v>936</v>
      </c>
      <c r="F303" s="208" t="s">
        <v>937</v>
      </c>
      <c r="G303" s="209" t="s">
        <v>938</v>
      </c>
      <c r="H303" s="210">
        <v>5</v>
      </c>
      <c r="I303" s="211"/>
      <c r="J303" s="212">
        <f>ROUND(I303*H303,2)</f>
        <v>0</v>
      </c>
      <c r="K303" s="208" t="s">
        <v>142</v>
      </c>
      <c r="L303" s="46"/>
      <c r="M303" s="213" t="s">
        <v>19</v>
      </c>
      <c r="N303" s="214" t="s">
        <v>43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0.0342</v>
      </c>
      <c r="T303" s="216">
        <f>S303*H303</f>
        <v>0.171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200</v>
      </c>
      <c r="AT303" s="217" t="s">
        <v>138</v>
      </c>
      <c r="AU303" s="217" t="s">
        <v>82</v>
      </c>
      <c r="AY303" s="19" t="s">
        <v>135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80</v>
      </c>
      <c r="BK303" s="218">
        <f>ROUND(I303*H303,2)</f>
        <v>0</v>
      </c>
      <c r="BL303" s="19" t="s">
        <v>200</v>
      </c>
      <c r="BM303" s="217" t="s">
        <v>515</v>
      </c>
    </row>
    <row r="304" spans="1:47" s="2" customFormat="1" ht="12">
      <c r="A304" s="40"/>
      <c r="B304" s="41"/>
      <c r="C304" s="42"/>
      <c r="D304" s="219" t="s">
        <v>144</v>
      </c>
      <c r="E304" s="42"/>
      <c r="F304" s="220" t="s">
        <v>939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144</v>
      </c>
      <c r="AU304" s="19" t="s">
        <v>82</v>
      </c>
    </row>
    <row r="305" spans="1:47" s="2" customFormat="1" ht="12">
      <c r="A305" s="40"/>
      <c r="B305" s="41"/>
      <c r="C305" s="42"/>
      <c r="D305" s="224" t="s">
        <v>146</v>
      </c>
      <c r="E305" s="42"/>
      <c r="F305" s="225" t="s">
        <v>940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146</v>
      </c>
      <c r="AU305" s="19" t="s">
        <v>82</v>
      </c>
    </row>
    <row r="306" spans="1:51" s="13" customFormat="1" ht="12">
      <c r="A306" s="13"/>
      <c r="B306" s="226"/>
      <c r="C306" s="227"/>
      <c r="D306" s="219" t="s">
        <v>148</v>
      </c>
      <c r="E306" s="228" t="s">
        <v>19</v>
      </c>
      <c r="F306" s="229" t="s">
        <v>941</v>
      </c>
      <c r="G306" s="227"/>
      <c r="H306" s="230">
        <v>5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148</v>
      </c>
      <c r="AU306" s="236" t="s">
        <v>82</v>
      </c>
      <c r="AV306" s="13" t="s">
        <v>82</v>
      </c>
      <c r="AW306" s="13" t="s">
        <v>33</v>
      </c>
      <c r="AX306" s="13" t="s">
        <v>72</v>
      </c>
      <c r="AY306" s="236" t="s">
        <v>135</v>
      </c>
    </row>
    <row r="307" spans="1:51" s="14" customFormat="1" ht="12">
      <c r="A307" s="14"/>
      <c r="B307" s="237"/>
      <c r="C307" s="238"/>
      <c r="D307" s="219" t="s">
        <v>148</v>
      </c>
      <c r="E307" s="239" t="s">
        <v>19</v>
      </c>
      <c r="F307" s="240" t="s">
        <v>150</v>
      </c>
      <c r="G307" s="238"/>
      <c r="H307" s="241">
        <v>5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148</v>
      </c>
      <c r="AU307" s="247" t="s">
        <v>82</v>
      </c>
      <c r="AV307" s="14" t="s">
        <v>143</v>
      </c>
      <c r="AW307" s="14" t="s">
        <v>33</v>
      </c>
      <c r="AX307" s="14" t="s">
        <v>80</v>
      </c>
      <c r="AY307" s="247" t="s">
        <v>135</v>
      </c>
    </row>
    <row r="308" spans="1:65" s="2" customFormat="1" ht="16.5" customHeight="1">
      <c r="A308" s="40"/>
      <c r="B308" s="41"/>
      <c r="C308" s="206" t="s">
        <v>517</v>
      </c>
      <c r="D308" s="206" t="s">
        <v>138</v>
      </c>
      <c r="E308" s="207" t="s">
        <v>942</v>
      </c>
      <c r="F308" s="208" t="s">
        <v>943</v>
      </c>
      <c r="G308" s="209" t="s">
        <v>938</v>
      </c>
      <c r="H308" s="210">
        <v>5</v>
      </c>
      <c r="I308" s="211"/>
      <c r="J308" s="212">
        <f>ROUND(I308*H308,2)</f>
        <v>0</v>
      </c>
      <c r="K308" s="208" t="s">
        <v>142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0.03192</v>
      </c>
      <c r="R308" s="215">
        <f>Q308*H308</f>
        <v>0.1596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200</v>
      </c>
      <c r="AT308" s="217" t="s">
        <v>138</v>
      </c>
      <c r="AU308" s="217" t="s">
        <v>82</v>
      </c>
      <c r="AY308" s="19" t="s">
        <v>135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80</v>
      </c>
      <c r="BK308" s="218">
        <f>ROUND(I308*H308,2)</f>
        <v>0</v>
      </c>
      <c r="BL308" s="19" t="s">
        <v>200</v>
      </c>
      <c r="BM308" s="217" t="s">
        <v>520</v>
      </c>
    </row>
    <row r="309" spans="1:47" s="2" customFormat="1" ht="12">
      <c r="A309" s="40"/>
      <c r="B309" s="41"/>
      <c r="C309" s="42"/>
      <c r="D309" s="219" t="s">
        <v>144</v>
      </c>
      <c r="E309" s="42"/>
      <c r="F309" s="220" t="s">
        <v>944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144</v>
      </c>
      <c r="AU309" s="19" t="s">
        <v>82</v>
      </c>
    </row>
    <row r="310" spans="1:47" s="2" customFormat="1" ht="12">
      <c r="A310" s="40"/>
      <c r="B310" s="41"/>
      <c r="C310" s="42"/>
      <c r="D310" s="224" t="s">
        <v>146</v>
      </c>
      <c r="E310" s="42"/>
      <c r="F310" s="225" t="s">
        <v>945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146</v>
      </c>
      <c r="AU310" s="19" t="s">
        <v>82</v>
      </c>
    </row>
    <row r="311" spans="1:51" s="13" customFormat="1" ht="12">
      <c r="A311" s="13"/>
      <c r="B311" s="226"/>
      <c r="C311" s="227"/>
      <c r="D311" s="219" t="s">
        <v>148</v>
      </c>
      <c r="E311" s="228" t="s">
        <v>19</v>
      </c>
      <c r="F311" s="229" t="s">
        <v>946</v>
      </c>
      <c r="G311" s="227"/>
      <c r="H311" s="230">
        <v>5</v>
      </c>
      <c r="I311" s="231"/>
      <c r="J311" s="227"/>
      <c r="K311" s="227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148</v>
      </c>
      <c r="AU311" s="236" t="s">
        <v>82</v>
      </c>
      <c r="AV311" s="13" t="s">
        <v>82</v>
      </c>
      <c r="AW311" s="13" t="s">
        <v>33</v>
      </c>
      <c r="AX311" s="13" t="s">
        <v>72</v>
      </c>
      <c r="AY311" s="236" t="s">
        <v>135</v>
      </c>
    </row>
    <row r="312" spans="1:51" s="13" customFormat="1" ht="12">
      <c r="A312" s="13"/>
      <c r="B312" s="226"/>
      <c r="C312" s="227"/>
      <c r="D312" s="219" t="s">
        <v>148</v>
      </c>
      <c r="E312" s="228" t="s">
        <v>19</v>
      </c>
      <c r="F312" s="229" t="s">
        <v>947</v>
      </c>
      <c r="G312" s="227"/>
      <c r="H312" s="230">
        <v>0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148</v>
      </c>
      <c r="AU312" s="236" t="s">
        <v>82</v>
      </c>
      <c r="AV312" s="13" t="s">
        <v>82</v>
      </c>
      <c r="AW312" s="13" t="s">
        <v>33</v>
      </c>
      <c r="AX312" s="13" t="s">
        <v>72</v>
      </c>
      <c r="AY312" s="236" t="s">
        <v>135</v>
      </c>
    </row>
    <row r="313" spans="1:51" s="14" customFormat="1" ht="12">
      <c r="A313" s="14"/>
      <c r="B313" s="237"/>
      <c r="C313" s="238"/>
      <c r="D313" s="219" t="s">
        <v>148</v>
      </c>
      <c r="E313" s="239" t="s">
        <v>19</v>
      </c>
      <c r="F313" s="240" t="s">
        <v>150</v>
      </c>
      <c r="G313" s="238"/>
      <c r="H313" s="241">
        <v>5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7" t="s">
        <v>148</v>
      </c>
      <c r="AU313" s="247" t="s">
        <v>82</v>
      </c>
      <c r="AV313" s="14" t="s">
        <v>143</v>
      </c>
      <c r="AW313" s="14" t="s">
        <v>33</v>
      </c>
      <c r="AX313" s="14" t="s">
        <v>80</v>
      </c>
      <c r="AY313" s="247" t="s">
        <v>135</v>
      </c>
    </row>
    <row r="314" spans="1:65" s="2" customFormat="1" ht="16.5" customHeight="1">
      <c r="A314" s="40"/>
      <c r="B314" s="41"/>
      <c r="C314" s="206" t="s">
        <v>354</v>
      </c>
      <c r="D314" s="206" t="s">
        <v>138</v>
      </c>
      <c r="E314" s="207" t="s">
        <v>948</v>
      </c>
      <c r="F314" s="208" t="s">
        <v>949</v>
      </c>
      <c r="G314" s="209" t="s">
        <v>154</v>
      </c>
      <c r="H314" s="210">
        <v>38</v>
      </c>
      <c r="I314" s="211"/>
      <c r="J314" s="212">
        <f>ROUND(I314*H314,2)</f>
        <v>0</v>
      </c>
      <c r="K314" s="208" t="s">
        <v>142</v>
      </c>
      <c r="L314" s="46"/>
      <c r="M314" s="213" t="s">
        <v>19</v>
      </c>
      <c r="N314" s="214" t="s">
        <v>43</v>
      </c>
      <c r="O314" s="86"/>
      <c r="P314" s="215">
        <f>O314*H314</f>
        <v>0</v>
      </c>
      <c r="Q314" s="215">
        <v>0.00072</v>
      </c>
      <c r="R314" s="215">
        <f>Q314*H314</f>
        <v>0.027360000000000002</v>
      </c>
      <c r="S314" s="215">
        <v>0.00072</v>
      </c>
      <c r="T314" s="216">
        <f>S314*H314</f>
        <v>0.027360000000000002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200</v>
      </c>
      <c r="AT314" s="217" t="s">
        <v>138</v>
      </c>
      <c r="AU314" s="217" t="s">
        <v>82</v>
      </c>
      <c r="AY314" s="19" t="s">
        <v>135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80</v>
      </c>
      <c r="BK314" s="218">
        <f>ROUND(I314*H314,2)</f>
        <v>0</v>
      </c>
      <c r="BL314" s="19" t="s">
        <v>200</v>
      </c>
      <c r="BM314" s="217" t="s">
        <v>526</v>
      </c>
    </row>
    <row r="315" spans="1:47" s="2" customFormat="1" ht="12">
      <c r="A315" s="40"/>
      <c r="B315" s="41"/>
      <c r="C315" s="42"/>
      <c r="D315" s="219" t="s">
        <v>144</v>
      </c>
      <c r="E315" s="42"/>
      <c r="F315" s="220" t="s">
        <v>950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144</v>
      </c>
      <c r="AU315" s="19" t="s">
        <v>82</v>
      </c>
    </row>
    <row r="316" spans="1:47" s="2" customFormat="1" ht="12">
      <c r="A316" s="40"/>
      <c r="B316" s="41"/>
      <c r="C316" s="42"/>
      <c r="D316" s="224" t="s">
        <v>146</v>
      </c>
      <c r="E316" s="42"/>
      <c r="F316" s="225" t="s">
        <v>951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146</v>
      </c>
      <c r="AU316" s="19" t="s">
        <v>82</v>
      </c>
    </row>
    <row r="317" spans="1:51" s="13" customFormat="1" ht="12">
      <c r="A317" s="13"/>
      <c r="B317" s="226"/>
      <c r="C317" s="227"/>
      <c r="D317" s="219" t="s">
        <v>148</v>
      </c>
      <c r="E317" s="228" t="s">
        <v>19</v>
      </c>
      <c r="F317" s="229" t="s">
        <v>935</v>
      </c>
      <c r="G317" s="227"/>
      <c r="H317" s="230">
        <v>38</v>
      </c>
      <c r="I317" s="231"/>
      <c r="J317" s="227"/>
      <c r="K317" s="227"/>
      <c r="L317" s="232"/>
      <c r="M317" s="233"/>
      <c r="N317" s="234"/>
      <c r="O317" s="234"/>
      <c r="P317" s="234"/>
      <c r="Q317" s="234"/>
      <c r="R317" s="234"/>
      <c r="S317" s="234"/>
      <c r="T317" s="23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6" t="s">
        <v>148</v>
      </c>
      <c r="AU317" s="236" t="s">
        <v>82</v>
      </c>
      <c r="AV317" s="13" t="s">
        <v>82</v>
      </c>
      <c r="AW317" s="13" t="s">
        <v>33</v>
      </c>
      <c r="AX317" s="13" t="s">
        <v>72</v>
      </c>
      <c r="AY317" s="236" t="s">
        <v>135</v>
      </c>
    </row>
    <row r="318" spans="1:51" s="14" customFormat="1" ht="12">
      <c r="A318" s="14"/>
      <c r="B318" s="237"/>
      <c r="C318" s="238"/>
      <c r="D318" s="219" t="s">
        <v>148</v>
      </c>
      <c r="E318" s="239" t="s">
        <v>19</v>
      </c>
      <c r="F318" s="240" t="s">
        <v>150</v>
      </c>
      <c r="G318" s="238"/>
      <c r="H318" s="241">
        <v>38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148</v>
      </c>
      <c r="AU318" s="247" t="s">
        <v>82</v>
      </c>
      <c r="AV318" s="14" t="s">
        <v>143</v>
      </c>
      <c r="AW318" s="14" t="s">
        <v>33</v>
      </c>
      <c r="AX318" s="14" t="s">
        <v>80</v>
      </c>
      <c r="AY318" s="247" t="s">
        <v>135</v>
      </c>
    </row>
    <row r="319" spans="1:65" s="2" customFormat="1" ht="16.5" customHeight="1">
      <c r="A319" s="40"/>
      <c r="B319" s="41"/>
      <c r="C319" s="206" t="s">
        <v>533</v>
      </c>
      <c r="D319" s="206" t="s">
        <v>138</v>
      </c>
      <c r="E319" s="207" t="s">
        <v>952</v>
      </c>
      <c r="F319" s="208" t="s">
        <v>953</v>
      </c>
      <c r="G319" s="209" t="s">
        <v>938</v>
      </c>
      <c r="H319" s="210">
        <v>92</v>
      </c>
      <c r="I319" s="211"/>
      <c r="J319" s="212">
        <f>ROUND(I319*H319,2)</f>
        <v>0</v>
      </c>
      <c r="K319" s="208" t="s">
        <v>142</v>
      </c>
      <c r="L319" s="46"/>
      <c r="M319" s="213" t="s">
        <v>19</v>
      </c>
      <c r="N319" s="214" t="s">
        <v>43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0.01946</v>
      </c>
      <c r="T319" s="216">
        <f>S319*H319</f>
        <v>1.7903200000000001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200</v>
      </c>
      <c r="AT319" s="217" t="s">
        <v>138</v>
      </c>
      <c r="AU319" s="217" t="s">
        <v>82</v>
      </c>
      <c r="AY319" s="19" t="s">
        <v>135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80</v>
      </c>
      <c r="BK319" s="218">
        <f>ROUND(I319*H319,2)</f>
        <v>0</v>
      </c>
      <c r="BL319" s="19" t="s">
        <v>200</v>
      </c>
      <c r="BM319" s="217" t="s">
        <v>536</v>
      </c>
    </row>
    <row r="320" spans="1:47" s="2" customFormat="1" ht="12">
      <c r="A320" s="40"/>
      <c r="B320" s="41"/>
      <c r="C320" s="42"/>
      <c r="D320" s="219" t="s">
        <v>144</v>
      </c>
      <c r="E320" s="42"/>
      <c r="F320" s="220" t="s">
        <v>954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144</v>
      </c>
      <c r="AU320" s="19" t="s">
        <v>82</v>
      </c>
    </row>
    <row r="321" spans="1:47" s="2" customFormat="1" ht="12">
      <c r="A321" s="40"/>
      <c r="B321" s="41"/>
      <c r="C321" s="42"/>
      <c r="D321" s="224" t="s">
        <v>146</v>
      </c>
      <c r="E321" s="42"/>
      <c r="F321" s="225" t="s">
        <v>955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146</v>
      </c>
      <c r="AU321" s="19" t="s">
        <v>82</v>
      </c>
    </row>
    <row r="322" spans="1:51" s="13" customFormat="1" ht="12">
      <c r="A322" s="13"/>
      <c r="B322" s="226"/>
      <c r="C322" s="227"/>
      <c r="D322" s="219" t="s">
        <v>148</v>
      </c>
      <c r="E322" s="228" t="s">
        <v>19</v>
      </c>
      <c r="F322" s="229" t="s">
        <v>956</v>
      </c>
      <c r="G322" s="227"/>
      <c r="H322" s="230">
        <v>50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148</v>
      </c>
      <c r="AU322" s="236" t="s">
        <v>82</v>
      </c>
      <c r="AV322" s="13" t="s">
        <v>82</v>
      </c>
      <c r="AW322" s="13" t="s">
        <v>33</v>
      </c>
      <c r="AX322" s="13" t="s">
        <v>72</v>
      </c>
      <c r="AY322" s="236" t="s">
        <v>135</v>
      </c>
    </row>
    <row r="323" spans="1:51" s="13" customFormat="1" ht="12">
      <c r="A323" s="13"/>
      <c r="B323" s="226"/>
      <c r="C323" s="227"/>
      <c r="D323" s="219" t="s">
        <v>148</v>
      </c>
      <c r="E323" s="228" t="s">
        <v>19</v>
      </c>
      <c r="F323" s="229" t="s">
        <v>957</v>
      </c>
      <c r="G323" s="227"/>
      <c r="H323" s="230">
        <v>7</v>
      </c>
      <c r="I323" s="231"/>
      <c r="J323" s="227"/>
      <c r="K323" s="227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148</v>
      </c>
      <c r="AU323" s="236" t="s">
        <v>82</v>
      </c>
      <c r="AV323" s="13" t="s">
        <v>82</v>
      </c>
      <c r="AW323" s="13" t="s">
        <v>33</v>
      </c>
      <c r="AX323" s="13" t="s">
        <v>72</v>
      </c>
      <c r="AY323" s="236" t="s">
        <v>135</v>
      </c>
    </row>
    <row r="324" spans="1:51" s="13" customFormat="1" ht="12">
      <c r="A324" s="13"/>
      <c r="B324" s="226"/>
      <c r="C324" s="227"/>
      <c r="D324" s="219" t="s">
        <v>148</v>
      </c>
      <c r="E324" s="228" t="s">
        <v>19</v>
      </c>
      <c r="F324" s="229" t="s">
        <v>958</v>
      </c>
      <c r="G324" s="227"/>
      <c r="H324" s="230">
        <v>25</v>
      </c>
      <c r="I324" s="231"/>
      <c r="J324" s="227"/>
      <c r="K324" s="227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148</v>
      </c>
      <c r="AU324" s="236" t="s">
        <v>82</v>
      </c>
      <c r="AV324" s="13" t="s">
        <v>82</v>
      </c>
      <c r="AW324" s="13" t="s">
        <v>33</v>
      </c>
      <c r="AX324" s="13" t="s">
        <v>72</v>
      </c>
      <c r="AY324" s="236" t="s">
        <v>135</v>
      </c>
    </row>
    <row r="325" spans="1:51" s="13" customFormat="1" ht="12">
      <c r="A325" s="13"/>
      <c r="B325" s="226"/>
      <c r="C325" s="227"/>
      <c r="D325" s="219" t="s">
        <v>148</v>
      </c>
      <c r="E325" s="228" t="s">
        <v>19</v>
      </c>
      <c r="F325" s="229" t="s">
        <v>959</v>
      </c>
      <c r="G325" s="227"/>
      <c r="H325" s="230">
        <v>10</v>
      </c>
      <c r="I325" s="231"/>
      <c r="J325" s="227"/>
      <c r="K325" s="227"/>
      <c r="L325" s="232"/>
      <c r="M325" s="233"/>
      <c r="N325" s="234"/>
      <c r="O325" s="234"/>
      <c r="P325" s="234"/>
      <c r="Q325" s="234"/>
      <c r="R325" s="234"/>
      <c r="S325" s="234"/>
      <c r="T325" s="23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6" t="s">
        <v>148</v>
      </c>
      <c r="AU325" s="236" t="s">
        <v>82</v>
      </c>
      <c r="AV325" s="13" t="s">
        <v>82</v>
      </c>
      <c r="AW325" s="13" t="s">
        <v>33</v>
      </c>
      <c r="AX325" s="13" t="s">
        <v>72</v>
      </c>
      <c r="AY325" s="236" t="s">
        <v>135</v>
      </c>
    </row>
    <row r="326" spans="1:51" s="14" customFormat="1" ht="12">
      <c r="A326" s="14"/>
      <c r="B326" s="237"/>
      <c r="C326" s="238"/>
      <c r="D326" s="219" t="s">
        <v>148</v>
      </c>
      <c r="E326" s="239" t="s">
        <v>19</v>
      </c>
      <c r="F326" s="240" t="s">
        <v>150</v>
      </c>
      <c r="G326" s="238"/>
      <c r="H326" s="241">
        <v>92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7" t="s">
        <v>148</v>
      </c>
      <c r="AU326" s="247" t="s">
        <v>82</v>
      </c>
      <c r="AV326" s="14" t="s">
        <v>143</v>
      </c>
      <c r="AW326" s="14" t="s">
        <v>33</v>
      </c>
      <c r="AX326" s="14" t="s">
        <v>80</v>
      </c>
      <c r="AY326" s="247" t="s">
        <v>135</v>
      </c>
    </row>
    <row r="327" spans="1:65" s="2" customFormat="1" ht="24.15" customHeight="1">
      <c r="A327" s="40"/>
      <c r="B327" s="41"/>
      <c r="C327" s="206" t="s">
        <v>364</v>
      </c>
      <c r="D327" s="206" t="s">
        <v>138</v>
      </c>
      <c r="E327" s="207" t="s">
        <v>960</v>
      </c>
      <c r="F327" s="208" t="s">
        <v>961</v>
      </c>
      <c r="G327" s="209" t="s">
        <v>938</v>
      </c>
      <c r="H327" s="210">
        <v>80</v>
      </c>
      <c r="I327" s="211"/>
      <c r="J327" s="212">
        <f>ROUND(I327*H327,2)</f>
        <v>0</v>
      </c>
      <c r="K327" s="208" t="s">
        <v>142</v>
      </c>
      <c r="L327" s="46"/>
      <c r="M327" s="213" t="s">
        <v>19</v>
      </c>
      <c r="N327" s="214" t="s">
        <v>43</v>
      </c>
      <c r="O327" s="86"/>
      <c r="P327" s="215">
        <f>O327*H327</f>
        <v>0</v>
      </c>
      <c r="Q327" s="215">
        <v>0.01497</v>
      </c>
      <c r="R327" s="215">
        <f>Q327*H327</f>
        <v>1.1976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200</v>
      </c>
      <c r="AT327" s="217" t="s">
        <v>138</v>
      </c>
      <c r="AU327" s="217" t="s">
        <v>82</v>
      </c>
      <c r="AY327" s="19" t="s">
        <v>135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80</v>
      </c>
      <c r="BK327" s="218">
        <f>ROUND(I327*H327,2)</f>
        <v>0</v>
      </c>
      <c r="BL327" s="19" t="s">
        <v>200</v>
      </c>
      <c r="BM327" s="217" t="s">
        <v>541</v>
      </c>
    </row>
    <row r="328" spans="1:47" s="2" customFormat="1" ht="12">
      <c r="A328" s="40"/>
      <c r="B328" s="41"/>
      <c r="C328" s="42"/>
      <c r="D328" s="219" t="s">
        <v>144</v>
      </c>
      <c r="E328" s="42"/>
      <c r="F328" s="220" t="s">
        <v>962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144</v>
      </c>
      <c r="AU328" s="19" t="s">
        <v>82</v>
      </c>
    </row>
    <row r="329" spans="1:47" s="2" customFormat="1" ht="12">
      <c r="A329" s="40"/>
      <c r="B329" s="41"/>
      <c r="C329" s="42"/>
      <c r="D329" s="224" t="s">
        <v>146</v>
      </c>
      <c r="E329" s="42"/>
      <c r="F329" s="225" t="s">
        <v>963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146</v>
      </c>
      <c r="AU329" s="19" t="s">
        <v>82</v>
      </c>
    </row>
    <row r="330" spans="1:51" s="13" customFormat="1" ht="12">
      <c r="A330" s="13"/>
      <c r="B330" s="226"/>
      <c r="C330" s="227"/>
      <c r="D330" s="219" t="s">
        <v>148</v>
      </c>
      <c r="E330" s="228" t="s">
        <v>19</v>
      </c>
      <c r="F330" s="229" t="s">
        <v>956</v>
      </c>
      <c r="G330" s="227"/>
      <c r="H330" s="230">
        <v>50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148</v>
      </c>
      <c r="AU330" s="236" t="s">
        <v>82</v>
      </c>
      <c r="AV330" s="13" t="s">
        <v>82</v>
      </c>
      <c r="AW330" s="13" t="s">
        <v>33</v>
      </c>
      <c r="AX330" s="13" t="s">
        <v>72</v>
      </c>
      <c r="AY330" s="236" t="s">
        <v>135</v>
      </c>
    </row>
    <row r="331" spans="1:51" s="13" customFormat="1" ht="12">
      <c r="A331" s="13"/>
      <c r="B331" s="226"/>
      <c r="C331" s="227"/>
      <c r="D331" s="219" t="s">
        <v>148</v>
      </c>
      <c r="E331" s="228" t="s">
        <v>19</v>
      </c>
      <c r="F331" s="229" t="s">
        <v>958</v>
      </c>
      <c r="G331" s="227"/>
      <c r="H331" s="230">
        <v>25</v>
      </c>
      <c r="I331" s="231"/>
      <c r="J331" s="227"/>
      <c r="K331" s="227"/>
      <c r="L331" s="232"/>
      <c r="M331" s="233"/>
      <c r="N331" s="234"/>
      <c r="O331" s="234"/>
      <c r="P331" s="234"/>
      <c r="Q331" s="234"/>
      <c r="R331" s="234"/>
      <c r="S331" s="234"/>
      <c r="T331" s="23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6" t="s">
        <v>148</v>
      </c>
      <c r="AU331" s="236" t="s">
        <v>82</v>
      </c>
      <c r="AV331" s="13" t="s">
        <v>82</v>
      </c>
      <c r="AW331" s="13" t="s">
        <v>33</v>
      </c>
      <c r="AX331" s="13" t="s">
        <v>72</v>
      </c>
      <c r="AY331" s="236" t="s">
        <v>135</v>
      </c>
    </row>
    <row r="332" spans="1:51" s="13" customFormat="1" ht="12">
      <c r="A332" s="13"/>
      <c r="B332" s="226"/>
      <c r="C332" s="227"/>
      <c r="D332" s="219" t="s">
        <v>148</v>
      </c>
      <c r="E332" s="228" t="s">
        <v>19</v>
      </c>
      <c r="F332" s="229" t="s">
        <v>964</v>
      </c>
      <c r="G332" s="227"/>
      <c r="H332" s="230">
        <v>5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148</v>
      </c>
      <c r="AU332" s="236" t="s">
        <v>82</v>
      </c>
      <c r="AV332" s="13" t="s">
        <v>82</v>
      </c>
      <c r="AW332" s="13" t="s">
        <v>33</v>
      </c>
      <c r="AX332" s="13" t="s">
        <v>72</v>
      </c>
      <c r="AY332" s="236" t="s">
        <v>135</v>
      </c>
    </row>
    <row r="333" spans="1:51" s="14" customFormat="1" ht="12">
      <c r="A333" s="14"/>
      <c r="B333" s="237"/>
      <c r="C333" s="238"/>
      <c r="D333" s="219" t="s">
        <v>148</v>
      </c>
      <c r="E333" s="239" t="s">
        <v>19</v>
      </c>
      <c r="F333" s="240" t="s">
        <v>150</v>
      </c>
      <c r="G333" s="238"/>
      <c r="H333" s="241">
        <v>80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7" t="s">
        <v>148</v>
      </c>
      <c r="AU333" s="247" t="s">
        <v>82</v>
      </c>
      <c r="AV333" s="14" t="s">
        <v>143</v>
      </c>
      <c r="AW333" s="14" t="s">
        <v>33</v>
      </c>
      <c r="AX333" s="14" t="s">
        <v>80</v>
      </c>
      <c r="AY333" s="247" t="s">
        <v>135</v>
      </c>
    </row>
    <row r="334" spans="1:65" s="2" customFormat="1" ht="24.15" customHeight="1">
      <c r="A334" s="40"/>
      <c r="B334" s="41"/>
      <c r="C334" s="206" t="s">
        <v>546</v>
      </c>
      <c r="D334" s="206" t="s">
        <v>138</v>
      </c>
      <c r="E334" s="207" t="s">
        <v>965</v>
      </c>
      <c r="F334" s="208" t="s">
        <v>966</v>
      </c>
      <c r="G334" s="209" t="s">
        <v>938</v>
      </c>
      <c r="H334" s="210">
        <v>7</v>
      </c>
      <c r="I334" s="211"/>
      <c r="J334" s="212">
        <f>ROUND(I334*H334,2)</f>
        <v>0</v>
      </c>
      <c r="K334" s="208" t="s">
        <v>142</v>
      </c>
      <c r="L334" s="46"/>
      <c r="M334" s="213" t="s">
        <v>19</v>
      </c>
      <c r="N334" s="214" t="s">
        <v>43</v>
      </c>
      <c r="O334" s="86"/>
      <c r="P334" s="215">
        <f>O334*H334</f>
        <v>0</v>
      </c>
      <c r="Q334" s="215">
        <v>0.01047</v>
      </c>
      <c r="R334" s="215">
        <f>Q334*H334</f>
        <v>0.07329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200</v>
      </c>
      <c r="AT334" s="217" t="s">
        <v>138</v>
      </c>
      <c r="AU334" s="217" t="s">
        <v>82</v>
      </c>
      <c r="AY334" s="19" t="s">
        <v>135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80</v>
      </c>
      <c r="BK334" s="218">
        <f>ROUND(I334*H334,2)</f>
        <v>0</v>
      </c>
      <c r="BL334" s="19" t="s">
        <v>200</v>
      </c>
      <c r="BM334" s="217" t="s">
        <v>549</v>
      </c>
    </row>
    <row r="335" spans="1:47" s="2" customFormat="1" ht="12">
      <c r="A335" s="40"/>
      <c r="B335" s="41"/>
      <c r="C335" s="42"/>
      <c r="D335" s="219" t="s">
        <v>144</v>
      </c>
      <c r="E335" s="42"/>
      <c r="F335" s="220" t="s">
        <v>967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144</v>
      </c>
      <c r="AU335" s="19" t="s">
        <v>82</v>
      </c>
    </row>
    <row r="336" spans="1:47" s="2" customFormat="1" ht="12">
      <c r="A336" s="40"/>
      <c r="B336" s="41"/>
      <c r="C336" s="42"/>
      <c r="D336" s="224" t="s">
        <v>146</v>
      </c>
      <c r="E336" s="42"/>
      <c r="F336" s="225" t="s">
        <v>968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146</v>
      </c>
      <c r="AU336" s="19" t="s">
        <v>82</v>
      </c>
    </row>
    <row r="337" spans="1:51" s="13" customFormat="1" ht="12">
      <c r="A337" s="13"/>
      <c r="B337" s="226"/>
      <c r="C337" s="227"/>
      <c r="D337" s="219" t="s">
        <v>148</v>
      </c>
      <c r="E337" s="228" t="s">
        <v>19</v>
      </c>
      <c r="F337" s="229" t="s">
        <v>957</v>
      </c>
      <c r="G337" s="227"/>
      <c r="H337" s="230">
        <v>7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148</v>
      </c>
      <c r="AU337" s="236" t="s">
        <v>82</v>
      </c>
      <c r="AV337" s="13" t="s">
        <v>82</v>
      </c>
      <c r="AW337" s="13" t="s">
        <v>33</v>
      </c>
      <c r="AX337" s="13" t="s">
        <v>72</v>
      </c>
      <c r="AY337" s="236" t="s">
        <v>135</v>
      </c>
    </row>
    <row r="338" spans="1:51" s="14" customFormat="1" ht="12">
      <c r="A338" s="14"/>
      <c r="B338" s="237"/>
      <c r="C338" s="238"/>
      <c r="D338" s="219" t="s">
        <v>148</v>
      </c>
      <c r="E338" s="239" t="s">
        <v>19</v>
      </c>
      <c r="F338" s="240" t="s">
        <v>150</v>
      </c>
      <c r="G338" s="238"/>
      <c r="H338" s="241">
        <v>7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148</v>
      </c>
      <c r="AU338" s="247" t="s">
        <v>82</v>
      </c>
      <c r="AV338" s="14" t="s">
        <v>143</v>
      </c>
      <c r="AW338" s="14" t="s">
        <v>33</v>
      </c>
      <c r="AX338" s="14" t="s">
        <v>80</v>
      </c>
      <c r="AY338" s="247" t="s">
        <v>135</v>
      </c>
    </row>
    <row r="339" spans="1:65" s="2" customFormat="1" ht="16.5" customHeight="1">
      <c r="A339" s="40"/>
      <c r="B339" s="41"/>
      <c r="C339" s="206" t="s">
        <v>374</v>
      </c>
      <c r="D339" s="206" t="s">
        <v>138</v>
      </c>
      <c r="E339" s="207" t="s">
        <v>969</v>
      </c>
      <c r="F339" s="208" t="s">
        <v>970</v>
      </c>
      <c r="G339" s="209" t="s">
        <v>938</v>
      </c>
      <c r="H339" s="210">
        <v>5</v>
      </c>
      <c r="I339" s="211"/>
      <c r="J339" s="212">
        <f>ROUND(I339*H339,2)</f>
        <v>0</v>
      </c>
      <c r="K339" s="208" t="s">
        <v>142</v>
      </c>
      <c r="L339" s="46"/>
      <c r="M339" s="213" t="s">
        <v>19</v>
      </c>
      <c r="N339" s="214" t="s">
        <v>43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0.0188</v>
      </c>
      <c r="T339" s="216">
        <f>S339*H339</f>
        <v>0.094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200</v>
      </c>
      <c r="AT339" s="217" t="s">
        <v>138</v>
      </c>
      <c r="AU339" s="217" t="s">
        <v>82</v>
      </c>
      <c r="AY339" s="19" t="s">
        <v>135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80</v>
      </c>
      <c r="BK339" s="218">
        <f>ROUND(I339*H339,2)</f>
        <v>0</v>
      </c>
      <c r="BL339" s="19" t="s">
        <v>200</v>
      </c>
      <c r="BM339" s="217" t="s">
        <v>556</v>
      </c>
    </row>
    <row r="340" spans="1:47" s="2" customFormat="1" ht="12">
      <c r="A340" s="40"/>
      <c r="B340" s="41"/>
      <c r="C340" s="42"/>
      <c r="D340" s="219" t="s">
        <v>144</v>
      </c>
      <c r="E340" s="42"/>
      <c r="F340" s="220" t="s">
        <v>971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144</v>
      </c>
      <c r="AU340" s="19" t="s">
        <v>82</v>
      </c>
    </row>
    <row r="341" spans="1:47" s="2" customFormat="1" ht="12">
      <c r="A341" s="40"/>
      <c r="B341" s="41"/>
      <c r="C341" s="42"/>
      <c r="D341" s="224" t="s">
        <v>146</v>
      </c>
      <c r="E341" s="42"/>
      <c r="F341" s="225" t="s">
        <v>972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146</v>
      </c>
      <c r="AU341" s="19" t="s">
        <v>82</v>
      </c>
    </row>
    <row r="342" spans="1:51" s="13" customFormat="1" ht="12">
      <c r="A342" s="13"/>
      <c r="B342" s="226"/>
      <c r="C342" s="227"/>
      <c r="D342" s="219" t="s">
        <v>148</v>
      </c>
      <c r="E342" s="228" t="s">
        <v>19</v>
      </c>
      <c r="F342" s="229" t="s">
        <v>973</v>
      </c>
      <c r="G342" s="227"/>
      <c r="H342" s="230">
        <v>5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148</v>
      </c>
      <c r="AU342" s="236" t="s">
        <v>82</v>
      </c>
      <c r="AV342" s="13" t="s">
        <v>82</v>
      </c>
      <c r="AW342" s="13" t="s">
        <v>33</v>
      </c>
      <c r="AX342" s="13" t="s">
        <v>72</v>
      </c>
      <c r="AY342" s="236" t="s">
        <v>135</v>
      </c>
    </row>
    <row r="343" spans="1:51" s="14" customFormat="1" ht="12">
      <c r="A343" s="14"/>
      <c r="B343" s="237"/>
      <c r="C343" s="238"/>
      <c r="D343" s="219" t="s">
        <v>148</v>
      </c>
      <c r="E343" s="239" t="s">
        <v>19</v>
      </c>
      <c r="F343" s="240" t="s">
        <v>150</v>
      </c>
      <c r="G343" s="238"/>
      <c r="H343" s="241">
        <v>5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148</v>
      </c>
      <c r="AU343" s="247" t="s">
        <v>82</v>
      </c>
      <c r="AV343" s="14" t="s">
        <v>143</v>
      </c>
      <c r="AW343" s="14" t="s">
        <v>33</v>
      </c>
      <c r="AX343" s="14" t="s">
        <v>80</v>
      </c>
      <c r="AY343" s="247" t="s">
        <v>135</v>
      </c>
    </row>
    <row r="344" spans="1:65" s="2" customFormat="1" ht="16.5" customHeight="1">
      <c r="A344" s="40"/>
      <c r="B344" s="41"/>
      <c r="C344" s="206" t="s">
        <v>559</v>
      </c>
      <c r="D344" s="206" t="s">
        <v>138</v>
      </c>
      <c r="E344" s="207" t="s">
        <v>974</v>
      </c>
      <c r="F344" s="208" t="s">
        <v>975</v>
      </c>
      <c r="G344" s="209" t="s">
        <v>154</v>
      </c>
      <c r="H344" s="210">
        <v>1</v>
      </c>
      <c r="I344" s="211"/>
      <c r="J344" s="212">
        <f>ROUND(I344*H344,2)</f>
        <v>0</v>
      </c>
      <c r="K344" s="208" t="s">
        <v>142</v>
      </c>
      <c r="L344" s="46"/>
      <c r="M344" s="213" t="s">
        <v>19</v>
      </c>
      <c r="N344" s="214" t="s">
        <v>43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200</v>
      </c>
      <c r="AT344" s="217" t="s">
        <v>138</v>
      </c>
      <c r="AU344" s="217" t="s">
        <v>82</v>
      </c>
      <c r="AY344" s="19" t="s">
        <v>135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80</v>
      </c>
      <c r="BK344" s="218">
        <f>ROUND(I344*H344,2)</f>
        <v>0</v>
      </c>
      <c r="BL344" s="19" t="s">
        <v>200</v>
      </c>
      <c r="BM344" s="217" t="s">
        <v>562</v>
      </c>
    </row>
    <row r="345" spans="1:47" s="2" customFormat="1" ht="12">
      <c r="A345" s="40"/>
      <c r="B345" s="41"/>
      <c r="C345" s="42"/>
      <c r="D345" s="219" t="s">
        <v>144</v>
      </c>
      <c r="E345" s="42"/>
      <c r="F345" s="220" t="s">
        <v>976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144</v>
      </c>
      <c r="AU345" s="19" t="s">
        <v>82</v>
      </c>
    </row>
    <row r="346" spans="1:47" s="2" customFormat="1" ht="12">
      <c r="A346" s="40"/>
      <c r="B346" s="41"/>
      <c r="C346" s="42"/>
      <c r="D346" s="224" t="s">
        <v>146</v>
      </c>
      <c r="E346" s="42"/>
      <c r="F346" s="225" t="s">
        <v>977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146</v>
      </c>
      <c r="AU346" s="19" t="s">
        <v>82</v>
      </c>
    </row>
    <row r="347" spans="1:51" s="13" customFormat="1" ht="12">
      <c r="A347" s="13"/>
      <c r="B347" s="226"/>
      <c r="C347" s="227"/>
      <c r="D347" s="219" t="s">
        <v>148</v>
      </c>
      <c r="E347" s="228" t="s">
        <v>19</v>
      </c>
      <c r="F347" s="229" t="s">
        <v>978</v>
      </c>
      <c r="G347" s="227"/>
      <c r="H347" s="230">
        <v>1</v>
      </c>
      <c r="I347" s="231"/>
      <c r="J347" s="227"/>
      <c r="K347" s="227"/>
      <c r="L347" s="232"/>
      <c r="M347" s="233"/>
      <c r="N347" s="234"/>
      <c r="O347" s="234"/>
      <c r="P347" s="234"/>
      <c r="Q347" s="234"/>
      <c r="R347" s="234"/>
      <c r="S347" s="234"/>
      <c r="T347" s="23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6" t="s">
        <v>148</v>
      </c>
      <c r="AU347" s="236" t="s">
        <v>82</v>
      </c>
      <c r="AV347" s="13" t="s">
        <v>82</v>
      </c>
      <c r="AW347" s="13" t="s">
        <v>33</v>
      </c>
      <c r="AX347" s="13" t="s">
        <v>72</v>
      </c>
      <c r="AY347" s="236" t="s">
        <v>135</v>
      </c>
    </row>
    <row r="348" spans="1:51" s="14" customFormat="1" ht="12">
      <c r="A348" s="14"/>
      <c r="B348" s="237"/>
      <c r="C348" s="238"/>
      <c r="D348" s="219" t="s">
        <v>148</v>
      </c>
      <c r="E348" s="239" t="s">
        <v>19</v>
      </c>
      <c r="F348" s="240" t="s">
        <v>150</v>
      </c>
      <c r="G348" s="238"/>
      <c r="H348" s="241">
        <v>1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7" t="s">
        <v>148</v>
      </c>
      <c r="AU348" s="247" t="s">
        <v>82</v>
      </c>
      <c r="AV348" s="14" t="s">
        <v>143</v>
      </c>
      <c r="AW348" s="14" t="s">
        <v>33</v>
      </c>
      <c r="AX348" s="14" t="s">
        <v>80</v>
      </c>
      <c r="AY348" s="247" t="s">
        <v>135</v>
      </c>
    </row>
    <row r="349" spans="1:65" s="2" customFormat="1" ht="21.75" customHeight="1">
      <c r="A349" s="40"/>
      <c r="B349" s="41"/>
      <c r="C349" s="206" t="s">
        <v>378</v>
      </c>
      <c r="D349" s="206" t="s">
        <v>138</v>
      </c>
      <c r="E349" s="207" t="s">
        <v>979</v>
      </c>
      <c r="F349" s="208" t="s">
        <v>980</v>
      </c>
      <c r="G349" s="209" t="s">
        <v>154</v>
      </c>
      <c r="H349" s="210">
        <v>1</v>
      </c>
      <c r="I349" s="211"/>
      <c r="J349" s="212">
        <f>ROUND(I349*H349,2)</f>
        <v>0</v>
      </c>
      <c r="K349" s="208" t="s">
        <v>142</v>
      </c>
      <c r="L349" s="46"/>
      <c r="M349" s="213" t="s">
        <v>19</v>
      </c>
      <c r="N349" s="214" t="s">
        <v>43</v>
      </c>
      <c r="O349" s="86"/>
      <c r="P349" s="215">
        <f>O349*H349</f>
        <v>0</v>
      </c>
      <c r="Q349" s="215">
        <v>0.00041</v>
      </c>
      <c r="R349" s="215">
        <f>Q349*H349</f>
        <v>0.00041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200</v>
      </c>
      <c r="AT349" s="217" t="s">
        <v>138</v>
      </c>
      <c r="AU349" s="217" t="s">
        <v>82</v>
      </c>
      <c r="AY349" s="19" t="s">
        <v>135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80</v>
      </c>
      <c r="BK349" s="218">
        <f>ROUND(I349*H349,2)</f>
        <v>0</v>
      </c>
      <c r="BL349" s="19" t="s">
        <v>200</v>
      </c>
      <c r="BM349" s="217" t="s">
        <v>567</v>
      </c>
    </row>
    <row r="350" spans="1:47" s="2" customFormat="1" ht="12">
      <c r="A350" s="40"/>
      <c r="B350" s="41"/>
      <c r="C350" s="42"/>
      <c r="D350" s="219" t="s">
        <v>144</v>
      </c>
      <c r="E350" s="42"/>
      <c r="F350" s="220" t="s">
        <v>981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144</v>
      </c>
      <c r="AU350" s="19" t="s">
        <v>82</v>
      </c>
    </row>
    <row r="351" spans="1:47" s="2" customFormat="1" ht="12">
      <c r="A351" s="40"/>
      <c r="B351" s="41"/>
      <c r="C351" s="42"/>
      <c r="D351" s="224" t="s">
        <v>146</v>
      </c>
      <c r="E351" s="42"/>
      <c r="F351" s="225" t="s">
        <v>982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146</v>
      </c>
      <c r="AU351" s="19" t="s">
        <v>82</v>
      </c>
    </row>
    <row r="352" spans="1:65" s="2" customFormat="1" ht="24.15" customHeight="1">
      <c r="A352" s="40"/>
      <c r="B352" s="41"/>
      <c r="C352" s="206" t="s">
        <v>160</v>
      </c>
      <c r="D352" s="206" t="s">
        <v>138</v>
      </c>
      <c r="E352" s="207" t="s">
        <v>983</v>
      </c>
      <c r="F352" s="208" t="s">
        <v>984</v>
      </c>
      <c r="G352" s="209" t="s">
        <v>938</v>
      </c>
      <c r="H352" s="210">
        <v>6</v>
      </c>
      <c r="I352" s="211"/>
      <c r="J352" s="212">
        <f>ROUND(I352*H352,2)</f>
        <v>0</v>
      </c>
      <c r="K352" s="208" t="s">
        <v>142</v>
      </c>
      <c r="L352" s="46"/>
      <c r="M352" s="213" t="s">
        <v>19</v>
      </c>
      <c r="N352" s="214" t="s">
        <v>43</v>
      </c>
      <c r="O352" s="86"/>
      <c r="P352" s="215">
        <f>O352*H352</f>
        <v>0</v>
      </c>
      <c r="Q352" s="215">
        <v>0.01475</v>
      </c>
      <c r="R352" s="215">
        <f>Q352*H352</f>
        <v>0.0885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200</v>
      </c>
      <c r="AT352" s="217" t="s">
        <v>138</v>
      </c>
      <c r="AU352" s="217" t="s">
        <v>82</v>
      </c>
      <c r="AY352" s="19" t="s">
        <v>135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80</v>
      </c>
      <c r="BK352" s="218">
        <f>ROUND(I352*H352,2)</f>
        <v>0</v>
      </c>
      <c r="BL352" s="19" t="s">
        <v>200</v>
      </c>
      <c r="BM352" s="217" t="s">
        <v>586</v>
      </c>
    </row>
    <row r="353" spans="1:47" s="2" customFormat="1" ht="12">
      <c r="A353" s="40"/>
      <c r="B353" s="41"/>
      <c r="C353" s="42"/>
      <c r="D353" s="219" t="s">
        <v>144</v>
      </c>
      <c r="E353" s="42"/>
      <c r="F353" s="220" t="s">
        <v>985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144</v>
      </c>
      <c r="AU353" s="19" t="s">
        <v>82</v>
      </c>
    </row>
    <row r="354" spans="1:47" s="2" customFormat="1" ht="12">
      <c r="A354" s="40"/>
      <c r="B354" s="41"/>
      <c r="C354" s="42"/>
      <c r="D354" s="224" t="s">
        <v>146</v>
      </c>
      <c r="E354" s="42"/>
      <c r="F354" s="225" t="s">
        <v>986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146</v>
      </c>
      <c r="AU354" s="19" t="s">
        <v>82</v>
      </c>
    </row>
    <row r="355" spans="1:51" s="13" customFormat="1" ht="12">
      <c r="A355" s="13"/>
      <c r="B355" s="226"/>
      <c r="C355" s="227"/>
      <c r="D355" s="219" t="s">
        <v>148</v>
      </c>
      <c r="E355" s="228" t="s">
        <v>19</v>
      </c>
      <c r="F355" s="229" t="s">
        <v>987</v>
      </c>
      <c r="G355" s="227"/>
      <c r="H355" s="230">
        <v>6</v>
      </c>
      <c r="I355" s="231"/>
      <c r="J355" s="227"/>
      <c r="K355" s="227"/>
      <c r="L355" s="232"/>
      <c r="M355" s="233"/>
      <c r="N355" s="234"/>
      <c r="O355" s="234"/>
      <c r="P355" s="234"/>
      <c r="Q355" s="234"/>
      <c r="R355" s="234"/>
      <c r="S355" s="234"/>
      <c r="T355" s="23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6" t="s">
        <v>148</v>
      </c>
      <c r="AU355" s="236" t="s">
        <v>82</v>
      </c>
      <c r="AV355" s="13" t="s">
        <v>82</v>
      </c>
      <c r="AW355" s="13" t="s">
        <v>33</v>
      </c>
      <c r="AX355" s="13" t="s">
        <v>72</v>
      </c>
      <c r="AY355" s="236" t="s">
        <v>135</v>
      </c>
    </row>
    <row r="356" spans="1:51" s="14" customFormat="1" ht="12">
      <c r="A356" s="14"/>
      <c r="B356" s="237"/>
      <c r="C356" s="238"/>
      <c r="D356" s="219" t="s">
        <v>148</v>
      </c>
      <c r="E356" s="239" t="s">
        <v>19</v>
      </c>
      <c r="F356" s="240" t="s">
        <v>150</v>
      </c>
      <c r="G356" s="238"/>
      <c r="H356" s="241">
        <v>6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148</v>
      </c>
      <c r="AU356" s="247" t="s">
        <v>82</v>
      </c>
      <c r="AV356" s="14" t="s">
        <v>143</v>
      </c>
      <c r="AW356" s="14" t="s">
        <v>33</v>
      </c>
      <c r="AX356" s="14" t="s">
        <v>80</v>
      </c>
      <c r="AY356" s="247" t="s">
        <v>135</v>
      </c>
    </row>
    <row r="357" spans="1:65" s="2" customFormat="1" ht="24.15" customHeight="1">
      <c r="A357" s="40"/>
      <c r="B357" s="41"/>
      <c r="C357" s="206" t="s">
        <v>386</v>
      </c>
      <c r="D357" s="206" t="s">
        <v>138</v>
      </c>
      <c r="E357" s="207" t="s">
        <v>988</v>
      </c>
      <c r="F357" s="208" t="s">
        <v>989</v>
      </c>
      <c r="G357" s="209" t="s">
        <v>938</v>
      </c>
      <c r="H357" s="210">
        <v>49</v>
      </c>
      <c r="I357" s="211"/>
      <c r="J357" s="212">
        <f>ROUND(I357*H357,2)</f>
        <v>0</v>
      </c>
      <c r="K357" s="208" t="s">
        <v>142</v>
      </c>
      <c r="L357" s="46"/>
      <c r="M357" s="213" t="s">
        <v>19</v>
      </c>
      <c r="N357" s="214" t="s">
        <v>43</v>
      </c>
      <c r="O357" s="86"/>
      <c r="P357" s="215">
        <f>O357*H357</f>
        <v>0</v>
      </c>
      <c r="Q357" s="215">
        <v>0.00024</v>
      </c>
      <c r="R357" s="215">
        <f>Q357*H357</f>
        <v>0.01176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200</v>
      </c>
      <c r="AT357" s="217" t="s">
        <v>138</v>
      </c>
      <c r="AU357" s="217" t="s">
        <v>82</v>
      </c>
      <c r="AY357" s="19" t="s">
        <v>135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80</v>
      </c>
      <c r="BK357" s="218">
        <f>ROUND(I357*H357,2)</f>
        <v>0</v>
      </c>
      <c r="BL357" s="19" t="s">
        <v>200</v>
      </c>
      <c r="BM357" s="217" t="s">
        <v>572</v>
      </c>
    </row>
    <row r="358" spans="1:47" s="2" customFormat="1" ht="12">
      <c r="A358" s="40"/>
      <c r="B358" s="41"/>
      <c r="C358" s="42"/>
      <c r="D358" s="219" t="s">
        <v>144</v>
      </c>
      <c r="E358" s="42"/>
      <c r="F358" s="220" t="s">
        <v>990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144</v>
      </c>
      <c r="AU358" s="19" t="s">
        <v>82</v>
      </c>
    </row>
    <row r="359" spans="1:47" s="2" customFormat="1" ht="12">
      <c r="A359" s="40"/>
      <c r="B359" s="41"/>
      <c r="C359" s="42"/>
      <c r="D359" s="224" t="s">
        <v>146</v>
      </c>
      <c r="E359" s="42"/>
      <c r="F359" s="225" t="s">
        <v>991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146</v>
      </c>
      <c r="AU359" s="19" t="s">
        <v>82</v>
      </c>
    </row>
    <row r="360" spans="1:51" s="13" customFormat="1" ht="12">
      <c r="A360" s="13"/>
      <c r="B360" s="226"/>
      <c r="C360" s="227"/>
      <c r="D360" s="219" t="s">
        <v>148</v>
      </c>
      <c r="E360" s="228" t="s">
        <v>19</v>
      </c>
      <c r="F360" s="229" t="s">
        <v>992</v>
      </c>
      <c r="G360" s="227"/>
      <c r="H360" s="230">
        <v>49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148</v>
      </c>
      <c r="AU360" s="236" t="s">
        <v>82</v>
      </c>
      <c r="AV360" s="13" t="s">
        <v>82</v>
      </c>
      <c r="AW360" s="13" t="s">
        <v>33</v>
      </c>
      <c r="AX360" s="13" t="s">
        <v>72</v>
      </c>
      <c r="AY360" s="236" t="s">
        <v>135</v>
      </c>
    </row>
    <row r="361" spans="1:51" s="14" customFormat="1" ht="12">
      <c r="A361" s="14"/>
      <c r="B361" s="237"/>
      <c r="C361" s="238"/>
      <c r="D361" s="219" t="s">
        <v>148</v>
      </c>
      <c r="E361" s="239" t="s">
        <v>19</v>
      </c>
      <c r="F361" s="240" t="s">
        <v>150</v>
      </c>
      <c r="G361" s="238"/>
      <c r="H361" s="241">
        <v>49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7" t="s">
        <v>148</v>
      </c>
      <c r="AU361" s="247" t="s">
        <v>82</v>
      </c>
      <c r="AV361" s="14" t="s">
        <v>143</v>
      </c>
      <c r="AW361" s="14" t="s">
        <v>33</v>
      </c>
      <c r="AX361" s="14" t="s">
        <v>80</v>
      </c>
      <c r="AY361" s="247" t="s">
        <v>135</v>
      </c>
    </row>
    <row r="362" spans="1:65" s="2" customFormat="1" ht="16.5" customHeight="1">
      <c r="A362" s="40"/>
      <c r="B362" s="41"/>
      <c r="C362" s="206" t="s">
        <v>196</v>
      </c>
      <c r="D362" s="206" t="s">
        <v>138</v>
      </c>
      <c r="E362" s="207" t="s">
        <v>993</v>
      </c>
      <c r="F362" s="208" t="s">
        <v>994</v>
      </c>
      <c r="G362" s="209" t="s">
        <v>938</v>
      </c>
      <c r="H362" s="210">
        <v>111</v>
      </c>
      <c r="I362" s="211"/>
      <c r="J362" s="212">
        <f>ROUND(I362*H362,2)</f>
        <v>0</v>
      </c>
      <c r="K362" s="208" t="s">
        <v>142</v>
      </c>
      <c r="L362" s="46"/>
      <c r="M362" s="213" t="s">
        <v>19</v>
      </c>
      <c r="N362" s="214" t="s">
        <v>43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0.00156</v>
      </c>
      <c r="T362" s="216">
        <f>S362*H362</f>
        <v>0.17316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200</v>
      </c>
      <c r="AT362" s="217" t="s">
        <v>138</v>
      </c>
      <c r="AU362" s="217" t="s">
        <v>82</v>
      </c>
      <c r="AY362" s="19" t="s">
        <v>135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80</v>
      </c>
      <c r="BK362" s="218">
        <f>ROUND(I362*H362,2)</f>
        <v>0</v>
      </c>
      <c r="BL362" s="19" t="s">
        <v>200</v>
      </c>
      <c r="BM362" s="217" t="s">
        <v>576</v>
      </c>
    </row>
    <row r="363" spans="1:47" s="2" customFormat="1" ht="12">
      <c r="A363" s="40"/>
      <c r="B363" s="41"/>
      <c r="C363" s="42"/>
      <c r="D363" s="219" t="s">
        <v>144</v>
      </c>
      <c r="E363" s="42"/>
      <c r="F363" s="220" t="s">
        <v>995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144</v>
      </c>
      <c r="AU363" s="19" t="s">
        <v>82</v>
      </c>
    </row>
    <row r="364" spans="1:47" s="2" customFormat="1" ht="12">
      <c r="A364" s="40"/>
      <c r="B364" s="41"/>
      <c r="C364" s="42"/>
      <c r="D364" s="224" t="s">
        <v>146</v>
      </c>
      <c r="E364" s="42"/>
      <c r="F364" s="225" t="s">
        <v>996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146</v>
      </c>
      <c r="AU364" s="19" t="s">
        <v>82</v>
      </c>
    </row>
    <row r="365" spans="1:51" s="13" customFormat="1" ht="12">
      <c r="A365" s="13"/>
      <c r="B365" s="226"/>
      <c r="C365" s="227"/>
      <c r="D365" s="219" t="s">
        <v>148</v>
      </c>
      <c r="E365" s="228" t="s">
        <v>19</v>
      </c>
      <c r="F365" s="229" t="s">
        <v>997</v>
      </c>
      <c r="G365" s="227"/>
      <c r="H365" s="230">
        <v>5</v>
      </c>
      <c r="I365" s="231"/>
      <c r="J365" s="227"/>
      <c r="K365" s="227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148</v>
      </c>
      <c r="AU365" s="236" t="s">
        <v>82</v>
      </c>
      <c r="AV365" s="13" t="s">
        <v>82</v>
      </c>
      <c r="AW365" s="13" t="s">
        <v>33</v>
      </c>
      <c r="AX365" s="13" t="s">
        <v>72</v>
      </c>
      <c r="AY365" s="236" t="s">
        <v>135</v>
      </c>
    </row>
    <row r="366" spans="1:51" s="13" customFormat="1" ht="12">
      <c r="A366" s="13"/>
      <c r="B366" s="226"/>
      <c r="C366" s="227"/>
      <c r="D366" s="219" t="s">
        <v>148</v>
      </c>
      <c r="E366" s="228" t="s">
        <v>19</v>
      </c>
      <c r="F366" s="229" t="s">
        <v>998</v>
      </c>
      <c r="G366" s="227"/>
      <c r="H366" s="230">
        <v>2</v>
      </c>
      <c r="I366" s="231"/>
      <c r="J366" s="227"/>
      <c r="K366" s="227"/>
      <c r="L366" s="232"/>
      <c r="M366" s="233"/>
      <c r="N366" s="234"/>
      <c r="O366" s="234"/>
      <c r="P366" s="234"/>
      <c r="Q366" s="234"/>
      <c r="R366" s="234"/>
      <c r="S366" s="234"/>
      <c r="T366" s="23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6" t="s">
        <v>148</v>
      </c>
      <c r="AU366" s="236" t="s">
        <v>82</v>
      </c>
      <c r="AV366" s="13" t="s">
        <v>82</v>
      </c>
      <c r="AW366" s="13" t="s">
        <v>33</v>
      </c>
      <c r="AX366" s="13" t="s">
        <v>72</v>
      </c>
      <c r="AY366" s="236" t="s">
        <v>135</v>
      </c>
    </row>
    <row r="367" spans="1:51" s="13" customFormat="1" ht="12">
      <c r="A367" s="13"/>
      <c r="B367" s="226"/>
      <c r="C367" s="227"/>
      <c r="D367" s="219" t="s">
        <v>148</v>
      </c>
      <c r="E367" s="228" t="s">
        <v>19</v>
      </c>
      <c r="F367" s="229" t="s">
        <v>999</v>
      </c>
      <c r="G367" s="227"/>
      <c r="H367" s="230">
        <v>37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148</v>
      </c>
      <c r="AU367" s="236" t="s">
        <v>82</v>
      </c>
      <c r="AV367" s="13" t="s">
        <v>82</v>
      </c>
      <c r="AW367" s="13" t="s">
        <v>33</v>
      </c>
      <c r="AX367" s="13" t="s">
        <v>72</v>
      </c>
      <c r="AY367" s="236" t="s">
        <v>135</v>
      </c>
    </row>
    <row r="368" spans="1:51" s="13" customFormat="1" ht="12">
      <c r="A368" s="13"/>
      <c r="B368" s="226"/>
      <c r="C368" s="227"/>
      <c r="D368" s="219" t="s">
        <v>148</v>
      </c>
      <c r="E368" s="228" t="s">
        <v>19</v>
      </c>
      <c r="F368" s="229" t="s">
        <v>1000</v>
      </c>
      <c r="G368" s="227"/>
      <c r="H368" s="230">
        <v>10</v>
      </c>
      <c r="I368" s="231"/>
      <c r="J368" s="227"/>
      <c r="K368" s="227"/>
      <c r="L368" s="232"/>
      <c r="M368" s="233"/>
      <c r="N368" s="234"/>
      <c r="O368" s="234"/>
      <c r="P368" s="234"/>
      <c r="Q368" s="234"/>
      <c r="R368" s="234"/>
      <c r="S368" s="234"/>
      <c r="T368" s="23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6" t="s">
        <v>148</v>
      </c>
      <c r="AU368" s="236" t="s">
        <v>82</v>
      </c>
      <c r="AV368" s="13" t="s">
        <v>82</v>
      </c>
      <c r="AW368" s="13" t="s">
        <v>33</v>
      </c>
      <c r="AX368" s="13" t="s">
        <v>72</v>
      </c>
      <c r="AY368" s="236" t="s">
        <v>135</v>
      </c>
    </row>
    <row r="369" spans="1:51" s="15" customFormat="1" ht="12">
      <c r="A369" s="15"/>
      <c r="B369" s="248"/>
      <c r="C369" s="249"/>
      <c r="D369" s="219" t="s">
        <v>148</v>
      </c>
      <c r="E369" s="250" t="s">
        <v>19</v>
      </c>
      <c r="F369" s="251" t="s">
        <v>1001</v>
      </c>
      <c r="G369" s="249"/>
      <c r="H369" s="250" t="s">
        <v>19</v>
      </c>
      <c r="I369" s="252"/>
      <c r="J369" s="249"/>
      <c r="K369" s="249"/>
      <c r="L369" s="253"/>
      <c r="M369" s="254"/>
      <c r="N369" s="255"/>
      <c r="O369" s="255"/>
      <c r="P369" s="255"/>
      <c r="Q369" s="255"/>
      <c r="R369" s="255"/>
      <c r="S369" s="255"/>
      <c r="T369" s="25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7" t="s">
        <v>148</v>
      </c>
      <c r="AU369" s="257" t="s">
        <v>82</v>
      </c>
      <c r="AV369" s="15" t="s">
        <v>80</v>
      </c>
      <c r="AW369" s="15" t="s">
        <v>33</v>
      </c>
      <c r="AX369" s="15" t="s">
        <v>72</v>
      </c>
      <c r="AY369" s="257" t="s">
        <v>135</v>
      </c>
    </row>
    <row r="370" spans="1:51" s="13" customFormat="1" ht="12">
      <c r="A370" s="13"/>
      <c r="B370" s="226"/>
      <c r="C370" s="227"/>
      <c r="D370" s="219" t="s">
        <v>148</v>
      </c>
      <c r="E370" s="228" t="s">
        <v>19</v>
      </c>
      <c r="F370" s="229" t="s">
        <v>956</v>
      </c>
      <c r="G370" s="227"/>
      <c r="H370" s="230">
        <v>50</v>
      </c>
      <c r="I370" s="231"/>
      <c r="J370" s="227"/>
      <c r="K370" s="227"/>
      <c r="L370" s="232"/>
      <c r="M370" s="233"/>
      <c r="N370" s="234"/>
      <c r="O370" s="234"/>
      <c r="P370" s="234"/>
      <c r="Q370" s="234"/>
      <c r="R370" s="234"/>
      <c r="S370" s="234"/>
      <c r="T370" s="23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6" t="s">
        <v>148</v>
      </c>
      <c r="AU370" s="236" t="s">
        <v>82</v>
      </c>
      <c r="AV370" s="13" t="s">
        <v>82</v>
      </c>
      <c r="AW370" s="13" t="s">
        <v>33</v>
      </c>
      <c r="AX370" s="13" t="s">
        <v>72</v>
      </c>
      <c r="AY370" s="236" t="s">
        <v>135</v>
      </c>
    </row>
    <row r="371" spans="1:51" s="13" customFormat="1" ht="12">
      <c r="A371" s="13"/>
      <c r="B371" s="226"/>
      <c r="C371" s="227"/>
      <c r="D371" s="219" t="s">
        <v>148</v>
      </c>
      <c r="E371" s="228" t="s">
        <v>19</v>
      </c>
      <c r="F371" s="229" t="s">
        <v>957</v>
      </c>
      <c r="G371" s="227"/>
      <c r="H371" s="230">
        <v>7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148</v>
      </c>
      <c r="AU371" s="236" t="s">
        <v>82</v>
      </c>
      <c r="AV371" s="13" t="s">
        <v>82</v>
      </c>
      <c r="AW371" s="13" t="s">
        <v>33</v>
      </c>
      <c r="AX371" s="13" t="s">
        <v>72</v>
      </c>
      <c r="AY371" s="236" t="s">
        <v>135</v>
      </c>
    </row>
    <row r="372" spans="1:51" s="14" customFormat="1" ht="12">
      <c r="A372" s="14"/>
      <c r="B372" s="237"/>
      <c r="C372" s="238"/>
      <c r="D372" s="219" t="s">
        <v>148</v>
      </c>
      <c r="E372" s="239" t="s">
        <v>19</v>
      </c>
      <c r="F372" s="240" t="s">
        <v>150</v>
      </c>
      <c r="G372" s="238"/>
      <c r="H372" s="241">
        <v>111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7" t="s">
        <v>148</v>
      </c>
      <c r="AU372" s="247" t="s">
        <v>82</v>
      </c>
      <c r="AV372" s="14" t="s">
        <v>143</v>
      </c>
      <c r="AW372" s="14" t="s">
        <v>33</v>
      </c>
      <c r="AX372" s="14" t="s">
        <v>80</v>
      </c>
      <c r="AY372" s="247" t="s">
        <v>135</v>
      </c>
    </row>
    <row r="373" spans="1:65" s="2" customFormat="1" ht="16.5" customHeight="1">
      <c r="A373" s="40"/>
      <c r="B373" s="41"/>
      <c r="C373" s="206" t="s">
        <v>391</v>
      </c>
      <c r="D373" s="206" t="s">
        <v>138</v>
      </c>
      <c r="E373" s="207" t="s">
        <v>1002</v>
      </c>
      <c r="F373" s="208" t="s">
        <v>1003</v>
      </c>
      <c r="G373" s="209" t="s">
        <v>938</v>
      </c>
      <c r="H373" s="210">
        <v>39</v>
      </c>
      <c r="I373" s="211"/>
      <c r="J373" s="212">
        <f>ROUND(I373*H373,2)</f>
        <v>0</v>
      </c>
      <c r="K373" s="208" t="s">
        <v>142</v>
      </c>
      <c r="L373" s="46"/>
      <c r="M373" s="213" t="s">
        <v>19</v>
      </c>
      <c r="N373" s="214" t="s">
        <v>43</v>
      </c>
      <c r="O373" s="86"/>
      <c r="P373" s="215">
        <f>O373*H373</f>
        <v>0</v>
      </c>
      <c r="Q373" s="215">
        <v>0.00184</v>
      </c>
      <c r="R373" s="215">
        <f>Q373*H373</f>
        <v>0.07176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200</v>
      </c>
      <c r="AT373" s="217" t="s">
        <v>138</v>
      </c>
      <c r="AU373" s="217" t="s">
        <v>82</v>
      </c>
      <c r="AY373" s="19" t="s">
        <v>135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80</v>
      </c>
      <c r="BK373" s="218">
        <f>ROUND(I373*H373,2)</f>
        <v>0</v>
      </c>
      <c r="BL373" s="19" t="s">
        <v>200</v>
      </c>
      <c r="BM373" s="217" t="s">
        <v>581</v>
      </c>
    </row>
    <row r="374" spans="1:47" s="2" customFormat="1" ht="12">
      <c r="A374" s="40"/>
      <c r="B374" s="41"/>
      <c r="C374" s="42"/>
      <c r="D374" s="219" t="s">
        <v>144</v>
      </c>
      <c r="E374" s="42"/>
      <c r="F374" s="220" t="s">
        <v>1004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144</v>
      </c>
      <c r="AU374" s="19" t="s">
        <v>82</v>
      </c>
    </row>
    <row r="375" spans="1:47" s="2" customFormat="1" ht="12">
      <c r="A375" s="40"/>
      <c r="B375" s="41"/>
      <c r="C375" s="42"/>
      <c r="D375" s="224" t="s">
        <v>146</v>
      </c>
      <c r="E375" s="42"/>
      <c r="F375" s="225" t="s">
        <v>1005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146</v>
      </c>
      <c r="AU375" s="19" t="s">
        <v>82</v>
      </c>
    </row>
    <row r="376" spans="1:51" s="13" customFormat="1" ht="12">
      <c r="A376" s="13"/>
      <c r="B376" s="226"/>
      <c r="C376" s="227"/>
      <c r="D376" s="219" t="s">
        <v>148</v>
      </c>
      <c r="E376" s="228" t="s">
        <v>19</v>
      </c>
      <c r="F376" s="229" t="s">
        <v>1006</v>
      </c>
      <c r="G376" s="227"/>
      <c r="H376" s="230">
        <v>37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148</v>
      </c>
      <c r="AU376" s="236" t="s">
        <v>82</v>
      </c>
      <c r="AV376" s="13" t="s">
        <v>82</v>
      </c>
      <c r="AW376" s="13" t="s">
        <v>33</v>
      </c>
      <c r="AX376" s="13" t="s">
        <v>72</v>
      </c>
      <c r="AY376" s="236" t="s">
        <v>135</v>
      </c>
    </row>
    <row r="377" spans="1:51" s="13" customFormat="1" ht="12">
      <c r="A377" s="13"/>
      <c r="B377" s="226"/>
      <c r="C377" s="227"/>
      <c r="D377" s="219" t="s">
        <v>148</v>
      </c>
      <c r="E377" s="228" t="s">
        <v>19</v>
      </c>
      <c r="F377" s="229" t="s">
        <v>1007</v>
      </c>
      <c r="G377" s="227"/>
      <c r="H377" s="230">
        <v>2</v>
      </c>
      <c r="I377" s="231"/>
      <c r="J377" s="227"/>
      <c r="K377" s="227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148</v>
      </c>
      <c r="AU377" s="236" t="s">
        <v>82</v>
      </c>
      <c r="AV377" s="13" t="s">
        <v>82</v>
      </c>
      <c r="AW377" s="13" t="s">
        <v>33</v>
      </c>
      <c r="AX377" s="13" t="s">
        <v>72</v>
      </c>
      <c r="AY377" s="236" t="s">
        <v>135</v>
      </c>
    </row>
    <row r="378" spans="1:51" s="14" customFormat="1" ht="12">
      <c r="A378" s="14"/>
      <c r="B378" s="237"/>
      <c r="C378" s="238"/>
      <c r="D378" s="219" t="s">
        <v>148</v>
      </c>
      <c r="E378" s="239" t="s">
        <v>19</v>
      </c>
      <c r="F378" s="240" t="s">
        <v>150</v>
      </c>
      <c r="G378" s="238"/>
      <c r="H378" s="241">
        <v>39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7" t="s">
        <v>148</v>
      </c>
      <c r="AU378" s="247" t="s">
        <v>82</v>
      </c>
      <c r="AV378" s="14" t="s">
        <v>143</v>
      </c>
      <c r="AW378" s="14" t="s">
        <v>33</v>
      </c>
      <c r="AX378" s="14" t="s">
        <v>80</v>
      </c>
      <c r="AY378" s="247" t="s">
        <v>135</v>
      </c>
    </row>
    <row r="379" spans="1:65" s="2" customFormat="1" ht="16.5" customHeight="1">
      <c r="A379" s="40"/>
      <c r="B379" s="41"/>
      <c r="C379" s="259" t="s">
        <v>592</v>
      </c>
      <c r="D379" s="259" t="s">
        <v>370</v>
      </c>
      <c r="E379" s="260" t="s">
        <v>1008</v>
      </c>
      <c r="F379" s="261" t="s">
        <v>1009</v>
      </c>
      <c r="G379" s="262" t="s">
        <v>1010</v>
      </c>
      <c r="H379" s="263">
        <v>39</v>
      </c>
      <c r="I379" s="264"/>
      <c r="J379" s="265">
        <f>ROUND(I379*H379,2)</f>
        <v>0</v>
      </c>
      <c r="K379" s="261" t="s">
        <v>142</v>
      </c>
      <c r="L379" s="266"/>
      <c r="M379" s="267" t="s">
        <v>19</v>
      </c>
      <c r="N379" s="268" t="s">
        <v>43</v>
      </c>
      <c r="O379" s="86"/>
      <c r="P379" s="215">
        <f>O379*H379</f>
        <v>0</v>
      </c>
      <c r="Q379" s="215">
        <v>0.0021</v>
      </c>
      <c r="R379" s="215">
        <f>Q379*H379</f>
        <v>0.0819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275</v>
      </c>
      <c r="AT379" s="217" t="s">
        <v>370</v>
      </c>
      <c r="AU379" s="217" t="s">
        <v>82</v>
      </c>
      <c r="AY379" s="19" t="s">
        <v>135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80</v>
      </c>
      <c r="BK379" s="218">
        <f>ROUND(I379*H379,2)</f>
        <v>0</v>
      </c>
      <c r="BL379" s="19" t="s">
        <v>200</v>
      </c>
      <c r="BM379" s="217" t="s">
        <v>595</v>
      </c>
    </row>
    <row r="380" spans="1:47" s="2" customFormat="1" ht="12">
      <c r="A380" s="40"/>
      <c r="B380" s="41"/>
      <c r="C380" s="42"/>
      <c r="D380" s="219" t="s">
        <v>144</v>
      </c>
      <c r="E380" s="42"/>
      <c r="F380" s="220" t="s">
        <v>1009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144</v>
      </c>
      <c r="AU380" s="19" t="s">
        <v>82</v>
      </c>
    </row>
    <row r="381" spans="1:65" s="2" customFormat="1" ht="24.15" customHeight="1">
      <c r="A381" s="40"/>
      <c r="B381" s="41"/>
      <c r="C381" s="206" t="s">
        <v>399</v>
      </c>
      <c r="D381" s="206" t="s">
        <v>138</v>
      </c>
      <c r="E381" s="207" t="s">
        <v>1011</v>
      </c>
      <c r="F381" s="208" t="s">
        <v>1012</v>
      </c>
      <c r="G381" s="209" t="s">
        <v>154</v>
      </c>
      <c r="H381" s="210">
        <v>93</v>
      </c>
      <c r="I381" s="211"/>
      <c r="J381" s="212">
        <f>ROUND(I381*H381,2)</f>
        <v>0</v>
      </c>
      <c r="K381" s="208" t="s">
        <v>142</v>
      </c>
      <c r="L381" s="46"/>
      <c r="M381" s="213" t="s">
        <v>19</v>
      </c>
      <c r="N381" s="214" t="s">
        <v>43</v>
      </c>
      <c r="O381" s="86"/>
      <c r="P381" s="215">
        <f>O381*H381</f>
        <v>0</v>
      </c>
      <c r="Q381" s="215">
        <v>0.00016</v>
      </c>
      <c r="R381" s="215">
        <f>Q381*H381</f>
        <v>0.01488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200</v>
      </c>
      <c r="AT381" s="217" t="s">
        <v>138</v>
      </c>
      <c r="AU381" s="217" t="s">
        <v>82</v>
      </c>
      <c r="AY381" s="19" t="s">
        <v>135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80</v>
      </c>
      <c r="BK381" s="218">
        <f>ROUND(I381*H381,2)</f>
        <v>0</v>
      </c>
      <c r="BL381" s="19" t="s">
        <v>200</v>
      </c>
      <c r="BM381" s="217" t="s">
        <v>603</v>
      </c>
    </row>
    <row r="382" spans="1:47" s="2" customFormat="1" ht="12">
      <c r="A382" s="40"/>
      <c r="B382" s="41"/>
      <c r="C382" s="42"/>
      <c r="D382" s="219" t="s">
        <v>144</v>
      </c>
      <c r="E382" s="42"/>
      <c r="F382" s="220" t="s">
        <v>1013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144</v>
      </c>
      <c r="AU382" s="19" t="s">
        <v>82</v>
      </c>
    </row>
    <row r="383" spans="1:47" s="2" customFormat="1" ht="12">
      <c r="A383" s="40"/>
      <c r="B383" s="41"/>
      <c r="C383" s="42"/>
      <c r="D383" s="224" t="s">
        <v>146</v>
      </c>
      <c r="E383" s="42"/>
      <c r="F383" s="225" t="s">
        <v>1014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146</v>
      </c>
      <c r="AU383" s="19" t="s">
        <v>82</v>
      </c>
    </row>
    <row r="384" spans="1:51" s="13" customFormat="1" ht="12">
      <c r="A384" s="13"/>
      <c r="B384" s="226"/>
      <c r="C384" s="227"/>
      <c r="D384" s="219" t="s">
        <v>148</v>
      </c>
      <c r="E384" s="228" t="s">
        <v>19</v>
      </c>
      <c r="F384" s="229" t="s">
        <v>1015</v>
      </c>
      <c r="G384" s="227"/>
      <c r="H384" s="230">
        <v>6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148</v>
      </c>
      <c r="AU384" s="236" t="s">
        <v>82</v>
      </c>
      <c r="AV384" s="13" t="s">
        <v>82</v>
      </c>
      <c r="AW384" s="13" t="s">
        <v>33</v>
      </c>
      <c r="AX384" s="13" t="s">
        <v>72</v>
      </c>
      <c r="AY384" s="236" t="s">
        <v>135</v>
      </c>
    </row>
    <row r="385" spans="1:51" s="13" customFormat="1" ht="12">
      <c r="A385" s="13"/>
      <c r="B385" s="226"/>
      <c r="C385" s="227"/>
      <c r="D385" s="219" t="s">
        <v>148</v>
      </c>
      <c r="E385" s="228" t="s">
        <v>19</v>
      </c>
      <c r="F385" s="229" t="s">
        <v>1016</v>
      </c>
      <c r="G385" s="227"/>
      <c r="H385" s="230">
        <v>87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148</v>
      </c>
      <c r="AU385" s="236" t="s">
        <v>82</v>
      </c>
      <c r="AV385" s="13" t="s">
        <v>82</v>
      </c>
      <c r="AW385" s="13" t="s">
        <v>33</v>
      </c>
      <c r="AX385" s="13" t="s">
        <v>72</v>
      </c>
      <c r="AY385" s="236" t="s">
        <v>135</v>
      </c>
    </row>
    <row r="386" spans="1:51" s="14" customFormat="1" ht="12">
      <c r="A386" s="14"/>
      <c r="B386" s="237"/>
      <c r="C386" s="238"/>
      <c r="D386" s="219" t="s">
        <v>148</v>
      </c>
      <c r="E386" s="239" t="s">
        <v>19</v>
      </c>
      <c r="F386" s="240" t="s">
        <v>150</v>
      </c>
      <c r="G386" s="238"/>
      <c r="H386" s="241">
        <v>93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7" t="s">
        <v>148</v>
      </c>
      <c r="AU386" s="247" t="s">
        <v>82</v>
      </c>
      <c r="AV386" s="14" t="s">
        <v>143</v>
      </c>
      <c r="AW386" s="14" t="s">
        <v>33</v>
      </c>
      <c r="AX386" s="14" t="s">
        <v>80</v>
      </c>
      <c r="AY386" s="247" t="s">
        <v>135</v>
      </c>
    </row>
    <row r="387" spans="1:65" s="2" customFormat="1" ht="24.15" customHeight="1">
      <c r="A387" s="40"/>
      <c r="B387" s="41"/>
      <c r="C387" s="259" t="s">
        <v>609</v>
      </c>
      <c r="D387" s="259" t="s">
        <v>370</v>
      </c>
      <c r="E387" s="260" t="s">
        <v>1017</v>
      </c>
      <c r="F387" s="261" t="s">
        <v>1018</v>
      </c>
      <c r="G387" s="262" t="s">
        <v>154</v>
      </c>
      <c r="H387" s="263">
        <v>6</v>
      </c>
      <c r="I387" s="264"/>
      <c r="J387" s="265">
        <f>ROUND(I387*H387,2)</f>
        <v>0</v>
      </c>
      <c r="K387" s="261" t="s">
        <v>142</v>
      </c>
      <c r="L387" s="266"/>
      <c r="M387" s="267" t="s">
        <v>19</v>
      </c>
      <c r="N387" s="268" t="s">
        <v>43</v>
      </c>
      <c r="O387" s="86"/>
      <c r="P387" s="215">
        <f>O387*H387</f>
        <v>0</v>
      </c>
      <c r="Q387" s="215">
        <v>0.00156</v>
      </c>
      <c r="R387" s="215">
        <f>Q387*H387</f>
        <v>0.00936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275</v>
      </c>
      <c r="AT387" s="217" t="s">
        <v>370</v>
      </c>
      <c r="AU387" s="217" t="s">
        <v>82</v>
      </c>
      <c r="AY387" s="19" t="s">
        <v>135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80</v>
      </c>
      <c r="BK387" s="218">
        <f>ROUND(I387*H387,2)</f>
        <v>0</v>
      </c>
      <c r="BL387" s="19" t="s">
        <v>200</v>
      </c>
      <c r="BM387" s="217" t="s">
        <v>611</v>
      </c>
    </row>
    <row r="388" spans="1:47" s="2" customFormat="1" ht="12">
      <c r="A388" s="40"/>
      <c r="B388" s="41"/>
      <c r="C388" s="42"/>
      <c r="D388" s="219" t="s">
        <v>144</v>
      </c>
      <c r="E388" s="42"/>
      <c r="F388" s="220" t="s">
        <v>1018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144</v>
      </c>
      <c r="AU388" s="19" t="s">
        <v>82</v>
      </c>
    </row>
    <row r="389" spans="1:51" s="13" customFormat="1" ht="12">
      <c r="A389" s="13"/>
      <c r="B389" s="226"/>
      <c r="C389" s="227"/>
      <c r="D389" s="219" t="s">
        <v>148</v>
      </c>
      <c r="E389" s="228" t="s">
        <v>19</v>
      </c>
      <c r="F389" s="229" t="s">
        <v>1015</v>
      </c>
      <c r="G389" s="227"/>
      <c r="H389" s="230">
        <v>6</v>
      </c>
      <c r="I389" s="231"/>
      <c r="J389" s="227"/>
      <c r="K389" s="227"/>
      <c r="L389" s="232"/>
      <c r="M389" s="233"/>
      <c r="N389" s="234"/>
      <c r="O389" s="234"/>
      <c r="P389" s="234"/>
      <c r="Q389" s="234"/>
      <c r="R389" s="234"/>
      <c r="S389" s="234"/>
      <c r="T389" s="23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6" t="s">
        <v>148</v>
      </c>
      <c r="AU389" s="236" t="s">
        <v>82</v>
      </c>
      <c r="AV389" s="13" t="s">
        <v>82</v>
      </c>
      <c r="AW389" s="13" t="s">
        <v>33</v>
      </c>
      <c r="AX389" s="13" t="s">
        <v>72</v>
      </c>
      <c r="AY389" s="236" t="s">
        <v>135</v>
      </c>
    </row>
    <row r="390" spans="1:51" s="14" customFormat="1" ht="12">
      <c r="A390" s="14"/>
      <c r="B390" s="237"/>
      <c r="C390" s="238"/>
      <c r="D390" s="219" t="s">
        <v>148</v>
      </c>
      <c r="E390" s="239" t="s">
        <v>19</v>
      </c>
      <c r="F390" s="240" t="s">
        <v>150</v>
      </c>
      <c r="G390" s="238"/>
      <c r="H390" s="241">
        <v>6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7" t="s">
        <v>148</v>
      </c>
      <c r="AU390" s="247" t="s">
        <v>82</v>
      </c>
      <c r="AV390" s="14" t="s">
        <v>143</v>
      </c>
      <c r="AW390" s="14" t="s">
        <v>33</v>
      </c>
      <c r="AX390" s="14" t="s">
        <v>80</v>
      </c>
      <c r="AY390" s="247" t="s">
        <v>135</v>
      </c>
    </row>
    <row r="391" spans="1:65" s="2" customFormat="1" ht="24.15" customHeight="1">
      <c r="A391" s="40"/>
      <c r="B391" s="41"/>
      <c r="C391" s="259" t="s">
        <v>409</v>
      </c>
      <c r="D391" s="259" t="s">
        <v>370</v>
      </c>
      <c r="E391" s="260" t="s">
        <v>1019</v>
      </c>
      <c r="F391" s="261" t="s">
        <v>1020</v>
      </c>
      <c r="G391" s="262" t="s">
        <v>154</v>
      </c>
      <c r="H391" s="263">
        <v>87</v>
      </c>
      <c r="I391" s="264"/>
      <c r="J391" s="265">
        <f>ROUND(I391*H391,2)</f>
        <v>0</v>
      </c>
      <c r="K391" s="261" t="s">
        <v>142</v>
      </c>
      <c r="L391" s="266"/>
      <c r="M391" s="267" t="s">
        <v>19</v>
      </c>
      <c r="N391" s="268" t="s">
        <v>43</v>
      </c>
      <c r="O391" s="86"/>
      <c r="P391" s="215">
        <f>O391*H391</f>
        <v>0</v>
      </c>
      <c r="Q391" s="215">
        <v>0.0018</v>
      </c>
      <c r="R391" s="215">
        <f>Q391*H391</f>
        <v>0.1566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275</v>
      </c>
      <c r="AT391" s="217" t="s">
        <v>370</v>
      </c>
      <c r="AU391" s="217" t="s">
        <v>82</v>
      </c>
      <c r="AY391" s="19" t="s">
        <v>135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80</v>
      </c>
      <c r="BK391" s="218">
        <f>ROUND(I391*H391,2)</f>
        <v>0</v>
      </c>
      <c r="BL391" s="19" t="s">
        <v>200</v>
      </c>
      <c r="BM391" s="217" t="s">
        <v>708</v>
      </c>
    </row>
    <row r="392" spans="1:47" s="2" customFormat="1" ht="12">
      <c r="A392" s="40"/>
      <c r="B392" s="41"/>
      <c r="C392" s="42"/>
      <c r="D392" s="219" t="s">
        <v>144</v>
      </c>
      <c r="E392" s="42"/>
      <c r="F392" s="220" t="s">
        <v>1020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144</v>
      </c>
      <c r="AU392" s="19" t="s">
        <v>82</v>
      </c>
    </row>
    <row r="393" spans="1:51" s="13" customFormat="1" ht="12">
      <c r="A393" s="13"/>
      <c r="B393" s="226"/>
      <c r="C393" s="227"/>
      <c r="D393" s="219" t="s">
        <v>148</v>
      </c>
      <c r="E393" s="228" t="s">
        <v>19</v>
      </c>
      <c r="F393" s="229" t="s">
        <v>1016</v>
      </c>
      <c r="G393" s="227"/>
      <c r="H393" s="230">
        <v>87</v>
      </c>
      <c r="I393" s="231"/>
      <c r="J393" s="227"/>
      <c r="K393" s="227"/>
      <c r="L393" s="232"/>
      <c r="M393" s="233"/>
      <c r="N393" s="234"/>
      <c r="O393" s="234"/>
      <c r="P393" s="234"/>
      <c r="Q393" s="234"/>
      <c r="R393" s="234"/>
      <c r="S393" s="234"/>
      <c r="T393" s="23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6" t="s">
        <v>148</v>
      </c>
      <c r="AU393" s="236" t="s">
        <v>82</v>
      </c>
      <c r="AV393" s="13" t="s">
        <v>82</v>
      </c>
      <c r="AW393" s="13" t="s">
        <v>33</v>
      </c>
      <c r="AX393" s="13" t="s">
        <v>72</v>
      </c>
      <c r="AY393" s="236" t="s">
        <v>135</v>
      </c>
    </row>
    <row r="394" spans="1:51" s="14" customFormat="1" ht="12">
      <c r="A394" s="14"/>
      <c r="B394" s="237"/>
      <c r="C394" s="238"/>
      <c r="D394" s="219" t="s">
        <v>148</v>
      </c>
      <c r="E394" s="239" t="s">
        <v>19</v>
      </c>
      <c r="F394" s="240" t="s">
        <v>150</v>
      </c>
      <c r="G394" s="238"/>
      <c r="H394" s="241">
        <v>87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7" t="s">
        <v>148</v>
      </c>
      <c r="AU394" s="247" t="s">
        <v>82</v>
      </c>
      <c r="AV394" s="14" t="s">
        <v>143</v>
      </c>
      <c r="AW394" s="14" t="s">
        <v>33</v>
      </c>
      <c r="AX394" s="14" t="s">
        <v>80</v>
      </c>
      <c r="AY394" s="247" t="s">
        <v>135</v>
      </c>
    </row>
    <row r="395" spans="1:65" s="2" customFormat="1" ht="21.75" customHeight="1">
      <c r="A395" s="40"/>
      <c r="B395" s="41"/>
      <c r="C395" s="206" t="s">
        <v>622</v>
      </c>
      <c r="D395" s="206" t="s">
        <v>138</v>
      </c>
      <c r="E395" s="207" t="s">
        <v>1021</v>
      </c>
      <c r="F395" s="208" t="s">
        <v>1022</v>
      </c>
      <c r="G395" s="209" t="s">
        <v>938</v>
      </c>
      <c r="H395" s="210">
        <v>2</v>
      </c>
      <c r="I395" s="211"/>
      <c r="J395" s="212">
        <f>ROUND(I395*H395,2)</f>
        <v>0</v>
      </c>
      <c r="K395" s="208" t="s">
        <v>142</v>
      </c>
      <c r="L395" s="46"/>
      <c r="M395" s="213" t="s">
        <v>19</v>
      </c>
      <c r="N395" s="214" t="s">
        <v>43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0.088</v>
      </c>
      <c r="T395" s="216">
        <f>S395*H395</f>
        <v>0.176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200</v>
      </c>
      <c r="AT395" s="217" t="s">
        <v>138</v>
      </c>
      <c r="AU395" s="217" t="s">
        <v>82</v>
      </c>
      <c r="AY395" s="19" t="s">
        <v>135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80</v>
      </c>
      <c r="BK395" s="218">
        <f>ROUND(I395*H395,2)</f>
        <v>0</v>
      </c>
      <c r="BL395" s="19" t="s">
        <v>200</v>
      </c>
      <c r="BM395" s="217" t="s">
        <v>714</v>
      </c>
    </row>
    <row r="396" spans="1:47" s="2" customFormat="1" ht="12">
      <c r="A396" s="40"/>
      <c r="B396" s="41"/>
      <c r="C396" s="42"/>
      <c r="D396" s="219" t="s">
        <v>144</v>
      </c>
      <c r="E396" s="42"/>
      <c r="F396" s="220" t="s">
        <v>1023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144</v>
      </c>
      <c r="AU396" s="19" t="s">
        <v>82</v>
      </c>
    </row>
    <row r="397" spans="1:47" s="2" customFormat="1" ht="12">
      <c r="A397" s="40"/>
      <c r="B397" s="41"/>
      <c r="C397" s="42"/>
      <c r="D397" s="224" t="s">
        <v>146</v>
      </c>
      <c r="E397" s="42"/>
      <c r="F397" s="225" t="s">
        <v>1024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146</v>
      </c>
      <c r="AU397" s="19" t="s">
        <v>82</v>
      </c>
    </row>
    <row r="398" spans="1:51" s="13" customFormat="1" ht="12">
      <c r="A398" s="13"/>
      <c r="B398" s="226"/>
      <c r="C398" s="227"/>
      <c r="D398" s="219" t="s">
        <v>148</v>
      </c>
      <c r="E398" s="228" t="s">
        <v>19</v>
      </c>
      <c r="F398" s="229" t="s">
        <v>1025</v>
      </c>
      <c r="G398" s="227"/>
      <c r="H398" s="230">
        <v>2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148</v>
      </c>
      <c r="AU398" s="236" t="s">
        <v>82</v>
      </c>
      <c r="AV398" s="13" t="s">
        <v>82</v>
      </c>
      <c r="AW398" s="13" t="s">
        <v>33</v>
      </c>
      <c r="AX398" s="13" t="s">
        <v>72</v>
      </c>
      <c r="AY398" s="236" t="s">
        <v>135</v>
      </c>
    </row>
    <row r="399" spans="1:51" s="14" customFormat="1" ht="12">
      <c r="A399" s="14"/>
      <c r="B399" s="237"/>
      <c r="C399" s="238"/>
      <c r="D399" s="219" t="s">
        <v>148</v>
      </c>
      <c r="E399" s="239" t="s">
        <v>19</v>
      </c>
      <c r="F399" s="240" t="s">
        <v>150</v>
      </c>
      <c r="G399" s="238"/>
      <c r="H399" s="241">
        <v>2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7" t="s">
        <v>148</v>
      </c>
      <c r="AU399" s="247" t="s">
        <v>82</v>
      </c>
      <c r="AV399" s="14" t="s">
        <v>143</v>
      </c>
      <c r="AW399" s="14" t="s">
        <v>33</v>
      </c>
      <c r="AX399" s="14" t="s">
        <v>80</v>
      </c>
      <c r="AY399" s="247" t="s">
        <v>135</v>
      </c>
    </row>
    <row r="400" spans="1:65" s="2" customFormat="1" ht="21.75" customHeight="1">
      <c r="A400" s="40"/>
      <c r="B400" s="41"/>
      <c r="C400" s="206" t="s">
        <v>417</v>
      </c>
      <c r="D400" s="206" t="s">
        <v>138</v>
      </c>
      <c r="E400" s="207" t="s">
        <v>1026</v>
      </c>
      <c r="F400" s="208" t="s">
        <v>1027</v>
      </c>
      <c r="G400" s="209" t="s">
        <v>938</v>
      </c>
      <c r="H400" s="210">
        <v>2</v>
      </c>
      <c r="I400" s="211"/>
      <c r="J400" s="212">
        <f>ROUND(I400*H400,2)</f>
        <v>0</v>
      </c>
      <c r="K400" s="208" t="s">
        <v>142</v>
      </c>
      <c r="L400" s="46"/>
      <c r="M400" s="213" t="s">
        <v>19</v>
      </c>
      <c r="N400" s="214" t="s">
        <v>43</v>
      </c>
      <c r="O400" s="86"/>
      <c r="P400" s="215">
        <f>O400*H400</f>
        <v>0</v>
      </c>
      <c r="Q400" s="215">
        <v>0</v>
      </c>
      <c r="R400" s="215">
        <f>Q400*H400</f>
        <v>0</v>
      </c>
      <c r="S400" s="215">
        <v>0.0245</v>
      </c>
      <c r="T400" s="216">
        <f>S400*H400</f>
        <v>0.049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200</v>
      </c>
      <c r="AT400" s="217" t="s">
        <v>138</v>
      </c>
      <c r="AU400" s="217" t="s">
        <v>82</v>
      </c>
      <c r="AY400" s="19" t="s">
        <v>135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80</v>
      </c>
      <c r="BK400" s="218">
        <f>ROUND(I400*H400,2)</f>
        <v>0</v>
      </c>
      <c r="BL400" s="19" t="s">
        <v>200</v>
      </c>
      <c r="BM400" s="217" t="s">
        <v>617</v>
      </c>
    </row>
    <row r="401" spans="1:47" s="2" customFormat="1" ht="12">
      <c r="A401" s="40"/>
      <c r="B401" s="41"/>
      <c r="C401" s="42"/>
      <c r="D401" s="219" t="s">
        <v>144</v>
      </c>
      <c r="E401" s="42"/>
      <c r="F401" s="220" t="s">
        <v>1028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144</v>
      </c>
      <c r="AU401" s="19" t="s">
        <v>82</v>
      </c>
    </row>
    <row r="402" spans="1:47" s="2" customFormat="1" ht="12">
      <c r="A402" s="40"/>
      <c r="B402" s="41"/>
      <c r="C402" s="42"/>
      <c r="D402" s="224" t="s">
        <v>146</v>
      </c>
      <c r="E402" s="42"/>
      <c r="F402" s="225" t="s">
        <v>1029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146</v>
      </c>
      <c r="AU402" s="19" t="s">
        <v>82</v>
      </c>
    </row>
    <row r="403" spans="1:51" s="13" customFormat="1" ht="12">
      <c r="A403" s="13"/>
      <c r="B403" s="226"/>
      <c r="C403" s="227"/>
      <c r="D403" s="219" t="s">
        <v>148</v>
      </c>
      <c r="E403" s="228" t="s">
        <v>19</v>
      </c>
      <c r="F403" s="229" t="s">
        <v>1030</v>
      </c>
      <c r="G403" s="227"/>
      <c r="H403" s="230">
        <v>2</v>
      </c>
      <c r="I403" s="231"/>
      <c r="J403" s="227"/>
      <c r="K403" s="227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148</v>
      </c>
      <c r="AU403" s="236" t="s">
        <v>82</v>
      </c>
      <c r="AV403" s="13" t="s">
        <v>82</v>
      </c>
      <c r="AW403" s="13" t="s">
        <v>33</v>
      </c>
      <c r="AX403" s="13" t="s">
        <v>72</v>
      </c>
      <c r="AY403" s="236" t="s">
        <v>135</v>
      </c>
    </row>
    <row r="404" spans="1:51" s="14" customFormat="1" ht="12">
      <c r="A404" s="14"/>
      <c r="B404" s="237"/>
      <c r="C404" s="238"/>
      <c r="D404" s="219" t="s">
        <v>148</v>
      </c>
      <c r="E404" s="239" t="s">
        <v>19</v>
      </c>
      <c r="F404" s="240" t="s">
        <v>150</v>
      </c>
      <c r="G404" s="238"/>
      <c r="H404" s="241">
        <v>2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148</v>
      </c>
      <c r="AU404" s="247" t="s">
        <v>82</v>
      </c>
      <c r="AV404" s="14" t="s">
        <v>143</v>
      </c>
      <c r="AW404" s="14" t="s">
        <v>33</v>
      </c>
      <c r="AX404" s="14" t="s">
        <v>80</v>
      </c>
      <c r="AY404" s="247" t="s">
        <v>135</v>
      </c>
    </row>
    <row r="405" spans="1:65" s="2" customFormat="1" ht="21.75" customHeight="1">
      <c r="A405" s="40"/>
      <c r="B405" s="41"/>
      <c r="C405" s="206" t="s">
        <v>635</v>
      </c>
      <c r="D405" s="206" t="s">
        <v>138</v>
      </c>
      <c r="E405" s="207" t="s">
        <v>1031</v>
      </c>
      <c r="F405" s="208" t="s">
        <v>1032</v>
      </c>
      <c r="G405" s="209" t="s">
        <v>938</v>
      </c>
      <c r="H405" s="210">
        <v>2</v>
      </c>
      <c r="I405" s="211"/>
      <c r="J405" s="212">
        <f>ROUND(I405*H405,2)</f>
        <v>0</v>
      </c>
      <c r="K405" s="208" t="s">
        <v>142</v>
      </c>
      <c r="L405" s="46"/>
      <c r="M405" s="213" t="s">
        <v>19</v>
      </c>
      <c r="N405" s="214" t="s">
        <v>43</v>
      </c>
      <c r="O405" s="86"/>
      <c r="P405" s="215">
        <f>O405*H405</f>
        <v>0</v>
      </c>
      <c r="Q405" s="215">
        <v>0.01234</v>
      </c>
      <c r="R405" s="215">
        <f>Q405*H405</f>
        <v>0.02468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200</v>
      </c>
      <c r="AT405" s="217" t="s">
        <v>138</v>
      </c>
      <c r="AU405" s="217" t="s">
        <v>82</v>
      </c>
      <c r="AY405" s="19" t="s">
        <v>135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80</v>
      </c>
      <c r="BK405" s="218">
        <f>ROUND(I405*H405,2)</f>
        <v>0</v>
      </c>
      <c r="BL405" s="19" t="s">
        <v>200</v>
      </c>
      <c r="BM405" s="217" t="s">
        <v>625</v>
      </c>
    </row>
    <row r="406" spans="1:47" s="2" customFormat="1" ht="12">
      <c r="A406" s="40"/>
      <c r="B406" s="41"/>
      <c r="C406" s="42"/>
      <c r="D406" s="219" t="s">
        <v>144</v>
      </c>
      <c r="E406" s="42"/>
      <c r="F406" s="220" t="s">
        <v>1033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144</v>
      </c>
      <c r="AU406" s="19" t="s">
        <v>82</v>
      </c>
    </row>
    <row r="407" spans="1:47" s="2" customFormat="1" ht="12">
      <c r="A407" s="40"/>
      <c r="B407" s="41"/>
      <c r="C407" s="42"/>
      <c r="D407" s="224" t="s">
        <v>146</v>
      </c>
      <c r="E407" s="42"/>
      <c r="F407" s="225" t="s">
        <v>1034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146</v>
      </c>
      <c r="AU407" s="19" t="s">
        <v>82</v>
      </c>
    </row>
    <row r="408" spans="1:65" s="2" customFormat="1" ht="37.8" customHeight="1">
      <c r="A408" s="40"/>
      <c r="B408" s="41"/>
      <c r="C408" s="206" t="s">
        <v>424</v>
      </c>
      <c r="D408" s="206" t="s">
        <v>138</v>
      </c>
      <c r="E408" s="207" t="s">
        <v>1035</v>
      </c>
      <c r="F408" s="208" t="s">
        <v>1036</v>
      </c>
      <c r="G408" s="209" t="s">
        <v>938</v>
      </c>
      <c r="H408" s="210">
        <v>2</v>
      </c>
      <c r="I408" s="211"/>
      <c r="J408" s="212">
        <f>ROUND(I408*H408,2)</f>
        <v>0</v>
      </c>
      <c r="K408" s="208" t="s">
        <v>142</v>
      </c>
      <c r="L408" s="46"/>
      <c r="M408" s="213" t="s">
        <v>19</v>
      </c>
      <c r="N408" s="214" t="s">
        <v>43</v>
      </c>
      <c r="O408" s="86"/>
      <c r="P408" s="215">
        <f>O408*H408</f>
        <v>0</v>
      </c>
      <c r="Q408" s="215">
        <v>0.02643</v>
      </c>
      <c r="R408" s="215">
        <f>Q408*H408</f>
        <v>0.05286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200</v>
      </c>
      <c r="AT408" s="217" t="s">
        <v>138</v>
      </c>
      <c r="AU408" s="217" t="s">
        <v>82</v>
      </c>
      <c r="AY408" s="19" t="s">
        <v>135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80</v>
      </c>
      <c r="BK408" s="218">
        <f>ROUND(I408*H408,2)</f>
        <v>0</v>
      </c>
      <c r="BL408" s="19" t="s">
        <v>200</v>
      </c>
      <c r="BM408" s="217" t="s">
        <v>633</v>
      </c>
    </row>
    <row r="409" spans="1:47" s="2" customFormat="1" ht="12">
      <c r="A409" s="40"/>
      <c r="B409" s="41"/>
      <c r="C409" s="42"/>
      <c r="D409" s="219" t="s">
        <v>144</v>
      </c>
      <c r="E409" s="42"/>
      <c r="F409" s="220" t="s">
        <v>1037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144</v>
      </c>
      <c r="AU409" s="19" t="s">
        <v>82</v>
      </c>
    </row>
    <row r="410" spans="1:47" s="2" customFormat="1" ht="12">
      <c r="A410" s="40"/>
      <c r="B410" s="41"/>
      <c r="C410" s="42"/>
      <c r="D410" s="224" t="s">
        <v>146</v>
      </c>
      <c r="E410" s="42"/>
      <c r="F410" s="225" t="s">
        <v>1038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146</v>
      </c>
      <c r="AU410" s="19" t="s">
        <v>82</v>
      </c>
    </row>
    <row r="411" spans="1:65" s="2" customFormat="1" ht="24.15" customHeight="1">
      <c r="A411" s="40"/>
      <c r="B411" s="41"/>
      <c r="C411" s="206" t="s">
        <v>650</v>
      </c>
      <c r="D411" s="206" t="s">
        <v>138</v>
      </c>
      <c r="E411" s="207" t="s">
        <v>389</v>
      </c>
      <c r="F411" s="208" t="s">
        <v>390</v>
      </c>
      <c r="G411" s="209" t="s">
        <v>327</v>
      </c>
      <c r="H411" s="210">
        <v>1.972</v>
      </c>
      <c r="I411" s="211"/>
      <c r="J411" s="212">
        <f>ROUND(I411*H411,2)</f>
        <v>0</v>
      </c>
      <c r="K411" s="208" t="s">
        <v>142</v>
      </c>
      <c r="L411" s="46"/>
      <c r="M411" s="213" t="s">
        <v>19</v>
      </c>
      <c r="N411" s="214" t="s">
        <v>43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200</v>
      </c>
      <c r="AT411" s="217" t="s">
        <v>138</v>
      </c>
      <c r="AU411" s="217" t="s">
        <v>82</v>
      </c>
      <c r="AY411" s="19" t="s">
        <v>135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80</v>
      </c>
      <c r="BK411" s="218">
        <f>ROUND(I411*H411,2)</f>
        <v>0</v>
      </c>
      <c r="BL411" s="19" t="s">
        <v>200</v>
      </c>
      <c r="BM411" s="217" t="s">
        <v>638</v>
      </c>
    </row>
    <row r="412" spans="1:47" s="2" customFormat="1" ht="12">
      <c r="A412" s="40"/>
      <c r="B412" s="41"/>
      <c r="C412" s="42"/>
      <c r="D412" s="219" t="s">
        <v>144</v>
      </c>
      <c r="E412" s="42"/>
      <c r="F412" s="220" t="s">
        <v>392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144</v>
      </c>
      <c r="AU412" s="19" t="s">
        <v>82</v>
      </c>
    </row>
    <row r="413" spans="1:47" s="2" customFormat="1" ht="12">
      <c r="A413" s="40"/>
      <c r="B413" s="41"/>
      <c r="C413" s="42"/>
      <c r="D413" s="224" t="s">
        <v>146</v>
      </c>
      <c r="E413" s="42"/>
      <c r="F413" s="225" t="s">
        <v>393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146</v>
      </c>
      <c r="AU413" s="19" t="s">
        <v>82</v>
      </c>
    </row>
    <row r="414" spans="1:63" s="12" customFormat="1" ht="22.8" customHeight="1">
      <c r="A414" s="12"/>
      <c r="B414" s="190"/>
      <c r="C414" s="191"/>
      <c r="D414" s="192" t="s">
        <v>71</v>
      </c>
      <c r="E414" s="204" t="s">
        <v>1039</v>
      </c>
      <c r="F414" s="204" t="s">
        <v>1040</v>
      </c>
      <c r="G414" s="191"/>
      <c r="H414" s="191"/>
      <c r="I414" s="194"/>
      <c r="J414" s="205">
        <f>BK414</f>
        <v>0</v>
      </c>
      <c r="K414" s="191"/>
      <c r="L414" s="196"/>
      <c r="M414" s="197"/>
      <c r="N414" s="198"/>
      <c r="O414" s="198"/>
      <c r="P414" s="199">
        <f>SUM(P415:P433)</f>
        <v>0</v>
      </c>
      <c r="Q414" s="198"/>
      <c r="R414" s="199">
        <f>SUM(R415:R433)</f>
        <v>0.13608</v>
      </c>
      <c r="S414" s="198"/>
      <c r="T414" s="200">
        <f>SUM(T415:T433)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1" t="s">
        <v>82</v>
      </c>
      <c r="AT414" s="202" t="s">
        <v>71</v>
      </c>
      <c r="AU414" s="202" t="s">
        <v>80</v>
      </c>
      <c r="AY414" s="201" t="s">
        <v>135</v>
      </c>
      <c r="BK414" s="203">
        <f>SUM(BK415:BK433)</f>
        <v>0</v>
      </c>
    </row>
    <row r="415" spans="1:65" s="2" customFormat="1" ht="33" customHeight="1">
      <c r="A415" s="40"/>
      <c r="B415" s="41"/>
      <c r="C415" s="206" t="s">
        <v>431</v>
      </c>
      <c r="D415" s="206" t="s">
        <v>138</v>
      </c>
      <c r="E415" s="207" t="s">
        <v>1041</v>
      </c>
      <c r="F415" s="208" t="s">
        <v>1042</v>
      </c>
      <c r="G415" s="209" t="s">
        <v>154</v>
      </c>
      <c r="H415" s="210">
        <v>1</v>
      </c>
      <c r="I415" s="211"/>
      <c r="J415" s="212">
        <f>ROUND(I415*H415,2)</f>
        <v>0</v>
      </c>
      <c r="K415" s="208" t="s">
        <v>142</v>
      </c>
      <c r="L415" s="46"/>
      <c r="M415" s="213" t="s">
        <v>19</v>
      </c>
      <c r="N415" s="214" t="s">
        <v>43</v>
      </c>
      <c r="O415" s="86"/>
      <c r="P415" s="215">
        <f>O415*H415</f>
        <v>0</v>
      </c>
      <c r="Q415" s="215">
        <v>0.00502</v>
      </c>
      <c r="R415" s="215">
        <f>Q415*H415</f>
        <v>0.00502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200</v>
      </c>
      <c r="AT415" s="217" t="s">
        <v>138</v>
      </c>
      <c r="AU415" s="217" t="s">
        <v>82</v>
      </c>
      <c r="AY415" s="19" t="s">
        <v>135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80</v>
      </c>
      <c r="BK415" s="218">
        <f>ROUND(I415*H415,2)</f>
        <v>0</v>
      </c>
      <c r="BL415" s="19" t="s">
        <v>200</v>
      </c>
      <c r="BM415" s="217" t="s">
        <v>647</v>
      </c>
    </row>
    <row r="416" spans="1:47" s="2" customFormat="1" ht="12">
      <c r="A416" s="40"/>
      <c r="B416" s="41"/>
      <c r="C416" s="42"/>
      <c r="D416" s="219" t="s">
        <v>144</v>
      </c>
      <c r="E416" s="42"/>
      <c r="F416" s="220" t="s">
        <v>1043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144</v>
      </c>
      <c r="AU416" s="19" t="s">
        <v>82</v>
      </c>
    </row>
    <row r="417" spans="1:47" s="2" customFormat="1" ht="12">
      <c r="A417" s="40"/>
      <c r="B417" s="41"/>
      <c r="C417" s="42"/>
      <c r="D417" s="224" t="s">
        <v>146</v>
      </c>
      <c r="E417" s="42"/>
      <c r="F417" s="225" t="s">
        <v>1044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146</v>
      </c>
      <c r="AU417" s="19" t="s">
        <v>82</v>
      </c>
    </row>
    <row r="418" spans="1:51" s="13" customFormat="1" ht="12">
      <c r="A418" s="13"/>
      <c r="B418" s="226"/>
      <c r="C418" s="227"/>
      <c r="D418" s="219" t="s">
        <v>148</v>
      </c>
      <c r="E418" s="228" t="s">
        <v>19</v>
      </c>
      <c r="F418" s="229" t="s">
        <v>1045</v>
      </c>
      <c r="G418" s="227"/>
      <c r="H418" s="230">
        <v>1</v>
      </c>
      <c r="I418" s="231"/>
      <c r="J418" s="227"/>
      <c r="K418" s="227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148</v>
      </c>
      <c r="AU418" s="236" t="s">
        <v>82</v>
      </c>
      <c r="AV418" s="13" t="s">
        <v>82</v>
      </c>
      <c r="AW418" s="13" t="s">
        <v>33</v>
      </c>
      <c r="AX418" s="13" t="s">
        <v>80</v>
      </c>
      <c r="AY418" s="236" t="s">
        <v>135</v>
      </c>
    </row>
    <row r="419" spans="1:65" s="2" customFormat="1" ht="37.8" customHeight="1">
      <c r="A419" s="40"/>
      <c r="B419" s="41"/>
      <c r="C419" s="206" t="s">
        <v>667</v>
      </c>
      <c r="D419" s="206" t="s">
        <v>138</v>
      </c>
      <c r="E419" s="207" t="s">
        <v>1046</v>
      </c>
      <c r="F419" s="208" t="s">
        <v>1047</v>
      </c>
      <c r="G419" s="209" t="s">
        <v>154</v>
      </c>
      <c r="H419" s="210">
        <v>9</v>
      </c>
      <c r="I419" s="211"/>
      <c r="J419" s="212">
        <f>ROUND(I419*H419,2)</f>
        <v>0</v>
      </c>
      <c r="K419" s="208" t="s">
        <v>142</v>
      </c>
      <c r="L419" s="46"/>
      <c r="M419" s="213" t="s">
        <v>19</v>
      </c>
      <c r="N419" s="214" t="s">
        <v>43</v>
      </c>
      <c r="O419" s="86"/>
      <c r="P419" s="215">
        <f>O419*H419</f>
        <v>0</v>
      </c>
      <c r="Q419" s="215">
        <v>0.0005</v>
      </c>
      <c r="R419" s="215">
        <f>Q419*H419</f>
        <v>0.0045000000000000005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200</v>
      </c>
      <c r="AT419" s="217" t="s">
        <v>138</v>
      </c>
      <c r="AU419" s="217" t="s">
        <v>82</v>
      </c>
      <c r="AY419" s="19" t="s">
        <v>135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80</v>
      </c>
      <c r="BK419" s="218">
        <f>ROUND(I419*H419,2)</f>
        <v>0</v>
      </c>
      <c r="BL419" s="19" t="s">
        <v>200</v>
      </c>
      <c r="BM419" s="217" t="s">
        <v>653</v>
      </c>
    </row>
    <row r="420" spans="1:47" s="2" customFormat="1" ht="12">
      <c r="A420" s="40"/>
      <c r="B420" s="41"/>
      <c r="C420" s="42"/>
      <c r="D420" s="219" t="s">
        <v>144</v>
      </c>
      <c r="E420" s="42"/>
      <c r="F420" s="220" t="s">
        <v>1048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144</v>
      </c>
      <c r="AU420" s="19" t="s">
        <v>82</v>
      </c>
    </row>
    <row r="421" spans="1:47" s="2" customFormat="1" ht="12">
      <c r="A421" s="40"/>
      <c r="B421" s="41"/>
      <c r="C421" s="42"/>
      <c r="D421" s="224" t="s">
        <v>146</v>
      </c>
      <c r="E421" s="42"/>
      <c r="F421" s="225" t="s">
        <v>1049</v>
      </c>
      <c r="G421" s="42"/>
      <c r="H421" s="42"/>
      <c r="I421" s="221"/>
      <c r="J421" s="42"/>
      <c r="K421" s="42"/>
      <c r="L421" s="46"/>
      <c r="M421" s="222"/>
      <c r="N421" s="22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146</v>
      </c>
      <c r="AU421" s="19" t="s">
        <v>82</v>
      </c>
    </row>
    <row r="422" spans="1:65" s="2" customFormat="1" ht="37.8" customHeight="1">
      <c r="A422" s="40"/>
      <c r="B422" s="41"/>
      <c r="C422" s="206" t="s">
        <v>438</v>
      </c>
      <c r="D422" s="206" t="s">
        <v>138</v>
      </c>
      <c r="E422" s="207" t="s">
        <v>1050</v>
      </c>
      <c r="F422" s="208" t="s">
        <v>1051</v>
      </c>
      <c r="G422" s="209" t="s">
        <v>154</v>
      </c>
      <c r="H422" s="210">
        <v>27</v>
      </c>
      <c r="I422" s="211"/>
      <c r="J422" s="212">
        <f>ROUND(I422*H422,2)</f>
        <v>0</v>
      </c>
      <c r="K422" s="208" t="s">
        <v>142</v>
      </c>
      <c r="L422" s="46"/>
      <c r="M422" s="213" t="s">
        <v>19</v>
      </c>
      <c r="N422" s="214" t="s">
        <v>43</v>
      </c>
      <c r="O422" s="86"/>
      <c r="P422" s="215">
        <f>O422*H422</f>
        <v>0</v>
      </c>
      <c r="Q422" s="215">
        <v>0.0006</v>
      </c>
      <c r="R422" s="215">
        <f>Q422*H422</f>
        <v>0.0162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200</v>
      </c>
      <c r="AT422" s="217" t="s">
        <v>138</v>
      </c>
      <c r="AU422" s="217" t="s">
        <v>82</v>
      </c>
      <c r="AY422" s="19" t="s">
        <v>135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80</v>
      </c>
      <c r="BK422" s="218">
        <f>ROUND(I422*H422,2)</f>
        <v>0</v>
      </c>
      <c r="BL422" s="19" t="s">
        <v>200</v>
      </c>
      <c r="BM422" s="217" t="s">
        <v>659</v>
      </c>
    </row>
    <row r="423" spans="1:47" s="2" customFormat="1" ht="12">
      <c r="A423" s="40"/>
      <c r="B423" s="41"/>
      <c r="C423" s="42"/>
      <c r="D423" s="219" t="s">
        <v>144</v>
      </c>
      <c r="E423" s="42"/>
      <c r="F423" s="220" t="s">
        <v>1052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144</v>
      </c>
      <c r="AU423" s="19" t="s">
        <v>82</v>
      </c>
    </row>
    <row r="424" spans="1:47" s="2" customFormat="1" ht="12">
      <c r="A424" s="40"/>
      <c r="B424" s="41"/>
      <c r="C424" s="42"/>
      <c r="D424" s="224" t="s">
        <v>146</v>
      </c>
      <c r="E424" s="42"/>
      <c r="F424" s="225" t="s">
        <v>1053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146</v>
      </c>
      <c r="AU424" s="19" t="s">
        <v>82</v>
      </c>
    </row>
    <row r="425" spans="1:65" s="2" customFormat="1" ht="37.8" customHeight="1">
      <c r="A425" s="40"/>
      <c r="B425" s="41"/>
      <c r="C425" s="206" t="s">
        <v>682</v>
      </c>
      <c r="D425" s="206" t="s">
        <v>138</v>
      </c>
      <c r="E425" s="207" t="s">
        <v>1054</v>
      </c>
      <c r="F425" s="208" t="s">
        <v>1055</v>
      </c>
      <c r="G425" s="209" t="s">
        <v>154</v>
      </c>
      <c r="H425" s="210">
        <v>143</v>
      </c>
      <c r="I425" s="211"/>
      <c r="J425" s="212">
        <f>ROUND(I425*H425,2)</f>
        <v>0</v>
      </c>
      <c r="K425" s="208" t="s">
        <v>142</v>
      </c>
      <c r="L425" s="46"/>
      <c r="M425" s="213" t="s">
        <v>19</v>
      </c>
      <c r="N425" s="214" t="s">
        <v>43</v>
      </c>
      <c r="O425" s="86"/>
      <c r="P425" s="215">
        <f>O425*H425</f>
        <v>0</v>
      </c>
      <c r="Q425" s="215">
        <v>0.0007</v>
      </c>
      <c r="R425" s="215">
        <f>Q425*H425</f>
        <v>0.1001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200</v>
      </c>
      <c r="AT425" s="217" t="s">
        <v>138</v>
      </c>
      <c r="AU425" s="217" t="s">
        <v>82</v>
      </c>
      <c r="AY425" s="19" t="s">
        <v>135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80</v>
      </c>
      <c r="BK425" s="218">
        <f>ROUND(I425*H425,2)</f>
        <v>0</v>
      </c>
      <c r="BL425" s="19" t="s">
        <v>200</v>
      </c>
      <c r="BM425" s="217" t="s">
        <v>670</v>
      </c>
    </row>
    <row r="426" spans="1:47" s="2" customFormat="1" ht="12">
      <c r="A426" s="40"/>
      <c r="B426" s="41"/>
      <c r="C426" s="42"/>
      <c r="D426" s="219" t="s">
        <v>144</v>
      </c>
      <c r="E426" s="42"/>
      <c r="F426" s="220" t="s">
        <v>1056</v>
      </c>
      <c r="G426" s="42"/>
      <c r="H426" s="42"/>
      <c r="I426" s="221"/>
      <c r="J426" s="42"/>
      <c r="K426" s="42"/>
      <c r="L426" s="46"/>
      <c r="M426" s="222"/>
      <c r="N426" s="22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144</v>
      </c>
      <c r="AU426" s="19" t="s">
        <v>82</v>
      </c>
    </row>
    <row r="427" spans="1:47" s="2" customFormat="1" ht="12">
      <c r="A427" s="40"/>
      <c r="B427" s="41"/>
      <c r="C427" s="42"/>
      <c r="D427" s="224" t="s">
        <v>146</v>
      </c>
      <c r="E427" s="42"/>
      <c r="F427" s="225" t="s">
        <v>1057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146</v>
      </c>
      <c r="AU427" s="19" t="s">
        <v>82</v>
      </c>
    </row>
    <row r="428" spans="1:65" s="2" customFormat="1" ht="37.8" customHeight="1">
      <c r="A428" s="40"/>
      <c r="B428" s="41"/>
      <c r="C428" s="206" t="s">
        <v>442</v>
      </c>
      <c r="D428" s="206" t="s">
        <v>138</v>
      </c>
      <c r="E428" s="207" t="s">
        <v>1058</v>
      </c>
      <c r="F428" s="208" t="s">
        <v>1059</v>
      </c>
      <c r="G428" s="209" t="s">
        <v>154</v>
      </c>
      <c r="H428" s="210">
        <v>9</v>
      </c>
      <c r="I428" s="211"/>
      <c r="J428" s="212">
        <f>ROUND(I428*H428,2)</f>
        <v>0</v>
      </c>
      <c r="K428" s="208" t="s">
        <v>142</v>
      </c>
      <c r="L428" s="46"/>
      <c r="M428" s="213" t="s">
        <v>19</v>
      </c>
      <c r="N428" s="214" t="s">
        <v>43</v>
      </c>
      <c r="O428" s="86"/>
      <c r="P428" s="215">
        <f>O428*H428</f>
        <v>0</v>
      </c>
      <c r="Q428" s="215">
        <v>0.00114</v>
      </c>
      <c r="R428" s="215">
        <f>Q428*H428</f>
        <v>0.01026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200</v>
      </c>
      <c r="AT428" s="217" t="s">
        <v>138</v>
      </c>
      <c r="AU428" s="217" t="s">
        <v>82</v>
      </c>
      <c r="AY428" s="19" t="s">
        <v>135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80</v>
      </c>
      <c r="BK428" s="218">
        <f>ROUND(I428*H428,2)</f>
        <v>0</v>
      </c>
      <c r="BL428" s="19" t="s">
        <v>200</v>
      </c>
      <c r="BM428" s="217" t="s">
        <v>677</v>
      </c>
    </row>
    <row r="429" spans="1:47" s="2" customFormat="1" ht="12">
      <c r="A429" s="40"/>
      <c r="B429" s="41"/>
      <c r="C429" s="42"/>
      <c r="D429" s="219" t="s">
        <v>144</v>
      </c>
      <c r="E429" s="42"/>
      <c r="F429" s="220" t="s">
        <v>1060</v>
      </c>
      <c r="G429" s="42"/>
      <c r="H429" s="42"/>
      <c r="I429" s="221"/>
      <c r="J429" s="42"/>
      <c r="K429" s="42"/>
      <c r="L429" s="46"/>
      <c r="M429" s="222"/>
      <c r="N429" s="22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144</v>
      </c>
      <c r="AU429" s="19" t="s">
        <v>82</v>
      </c>
    </row>
    <row r="430" spans="1:47" s="2" customFormat="1" ht="12">
      <c r="A430" s="40"/>
      <c r="B430" s="41"/>
      <c r="C430" s="42"/>
      <c r="D430" s="224" t="s">
        <v>146</v>
      </c>
      <c r="E430" s="42"/>
      <c r="F430" s="225" t="s">
        <v>1061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146</v>
      </c>
      <c r="AU430" s="19" t="s">
        <v>82</v>
      </c>
    </row>
    <row r="431" spans="1:65" s="2" customFormat="1" ht="24.15" customHeight="1">
      <c r="A431" s="40"/>
      <c r="B431" s="41"/>
      <c r="C431" s="206" t="s">
        <v>698</v>
      </c>
      <c r="D431" s="206" t="s">
        <v>138</v>
      </c>
      <c r="E431" s="207" t="s">
        <v>885</v>
      </c>
      <c r="F431" s="208" t="s">
        <v>886</v>
      </c>
      <c r="G431" s="209" t="s">
        <v>327</v>
      </c>
      <c r="H431" s="210">
        <v>0.136</v>
      </c>
      <c r="I431" s="211"/>
      <c r="J431" s="212">
        <f>ROUND(I431*H431,2)</f>
        <v>0</v>
      </c>
      <c r="K431" s="208" t="s">
        <v>142</v>
      </c>
      <c r="L431" s="46"/>
      <c r="M431" s="213" t="s">
        <v>19</v>
      </c>
      <c r="N431" s="214" t="s">
        <v>43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200</v>
      </c>
      <c r="AT431" s="217" t="s">
        <v>138</v>
      </c>
      <c r="AU431" s="217" t="s">
        <v>82</v>
      </c>
      <c r="AY431" s="19" t="s">
        <v>135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80</v>
      </c>
      <c r="BK431" s="218">
        <f>ROUND(I431*H431,2)</f>
        <v>0</v>
      </c>
      <c r="BL431" s="19" t="s">
        <v>200</v>
      </c>
      <c r="BM431" s="217" t="s">
        <v>686</v>
      </c>
    </row>
    <row r="432" spans="1:47" s="2" customFormat="1" ht="12">
      <c r="A432" s="40"/>
      <c r="B432" s="41"/>
      <c r="C432" s="42"/>
      <c r="D432" s="219" t="s">
        <v>144</v>
      </c>
      <c r="E432" s="42"/>
      <c r="F432" s="220" t="s">
        <v>887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144</v>
      </c>
      <c r="AU432" s="19" t="s">
        <v>82</v>
      </c>
    </row>
    <row r="433" spans="1:47" s="2" customFormat="1" ht="12">
      <c r="A433" s="40"/>
      <c r="B433" s="41"/>
      <c r="C433" s="42"/>
      <c r="D433" s="224" t="s">
        <v>146</v>
      </c>
      <c r="E433" s="42"/>
      <c r="F433" s="225" t="s">
        <v>888</v>
      </c>
      <c r="G433" s="42"/>
      <c r="H433" s="42"/>
      <c r="I433" s="221"/>
      <c r="J433" s="42"/>
      <c r="K433" s="42"/>
      <c r="L433" s="46"/>
      <c r="M433" s="283"/>
      <c r="N433" s="284"/>
      <c r="O433" s="285"/>
      <c r="P433" s="285"/>
      <c r="Q433" s="285"/>
      <c r="R433" s="285"/>
      <c r="S433" s="285"/>
      <c r="T433" s="286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146</v>
      </c>
      <c r="AU433" s="19" t="s">
        <v>82</v>
      </c>
    </row>
    <row r="434" spans="1:31" s="2" customFormat="1" ht="6.95" customHeight="1">
      <c r="A434" s="40"/>
      <c r="B434" s="61"/>
      <c r="C434" s="62"/>
      <c r="D434" s="62"/>
      <c r="E434" s="62"/>
      <c r="F434" s="62"/>
      <c r="G434" s="62"/>
      <c r="H434" s="62"/>
      <c r="I434" s="62"/>
      <c r="J434" s="62"/>
      <c r="K434" s="62"/>
      <c r="L434" s="46"/>
      <c r="M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</row>
  </sheetData>
  <sheetProtection password="ED5F" sheet="1" objects="1" scenarios="1" formatColumns="0" formatRows="0" autoFilter="0"/>
  <autoFilter ref="C87:K43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4" r:id="rId1" display="https://podminky.urs.cz/item/CS_URS_2022_01/721140802"/>
    <hyperlink ref="F101" r:id="rId2" display="https://podminky.urs.cz/item/CS_URS_2022_01/721140806"/>
    <hyperlink ref="F108" r:id="rId3" display="https://podminky.urs.cz/item/CS_URS_2022_01/721290824"/>
    <hyperlink ref="F111" r:id="rId4" display="https://podminky.urs.cz/item/CS_URS_2022_01/725590814"/>
    <hyperlink ref="F114" r:id="rId5" display="https://podminky.urs.cz/item/CS_URS_2022_01/997013501"/>
    <hyperlink ref="F117" r:id="rId6" display="https://podminky.urs.cz/item/CS_URS_2022_01/997013509"/>
    <hyperlink ref="F122" r:id="rId7" display="https://podminky.urs.cz/item/CS_URS_2022_01/997013631"/>
    <hyperlink ref="F132" r:id="rId8" display="https://podminky.urs.cz/item/CS_URS_2022_01/721171913"/>
    <hyperlink ref="F135" r:id="rId9" display="https://podminky.urs.cz/item/CS_URS_2022_01/721171914"/>
    <hyperlink ref="F138" r:id="rId10" display="https://podminky.urs.cz/item/CS_URS_2022_01/721171915"/>
    <hyperlink ref="F141" r:id="rId11" display="https://podminky.urs.cz/item/CS_URS_2022_01/721171916"/>
    <hyperlink ref="F144" r:id="rId12" display="https://podminky.urs.cz/item/CS_URS_2022_01/721173736"/>
    <hyperlink ref="F151" r:id="rId13" display="https://podminky.urs.cz/item/CS_URS_2022_01/721173737"/>
    <hyperlink ref="F163" r:id="rId14" display="https://podminky.urs.cz/item/CS_URS_2022_01/721141104"/>
    <hyperlink ref="F170" r:id="rId15" display="https://podminky.urs.cz/item/CS_URS_2022_01/721174042"/>
    <hyperlink ref="F174" r:id="rId16" display="https://podminky.urs.cz/item/CS_URS_2022_01/721174043"/>
    <hyperlink ref="F178" r:id="rId17" display="https://podminky.urs.cz/item/CS_URS_2022_01/721174044"/>
    <hyperlink ref="F182" r:id="rId18" display="https://podminky.urs.cz/item/CS_URS_2022_01/721174045"/>
    <hyperlink ref="F186" r:id="rId19" display="https://podminky.urs.cz/item/CS_URS_2022_01/721174026"/>
    <hyperlink ref="F191" r:id="rId20" display="https://podminky.urs.cz/item/CS_URS_2022_01/721194105"/>
    <hyperlink ref="F195" r:id="rId21" display="https://podminky.urs.cz/item/CS_URS_2022_01/721194107"/>
    <hyperlink ref="F199" r:id="rId22" display="https://podminky.urs.cz/item/CS_URS_2022_01/721194109"/>
    <hyperlink ref="F203" r:id="rId23" display="https://podminky.urs.cz/item/CS_URS_2022_01/721210818"/>
    <hyperlink ref="F207" r:id="rId24" display="https://podminky.urs.cz/item/CS_URS_2022_01/721211403"/>
    <hyperlink ref="F211" r:id="rId25" display="https://podminky.urs.cz/item/CS_URS_2022_01/877260310"/>
    <hyperlink ref="F217" r:id="rId26" display="https://podminky.urs.cz/item/CS_URS_2022_01/877260330"/>
    <hyperlink ref="F233" r:id="rId27" display="https://podminky.urs.cz/item/CS_URS_2022_01/722181235"/>
    <hyperlink ref="F258" r:id="rId28" display="https://podminky.urs.cz/item/CS_URS_2022_01/998721104"/>
    <hyperlink ref="F262" r:id="rId29" display="https://podminky.urs.cz/item/CS_URS_2022_01/722171933"/>
    <hyperlink ref="F269" r:id="rId30" display="https://podminky.urs.cz/item/CS_URS_2022_01/722174001"/>
    <hyperlink ref="F273" r:id="rId31" display="https://podminky.urs.cz/item/CS_URS_2022_01/722181211"/>
    <hyperlink ref="F276" r:id="rId32" display="https://podminky.urs.cz/item/CS_URS_2022_01/722171913"/>
    <hyperlink ref="F280" r:id="rId33" display="https://podminky.urs.cz/item/CS_URS_2022_01/722171933"/>
    <hyperlink ref="F289" r:id="rId34" display="https://podminky.urs.cz/item/CS_URS_2022_01/722190901"/>
    <hyperlink ref="F293" r:id="rId35" display="https://podminky.urs.cz/item/CS_URS_2022_01/722290234"/>
    <hyperlink ref="F296" r:id="rId36" display="https://podminky.urs.cz/item/CS_URS_2022_01/998722104"/>
    <hyperlink ref="F300" r:id="rId37" display="https://podminky.urs.cz/item/CS_URS_2022_01/725114911"/>
    <hyperlink ref="F305" r:id="rId38" display="https://podminky.urs.cz/item/CS_URS_2022_01/725110814"/>
    <hyperlink ref="F310" r:id="rId39" display="https://podminky.urs.cz/item/CS_URS_2022_01/725112182"/>
    <hyperlink ref="F316" r:id="rId40" display="https://podminky.urs.cz/item/CS_URS_2022_01/725114912"/>
    <hyperlink ref="F321" r:id="rId41" display="https://podminky.urs.cz/item/CS_URS_2022_01/725210821"/>
    <hyperlink ref="F329" r:id="rId42" display="https://podminky.urs.cz/item/CS_URS_2022_01/725211602"/>
    <hyperlink ref="F336" r:id="rId43" display="https://podminky.urs.cz/item/CS_URS_2022_01/725211703"/>
    <hyperlink ref="F341" r:id="rId44" display="https://podminky.urs.cz/item/CS_URS_2022_01/725330840"/>
    <hyperlink ref="F346" r:id="rId45" display="https://podminky.urs.cz/item/CS_URS_2022_01/725330911"/>
    <hyperlink ref="F351" r:id="rId46" display="https://podminky.urs.cz/item/CS_URS_2022_01/725330912"/>
    <hyperlink ref="F354" r:id="rId47" display="https://podminky.urs.cz/item/CS_URS_2022_01/725331111"/>
    <hyperlink ref="F359" r:id="rId48" display="https://podminky.urs.cz/item/CS_URS_2022_01/725813111"/>
    <hyperlink ref="F364" r:id="rId49" display="https://podminky.urs.cz/item/CS_URS_2022_01/725820801"/>
    <hyperlink ref="F375" r:id="rId50" display="https://podminky.urs.cz/item/CS_URS_2022_01/725841312"/>
    <hyperlink ref="F383" r:id="rId51" display="https://podminky.urs.cz/item/CS_URS_2022_01/725829121"/>
    <hyperlink ref="F397" r:id="rId52" display="https://podminky.urs.cz/item/CS_URS_2022_01/725240811"/>
    <hyperlink ref="F402" r:id="rId53" display="https://podminky.urs.cz/item/CS_URS_2022_01/725240812"/>
    <hyperlink ref="F407" r:id="rId54" display="https://podminky.urs.cz/item/CS_URS_2022_01/725241111"/>
    <hyperlink ref="F410" r:id="rId55" display="https://podminky.urs.cz/item/CS_URS_2022_01/725244313"/>
    <hyperlink ref="F413" r:id="rId56" display="https://podminky.urs.cz/item/CS_URS_2022_01/998725104"/>
    <hyperlink ref="F417" r:id="rId57" display="https://podminky.urs.cz/item/CS_URS_2022_01/727111007"/>
    <hyperlink ref="F421" r:id="rId58" display="https://podminky.urs.cz/item/CS_URS_2022_01/727121103"/>
    <hyperlink ref="F424" r:id="rId59" display="https://podminky.urs.cz/item/CS_URS_2022_01/727121105"/>
    <hyperlink ref="F427" r:id="rId60" display="https://podminky.urs.cz/item/CS_URS_2022_01/727121107"/>
    <hyperlink ref="F430" r:id="rId61" display="https://podminky.urs.cz/item/CS_URS_2022_01/727121108"/>
    <hyperlink ref="F433" r:id="rId62" display="https://podminky.urs.cz/item/CS_URS_2022_01/99872110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Výměna stávajících rozvodů kanalizace - Objekt 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1062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30. 5. 2022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ROUND((SUM(BE84:BE109)),2)</f>
        <v>0</v>
      </c>
      <c r="G33" s="40"/>
      <c r="H33" s="40"/>
      <c r="I33" s="150">
        <v>0.21</v>
      </c>
      <c r="J33" s="149">
        <f>ROUND(((SUM(BE84:BE109))*I33),2)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ROUND((SUM(BF84:BF109)),2)</f>
        <v>0</v>
      </c>
      <c r="G34" s="40"/>
      <c r="H34" s="40"/>
      <c r="I34" s="150">
        <v>0.15</v>
      </c>
      <c r="J34" s="149">
        <f>ROUND(((SUM(BF84:BF109))*I34),2)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ROUND((SUM(BG84:BG109)),2)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ROUND((SUM(BH84:BH109)),2)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ROUND((SUM(BI84:BI109)),2)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Výměna stávajících rozvodů kanalizace - Objekt 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VON.B - Vedlejší a ostatní náklady - Objekt B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 Vary</v>
      </c>
      <c r="G52" s="42"/>
      <c r="H52" s="42"/>
      <c r="I52" s="34" t="s">
        <v>23</v>
      </c>
      <c r="J52" s="74" t="str">
        <f>IF(J12="","",J12)</f>
        <v>30. 5. 2022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Domov mládeže a jídelna K.Vary p.o.</v>
      </c>
      <c r="G54" s="42"/>
      <c r="H54" s="42"/>
      <c r="I54" s="34" t="s">
        <v>31</v>
      </c>
      <c r="J54" s="38" t="str">
        <f>E21</f>
        <v>KTS-CZ,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Daniela Hahnová, Dipl. technik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1063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1064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1065</v>
      </c>
      <c r="E62" s="176"/>
      <c r="F62" s="176"/>
      <c r="G62" s="176"/>
      <c r="H62" s="176"/>
      <c r="I62" s="176"/>
      <c r="J62" s="177">
        <f>J91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1066</v>
      </c>
      <c r="E63" s="176"/>
      <c r="F63" s="176"/>
      <c r="G63" s="176"/>
      <c r="H63" s="176"/>
      <c r="I63" s="176"/>
      <c r="J63" s="177">
        <f>J100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1067</v>
      </c>
      <c r="E64" s="176"/>
      <c r="F64" s="176"/>
      <c r="G64" s="176"/>
      <c r="H64" s="176"/>
      <c r="I64" s="176"/>
      <c r="J64" s="177">
        <f>J105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120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Výměna stávajících rozvodů kanalizace - Objekt B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VON.B - Vedlejší a ostatní náklady - Objekt B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K. Vary</v>
      </c>
      <c r="G78" s="42"/>
      <c r="H78" s="42"/>
      <c r="I78" s="34" t="s">
        <v>23</v>
      </c>
      <c r="J78" s="74" t="str">
        <f>IF(J12="","",J12)</f>
        <v>30. 5. 2022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Domov mládeže a jídelna K.Vary p.o.</v>
      </c>
      <c r="G80" s="42"/>
      <c r="H80" s="42"/>
      <c r="I80" s="34" t="s">
        <v>31</v>
      </c>
      <c r="J80" s="38" t="str">
        <f>E21</f>
        <v>KTS-CZ, s.r.o.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Daniela Hahnová, Dipl. technik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121</v>
      </c>
      <c r="D83" s="182" t="s">
        <v>57</v>
      </c>
      <c r="E83" s="182" t="s">
        <v>53</v>
      </c>
      <c r="F83" s="182" t="s">
        <v>54</v>
      </c>
      <c r="G83" s="182" t="s">
        <v>122</v>
      </c>
      <c r="H83" s="182" t="s">
        <v>123</v>
      </c>
      <c r="I83" s="182" t="s">
        <v>124</v>
      </c>
      <c r="J83" s="182" t="s">
        <v>95</v>
      </c>
      <c r="K83" s="183" t="s">
        <v>125</v>
      </c>
      <c r="L83" s="184"/>
      <c r="M83" s="94" t="s">
        <v>19</v>
      </c>
      <c r="N83" s="95" t="s">
        <v>42</v>
      </c>
      <c r="O83" s="95" t="s">
        <v>126</v>
      </c>
      <c r="P83" s="95" t="s">
        <v>127</v>
      </c>
      <c r="Q83" s="95" t="s">
        <v>128</v>
      </c>
      <c r="R83" s="95" t="s">
        <v>129</v>
      </c>
      <c r="S83" s="95" t="s">
        <v>130</v>
      </c>
      <c r="T83" s="96" t="s">
        <v>131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132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96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1068</v>
      </c>
      <c r="F85" s="193" t="s">
        <v>1069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P86+P91+P100+P105</f>
        <v>0</v>
      </c>
      <c r="Q85" s="198"/>
      <c r="R85" s="199">
        <f>R86+R91+R100+R105</f>
        <v>0</v>
      </c>
      <c r="S85" s="198"/>
      <c r="T85" s="200">
        <f>T86+T91+T100+T105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174</v>
      </c>
      <c r="AT85" s="202" t="s">
        <v>71</v>
      </c>
      <c r="AU85" s="202" t="s">
        <v>72</v>
      </c>
      <c r="AY85" s="201" t="s">
        <v>135</v>
      </c>
      <c r="BK85" s="203">
        <f>BK86+BK91+BK100+BK105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1070</v>
      </c>
      <c r="F86" s="204" t="s">
        <v>1071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SUM(P87:P90)</f>
        <v>0</v>
      </c>
      <c r="Q86" s="198"/>
      <c r="R86" s="199">
        <f>SUM(R87:R90)</f>
        <v>0</v>
      </c>
      <c r="S86" s="198"/>
      <c r="T86" s="200">
        <f>SUM(T87:T90)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174</v>
      </c>
      <c r="AT86" s="202" t="s">
        <v>71</v>
      </c>
      <c r="AU86" s="202" t="s">
        <v>80</v>
      </c>
      <c r="AY86" s="201" t="s">
        <v>135</v>
      </c>
      <c r="BK86" s="203">
        <f>SUM(BK87:BK90)</f>
        <v>0</v>
      </c>
    </row>
    <row r="87" spans="1:65" s="2" customFormat="1" ht="16.5" customHeight="1">
      <c r="A87" s="40"/>
      <c r="B87" s="41"/>
      <c r="C87" s="206" t="s">
        <v>80</v>
      </c>
      <c r="D87" s="206" t="s">
        <v>138</v>
      </c>
      <c r="E87" s="207" t="s">
        <v>1072</v>
      </c>
      <c r="F87" s="208" t="s">
        <v>1073</v>
      </c>
      <c r="G87" s="209" t="s">
        <v>938</v>
      </c>
      <c r="H87" s="210">
        <v>1</v>
      </c>
      <c r="I87" s="211"/>
      <c r="J87" s="212">
        <f>ROUND(I87*H87,2)</f>
        <v>0</v>
      </c>
      <c r="K87" s="208" t="s">
        <v>142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143</v>
      </c>
      <c r="AT87" s="217" t="s">
        <v>138</v>
      </c>
      <c r="AU87" s="217" t="s">
        <v>82</v>
      </c>
      <c r="AY87" s="19" t="s">
        <v>135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143</v>
      </c>
      <c r="BM87" s="217" t="s">
        <v>82</v>
      </c>
    </row>
    <row r="88" spans="1:47" s="2" customFormat="1" ht="12">
      <c r="A88" s="40"/>
      <c r="B88" s="41"/>
      <c r="C88" s="42"/>
      <c r="D88" s="219" t="s">
        <v>144</v>
      </c>
      <c r="E88" s="42"/>
      <c r="F88" s="220" t="s">
        <v>1073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144</v>
      </c>
      <c r="AU88" s="19" t="s">
        <v>82</v>
      </c>
    </row>
    <row r="89" spans="1:47" s="2" customFormat="1" ht="12">
      <c r="A89" s="40"/>
      <c r="B89" s="41"/>
      <c r="C89" s="42"/>
      <c r="D89" s="224" t="s">
        <v>146</v>
      </c>
      <c r="E89" s="42"/>
      <c r="F89" s="225" t="s">
        <v>1074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146</v>
      </c>
      <c r="AU89" s="19" t="s">
        <v>82</v>
      </c>
    </row>
    <row r="90" spans="1:47" s="2" customFormat="1" ht="12">
      <c r="A90" s="40"/>
      <c r="B90" s="41"/>
      <c r="C90" s="42"/>
      <c r="D90" s="219" t="s">
        <v>203</v>
      </c>
      <c r="E90" s="42"/>
      <c r="F90" s="258" t="s">
        <v>1075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203</v>
      </c>
      <c r="AU90" s="19" t="s">
        <v>82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1076</v>
      </c>
      <c r="F91" s="204" t="s">
        <v>1077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SUM(P92:P99)</f>
        <v>0</v>
      </c>
      <c r="Q91" s="198"/>
      <c r="R91" s="199">
        <f>SUM(R92:R99)</f>
        <v>0</v>
      </c>
      <c r="S91" s="198"/>
      <c r="T91" s="200">
        <f>SUM(T92:T99)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174</v>
      </c>
      <c r="AT91" s="202" t="s">
        <v>71</v>
      </c>
      <c r="AU91" s="202" t="s">
        <v>80</v>
      </c>
      <c r="AY91" s="201" t="s">
        <v>135</v>
      </c>
      <c r="BK91" s="203">
        <f>SUM(BK92:BK99)</f>
        <v>0</v>
      </c>
    </row>
    <row r="92" spans="1:65" s="2" customFormat="1" ht="16.5" customHeight="1">
      <c r="A92" s="40"/>
      <c r="B92" s="41"/>
      <c r="C92" s="206" t="s">
        <v>82</v>
      </c>
      <c r="D92" s="206" t="s">
        <v>138</v>
      </c>
      <c r="E92" s="207" t="s">
        <v>1078</v>
      </c>
      <c r="F92" s="208" t="s">
        <v>1079</v>
      </c>
      <c r="G92" s="209" t="s">
        <v>938</v>
      </c>
      <c r="H92" s="210">
        <v>1</v>
      </c>
      <c r="I92" s="211"/>
      <c r="J92" s="212">
        <f>ROUND(I92*H92,2)</f>
        <v>0</v>
      </c>
      <c r="K92" s="208" t="s">
        <v>142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143</v>
      </c>
      <c r="AT92" s="217" t="s">
        <v>138</v>
      </c>
      <c r="AU92" s="217" t="s">
        <v>82</v>
      </c>
      <c r="AY92" s="19" t="s">
        <v>135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143</v>
      </c>
      <c r="BM92" s="217" t="s">
        <v>143</v>
      </c>
    </row>
    <row r="93" spans="1:47" s="2" customFormat="1" ht="12">
      <c r="A93" s="40"/>
      <c r="B93" s="41"/>
      <c r="C93" s="42"/>
      <c r="D93" s="219" t="s">
        <v>144</v>
      </c>
      <c r="E93" s="42"/>
      <c r="F93" s="220" t="s">
        <v>1079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144</v>
      </c>
      <c r="AU93" s="19" t="s">
        <v>82</v>
      </c>
    </row>
    <row r="94" spans="1:47" s="2" customFormat="1" ht="12">
      <c r="A94" s="40"/>
      <c r="B94" s="41"/>
      <c r="C94" s="42"/>
      <c r="D94" s="224" t="s">
        <v>146</v>
      </c>
      <c r="E94" s="42"/>
      <c r="F94" s="225" t="s">
        <v>1080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146</v>
      </c>
      <c r="AU94" s="19" t="s">
        <v>82</v>
      </c>
    </row>
    <row r="95" spans="1:47" s="2" customFormat="1" ht="12">
      <c r="A95" s="40"/>
      <c r="B95" s="41"/>
      <c r="C95" s="42"/>
      <c r="D95" s="219" t="s">
        <v>203</v>
      </c>
      <c r="E95" s="42"/>
      <c r="F95" s="258" t="s">
        <v>1081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203</v>
      </c>
      <c r="AU95" s="19" t="s">
        <v>82</v>
      </c>
    </row>
    <row r="96" spans="1:65" s="2" customFormat="1" ht="16.5" customHeight="1">
      <c r="A96" s="40"/>
      <c r="B96" s="41"/>
      <c r="C96" s="206" t="s">
        <v>136</v>
      </c>
      <c r="D96" s="206" t="s">
        <v>138</v>
      </c>
      <c r="E96" s="207" t="s">
        <v>1082</v>
      </c>
      <c r="F96" s="208" t="s">
        <v>1083</v>
      </c>
      <c r="G96" s="209" t="s">
        <v>938</v>
      </c>
      <c r="H96" s="210">
        <v>1</v>
      </c>
      <c r="I96" s="211"/>
      <c r="J96" s="212">
        <f>ROUND(I96*H96,2)</f>
        <v>0</v>
      </c>
      <c r="K96" s="208" t="s">
        <v>142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143</v>
      </c>
      <c r="AT96" s="217" t="s">
        <v>138</v>
      </c>
      <c r="AU96" s="217" t="s">
        <v>82</v>
      </c>
      <c r="AY96" s="19" t="s">
        <v>135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143</v>
      </c>
      <c r="BM96" s="217" t="s">
        <v>158</v>
      </c>
    </row>
    <row r="97" spans="1:47" s="2" customFormat="1" ht="12">
      <c r="A97" s="40"/>
      <c r="B97" s="41"/>
      <c r="C97" s="42"/>
      <c r="D97" s="219" t="s">
        <v>144</v>
      </c>
      <c r="E97" s="42"/>
      <c r="F97" s="220" t="s">
        <v>1083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82</v>
      </c>
    </row>
    <row r="98" spans="1:47" s="2" customFormat="1" ht="12">
      <c r="A98" s="40"/>
      <c r="B98" s="41"/>
      <c r="C98" s="42"/>
      <c r="D98" s="224" t="s">
        <v>146</v>
      </c>
      <c r="E98" s="42"/>
      <c r="F98" s="225" t="s">
        <v>1084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146</v>
      </c>
      <c r="AU98" s="19" t="s">
        <v>82</v>
      </c>
    </row>
    <row r="99" spans="1:47" s="2" customFormat="1" ht="12">
      <c r="A99" s="40"/>
      <c r="B99" s="41"/>
      <c r="C99" s="42"/>
      <c r="D99" s="219" t="s">
        <v>203</v>
      </c>
      <c r="E99" s="42"/>
      <c r="F99" s="258" t="s">
        <v>1085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203</v>
      </c>
      <c r="AU99" s="19" t="s">
        <v>82</v>
      </c>
    </row>
    <row r="100" spans="1:63" s="12" customFormat="1" ht="22.8" customHeight="1">
      <c r="A100" s="12"/>
      <c r="B100" s="190"/>
      <c r="C100" s="191"/>
      <c r="D100" s="192" t="s">
        <v>71</v>
      </c>
      <c r="E100" s="204" t="s">
        <v>1086</v>
      </c>
      <c r="F100" s="204" t="s">
        <v>1087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SUM(P101:P104)</f>
        <v>0</v>
      </c>
      <c r="Q100" s="198"/>
      <c r="R100" s="199">
        <f>SUM(R101:R104)</f>
        <v>0</v>
      </c>
      <c r="S100" s="198"/>
      <c r="T100" s="200">
        <f>SUM(T101:T104)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174</v>
      </c>
      <c r="AT100" s="202" t="s">
        <v>71</v>
      </c>
      <c r="AU100" s="202" t="s">
        <v>80</v>
      </c>
      <c r="AY100" s="201" t="s">
        <v>135</v>
      </c>
      <c r="BK100" s="203">
        <f>SUM(BK101:BK104)</f>
        <v>0</v>
      </c>
    </row>
    <row r="101" spans="1:65" s="2" customFormat="1" ht="16.5" customHeight="1">
      <c r="A101" s="40"/>
      <c r="B101" s="41"/>
      <c r="C101" s="206" t="s">
        <v>143</v>
      </c>
      <c r="D101" s="206" t="s">
        <v>138</v>
      </c>
      <c r="E101" s="207" t="s">
        <v>1088</v>
      </c>
      <c r="F101" s="208" t="s">
        <v>1089</v>
      </c>
      <c r="G101" s="209" t="s">
        <v>938</v>
      </c>
      <c r="H101" s="210">
        <v>1</v>
      </c>
      <c r="I101" s="211"/>
      <c r="J101" s="212">
        <f>ROUND(I101*H101,2)</f>
        <v>0</v>
      </c>
      <c r="K101" s="208" t="s">
        <v>142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143</v>
      </c>
      <c r="AT101" s="217" t="s">
        <v>138</v>
      </c>
      <c r="AU101" s="217" t="s">
        <v>82</v>
      </c>
      <c r="AY101" s="19" t="s">
        <v>135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143</v>
      </c>
      <c r="BM101" s="217" t="s">
        <v>170</v>
      </c>
    </row>
    <row r="102" spans="1:47" s="2" customFormat="1" ht="12">
      <c r="A102" s="40"/>
      <c r="B102" s="41"/>
      <c r="C102" s="42"/>
      <c r="D102" s="219" t="s">
        <v>144</v>
      </c>
      <c r="E102" s="42"/>
      <c r="F102" s="220" t="s">
        <v>1089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144</v>
      </c>
      <c r="AU102" s="19" t="s">
        <v>82</v>
      </c>
    </row>
    <row r="103" spans="1:47" s="2" customFormat="1" ht="12">
      <c r="A103" s="40"/>
      <c r="B103" s="41"/>
      <c r="C103" s="42"/>
      <c r="D103" s="224" t="s">
        <v>146</v>
      </c>
      <c r="E103" s="42"/>
      <c r="F103" s="225" t="s">
        <v>1090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146</v>
      </c>
      <c r="AU103" s="19" t="s">
        <v>82</v>
      </c>
    </row>
    <row r="104" spans="1:47" s="2" customFormat="1" ht="12">
      <c r="A104" s="40"/>
      <c r="B104" s="41"/>
      <c r="C104" s="42"/>
      <c r="D104" s="219" t="s">
        <v>203</v>
      </c>
      <c r="E104" s="42"/>
      <c r="F104" s="258" t="s">
        <v>1091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203</v>
      </c>
      <c r="AU104" s="19" t="s">
        <v>82</v>
      </c>
    </row>
    <row r="105" spans="1:63" s="12" customFormat="1" ht="22.8" customHeight="1">
      <c r="A105" s="12"/>
      <c r="B105" s="190"/>
      <c r="C105" s="191"/>
      <c r="D105" s="192" t="s">
        <v>71</v>
      </c>
      <c r="E105" s="204" t="s">
        <v>1092</v>
      </c>
      <c r="F105" s="204" t="s">
        <v>1093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SUM(P106:P109)</f>
        <v>0</v>
      </c>
      <c r="Q105" s="198"/>
      <c r="R105" s="199">
        <f>SUM(R106:R109)</f>
        <v>0</v>
      </c>
      <c r="S105" s="198"/>
      <c r="T105" s="200">
        <f>SUM(T106:T109)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174</v>
      </c>
      <c r="AT105" s="202" t="s">
        <v>71</v>
      </c>
      <c r="AU105" s="202" t="s">
        <v>80</v>
      </c>
      <c r="AY105" s="201" t="s">
        <v>135</v>
      </c>
      <c r="BK105" s="203">
        <f>SUM(BK106:BK109)</f>
        <v>0</v>
      </c>
    </row>
    <row r="106" spans="1:65" s="2" customFormat="1" ht="16.5" customHeight="1">
      <c r="A106" s="40"/>
      <c r="B106" s="41"/>
      <c r="C106" s="206" t="s">
        <v>174</v>
      </c>
      <c r="D106" s="206" t="s">
        <v>138</v>
      </c>
      <c r="E106" s="207" t="s">
        <v>1094</v>
      </c>
      <c r="F106" s="208" t="s">
        <v>1095</v>
      </c>
      <c r="G106" s="209" t="s">
        <v>938</v>
      </c>
      <c r="H106" s="210">
        <v>1</v>
      </c>
      <c r="I106" s="211"/>
      <c r="J106" s="212">
        <f>ROUND(I106*H106,2)</f>
        <v>0</v>
      </c>
      <c r="K106" s="208" t="s">
        <v>142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143</v>
      </c>
      <c r="AT106" s="217" t="s">
        <v>138</v>
      </c>
      <c r="AU106" s="217" t="s">
        <v>82</v>
      </c>
      <c r="AY106" s="19" t="s">
        <v>135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143</v>
      </c>
      <c r="BM106" s="217" t="s">
        <v>177</v>
      </c>
    </row>
    <row r="107" spans="1:47" s="2" customFormat="1" ht="12">
      <c r="A107" s="40"/>
      <c r="B107" s="41"/>
      <c r="C107" s="42"/>
      <c r="D107" s="219" t="s">
        <v>144</v>
      </c>
      <c r="E107" s="42"/>
      <c r="F107" s="220" t="s">
        <v>1095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144</v>
      </c>
      <c r="AU107" s="19" t="s">
        <v>82</v>
      </c>
    </row>
    <row r="108" spans="1:47" s="2" customFormat="1" ht="12">
      <c r="A108" s="40"/>
      <c r="B108" s="41"/>
      <c r="C108" s="42"/>
      <c r="D108" s="224" t="s">
        <v>146</v>
      </c>
      <c r="E108" s="42"/>
      <c r="F108" s="225" t="s">
        <v>1096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146</v>
      </c>
      <c r="AU108" s="19" t="s">
        <v>82</v>
      </c>
    </row>
    <row r="109" spans="1:47" s="2" customFormat="1" ht="12">
      <c r="A109" s="40"/>
      <c r="B109" s="41"/>
      <c r="C109" s="42"/>
      <c r="D109" s="219" t="s">
        <v>203</v>
      </c>
      <c r="E109" s="42"/>
      <c r="F109" s="258" t="s">
        <v>1097</v>
      </c>
      <c r="G109" s="42"/>
      <c r="H109" s="42"/>
      <c r="I109" s="221"/>
      <c r="J109" s="42"/>
      <c r="K109" s="42"/>
      <c r="L109" s="46"/>
      <c r="M109" s="283"/>
      <c r="N109" s="284"/>
      <c r="O109" s="285"/>
      <c r="P109" s="285"/>
      <c r="Q109" s="285"/>
      <c r="R109" s="285"/>
      <c r="S109" s="285"/>
      <c r="T109" s="286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203</v>
      </c>
      <c r="AU109" s="19" t="s">
        <v>82</v>
      </c>
    </row>
    <row r="110" spans="1:31" s="2" customFormat="1" ht="6.95" customHeight="1">
      <c r="A110" s="40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46"/>
      <c r="M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</sheetData>
  <sheetProtection password="ED5F" sheet="1" objects="1" scenarios="1" formatColumns="0" formatRows="0" autoFilter="0"/>
  <autoFilter ref="C83:K10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1/013254000"/>
    <hyperlink ref="F94" r:id="rId2" display="https://podminky.urs.cz/item/CS_URS_2022_01/032903000"/>
    <hyperlink ref="F98" r:id="rId3" display="https://podminky.urs.cz/item/CS_URS_2022_01/033203000"/>
    <hyperlink ref="F103" r:id="rId4" display="https://podminky.urs.cz/item/CS_URS_2022_01/043114000"/>
    <hyperlink ref="F108" r:id="rId5" display="https://podminky.urs.cz/item/CS_URS_2022_01/07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7" customFormat="1" ht="45" customHeight="1">
      <c r="B3" s="291"/>
      <c r="C3" s="292" t="s">
        <v>1098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1099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1100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1101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1102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1103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1104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1105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1106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1107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1108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79</v>
      </c>
      <c r="F18" s="298" t="s">
        <v>1109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1110</v>
      </c>
      <c r="F19" s="298" t="s">
        <v>1111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1112</v>
      </c>
      <c r="F20" s="298" t="s">
        <v>1113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88</v>
      </c>
      <c r="F21" s="298" t="s">
        <v>1114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1115</v>
      </c>
      <c r="F22" s="298" t="s">
        <v>1116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1117</v>
      </c>
      <c r="F23" s="298" t="s">
        <v>1118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1119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1120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1121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1122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1123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1124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1125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1126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1127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121</v>
      </c>
      <c r="F36" s="298"/>
      <c r="G36" s="298" t="s">
        <v>1128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1129</v>
      </c>
      <c r="F37" s="298"/>
      <c r="G37" s="298" t="s">
        <v>1130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53</v>
      </c>
      <c r="F38" s="298"/>
      <c r="G38" s="298" t="s">
        <v>1131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54</v>
      </c>
      <c r="F39" s="298"/>
      <c r="G39" s="298" t="s">
        <v>1132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122</v>
      </c>
      <c r="F40" s="298"/>
      <c r="G40" s="298" t="s">
        <v>1133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123</v>
      </c>
      <c r="F41" s="298"/>
      <c r="G41" s="298" t="s">
        <v>1134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1135</v>
      </c>
      <c r="F42" s="298"/>
      <c r="G42" s="298" t="s">
        <v>1136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1137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1138</v>
      </c>
      <c r="F44" s="298"/>
      <c r="G44" s="298" t="s">
        <v>1139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125</v>
      </c>
      <c r="F45" s="298"/>
      <c r="G45" s="298" t="s">
        <v>1140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1141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1142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1143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1144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1145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1146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1147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1148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1149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1150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1151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1152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1153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1154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1155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1156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1157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1158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1159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1160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1161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1162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1163</v>
      </c>
      <c r="D76" s="316"/>
      <c r="E76" s="316"/>
      <c r="F76" s="316" t="s">
        <v>1164</v>
      </c>
      <c r="G76" s="317"/>
      <c r="H76" s="316" t="s">
        <v>54</v>
      </c>
      <c r="I76" s="316" t="s">
        <v>57</v>
      </c>
      <c r="J76" s="316" t="s">
        <v>1165</v>
      </c>
      <c r="K76" s="315"/>
    </row>
    <row r="77" spans="2:11" s="1" customFormat="1" ht="17.25" customHeight="1">
      <c r="B77" s="313"/>
      <c r="C77" s="318" t="s">
        <v>1166</v>
      </c>
      <c r="D77" s="318"/>
      <c r="E77" s="318"/>
      <c r="F77" s="319" t="s">
        <v>1167</v>
      </c>
      <c r="G77" s="320"/>
      <c r="H77" s="318"/>
      <c r="I77" s="318"/>
      <c r="J77" s="318" t="s">
        <v>1168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53</v>
      </c>
      <c r="D79" s="323"/>
      <c r="E79" s="323"/>
      <c r="F79" s="324" t="s">
        <v>1169</v>
      </c>
      <c r="G79" s="325"/>
      <c r="H79" s="301" t="s">
        <v>1170</v>
      </c>
      <c r="I79" s="301" t="s">
        <v>1171</v>
      </c>
      <c r="J79" s="301">
        <v>20</v>
      </c>
      <c r="K79" s="315"/>
    </row>
    <row r="80" spans="2:11" s="1" customFormat="1" ht="15" customHeight="1">
      <c r="B80" s="313"/>
      <c r="C80" s="301" t="s">
        <v>1172</v>
      </c>
      <c r="D80" s="301"/>
      <c r="E80" s="301"/>
      <c r="F80" s="324" t="s">
        <v>1169</v>
      </c>
      <c r="G80" s="325"/>
      <c r="H80" s="301" t="s">
        <v>1173</v>
      </c>
      <c r="I80" s="301" t="s">
        <v>1171</v>
      </c>
      <c r="J80" s="301">
        <v>120</v>
      </c>
      <c r="K80" s="315"/>
    </row>
    <row r="81" spans="2:11" s="1" customFormat="1" ht="15" customHeight="1">
      <c r="B81" s="326"/>
      <c r="C81" s="301" t="s">
        <v>1174</v>
      </c>
      <c r="D81" s="301"/>
      <c r="E81" s="301"/>
      <c r="F81" s="324" t="s">
        <v>1175</v>
      </c>
      <c r="G81" s="325"/>
      <c r="H81" s="301" t="s">
        <v>1176</v>
      </c>
      <c r="I81" s="301" t="s">
        <v>1171</v>
      </c>
      <c r="J81" s="301">
        <v>50</v>
      </c>
      <c r="K81" s="315"/>
    </row>
    <row r="82" spans="2:11" s="1" customFormat="1" ht="15" customHeight="1">
      <c r="B82" s="326"/>
      <c r="C82" s="301" t="s">
        <v>1177</v>
      </c>
      <c r="D82" s="301"/>
      <c r="E82" s="301"/>
      <c r="F82" s="324" t="s">
        <v>1169</v>
      </c>
      <c r="G82" s="325"/>
      <c r="H82" s="301" t="s">
        <v>1178</v>
      </c>
      <c r="I82" s="301" t="s">
        <v>1179</v>
      </c>
      <c r="J82" s="301"/>
      <c r="K82" s="315"/>
    </row>
    <row r="83" spans="2:11" s="1" customFormat="1" ht="15" customHeight="1">
      <c r="B83" s="326"/>
      <c r="C83" s="327" t="s">
        <v>1180</v>
      </c>
      <c r="D83" s="327"/>
      <c r="E83" s="327"/>
      <c r="F83" s="328" t="s">
        <v>1175</v>
      </c>
      <c r="G83" s="327"/>
      <c r="H83" s="327" t="s">
        <v>1181</v>
      </c>
      <c r="I83" s="327" t="s">
        <v>1171</v>
      </c>
      <c r="J83" s="327">
        <v>15</v>
      </c>
      <c r="K83" s="315"/>
    </row>
    <row r="84" spans="2:11" s="1" customFormat="1" ht="15" customHeight="1">
      <c r="B84" s="326"/>
      <c r="C84" s="327" t="s">
        <v>1182</v>
      </c>
      <c r="D84" s="327"/>
      <c r="E84" s="327"/>
      <c r="F84" s="328" t="s">
        <v>1175</v>
      </c>
      <c r="G84" s="327"/>
      <c r="H84" s="327" t="s">
        <v>1183</v>
      </c>
      <c r="I84" s="327" t="s">
        <v>1171</v>
      </c>
      <c r="J84" s="327">
        <v>15</v>
      </c>
      <c r="K84" s="315"/>
    </row>
    <row r="85" spans="2:11" s="1" customFormat="1" ht="15" customHeight="1">
      <c r="B85" s="326"/>
      <c r="C85" s="327" t="s">
        <v>1184</v>
      </c>
      <c r="D85" s="327"/>
      <c r="E85" s="327"/>
      <c r="F85" s="328" t="s">
        <v>1175</v>
      </c>
      <c r="G85" s="327"/>
      <c r="H85" s="327" t="s">
        <v>1185</v>
      </c>
      <c r="I85" s="327" t="s">
        <v>1171</v>
      </c>
      <c r="J85" s="327">
        <v>20</v>
      </c>
      <c r="K85" s="315"/>
    </row>
    <row r="86" spans="2:11" s="1" customFormat="1" ht="15" customHeight="1">
      <c r="B86" s="326"/>
      <c r="C86" s="327" t="s">
        <v>1186</v>
      </c>
      <c r="D86" s="327"/>
      <c r="E86" s="327"/>
      <c r="F86" s="328" t="s">
        <v>1175</v>
      </c>
      <c r="G86" s="327"/>
      <c r="H86" s="327" t="s">
        <v>1187</v>
      </c>
      <c r="I86" s="327" t="s">
        <v>1171</v>
      </c>
      <c r="J86" s="327">
        <v>20</v>
      </c>
      <c r="K86" s="315"/>
    </row>
    <row r="87" spans="2:11" s="1" customFormat="1" ht="15" customHeight="1">
      <c r="B87" s="326"/>
      <c r="C87" s="301" t="s">
        <v>1188</v>
      </c>
      <c r="D87" s="301"/>
      <c r="E87" s="301"/>
      <c r="F87" s="324" t="s">
        <v>1175</v>
      </c>
      <c r="G87" s="325"/>
      <c r="H87" s="301" t="s">
        <v>1189</v>
      </c>
      <c r="I87" s="301" t="s">
        <v>1171</v>
      </c>
      <c r="J87" s="301">
        <v>50</v>
      </c>
      <c r="K87" s="315"/>
    </row>
    <row r="88" spans="2:11" s="1" customFormat="1" ht="15" customHeight="1">
      <c r="B88" s="326"/>
      <c r="C88" s="301" t="s">
        <v>1190</v>
      </c>
      <c r="D88" s="301"/>
      <c r="E88" s="301"/>
      <c r="F88" s="324" t="s">
        <v>1175</v>
      </c>
      <c r="G88" s="325"/>
      <c r="H88" s="301" t="s">
        <v>1191</v>
      </c>
      <c r="I88" s="301" t="s">
        <v>1171</v>
      </c>
      <c r="J88" s="301">
        <v>20</v>
      </c>
      <c r="K88" s="315"/>
    </row>
    <row r="89" spans="2:11" s="1" customFormat="1" ht="15" customHeight="1">
      <c r="B89" s="326"/>
      <c r="C89" s="301" t="s">
        <v>1192</v>
      </c>
      <c r="D89" s="301"/>
      <c r="E89" s="301"/>
      <c r="F89" s="324" t="s">
        <v>1175</v>
      </c>
      <c r="G89" s="325"/>
      <c r="H89" s="301" t="s">
        <v>1193</v>
      </c>
      <c r="I89" s="301" t="s">
        <v>1171</v>
      </c>
      <c r="J89" s="301">
        <v>20</v>
      </c>
      <c r="K89" s="315"/>
    </row>
    <row r="90" spans="2:11" s="1" customFormat="1" ht="15" customHeight="1">
      <c r="B90" s="326"/>
      <c r="C90" s="301" t="s">
        <v>1194</v>
      </c>
      <c r="D90" s="301"/>
      <c r="E90" s="301"/>
      <c r="F90" s="324" t="s">
        <v>1175</v>
      </c>
      <c r="G90" s="325"/>
      <c r="H90" s="301" t="s">
        <v>1195</v>
      </c>
      <c r="I90" s="301" t="s">
        <v>1171</v>
      </c>
      <c r="J90" s="301">
        <v>50</v>
      </c>
      <c r="K90" s="315"/>
    </row>
    <row r="91" spans="2:11" s="1" customFormat="1" ht="15" customHeight="1">
      <c r="B91" s="326"/>
      <c r="C91" s="301" t="s">
        <v>1196</v>
      </c>
      <c r="D91" s="301"/>
      <c r="E91" s="301"/>
      <c r="F91" s="324" t="s">
        <v>1175</v>
      </c>
      <c r="G91" s="325"/>
      <c r="H91" s="301" t="s">
        <v>1196</v>
      </c>
      <c r="I91" s="301" t="s">
        <v>1171</v>
      </c>
      <c r="J91" s="301">
        <v>50</v>
      </c>
      <c r="K91" s="315"/>
    </row>
    <row r="92" spans="2:11" s="1" customFormat="1" ht="15" customHeight="1">
      <c r="B92" s="326"/>
      <c r="C92" s="301" t="s">
        <v>1197</v>
      </c>
      <c r="D92" s="301"/>
      <c r="E92" s="301"/>
      <c r="F92" s="324" t="s">
        <v>1175</v>
      </c>
      <c r="G92" s="325"/>
      <c r="H92" s="301" t="s">
        <v>1198</v>
      </c>
      <c r="I92" s="301" t="s">
        <v>1171</v>
      </c>
      <c r="J92" s="301">
        <v>255</v>
      </c>
      <c r="K92" s="315"/>
    </row>
    <row r="93" spans="2:11" s="1" customFormat="1" ht="15" customHeight="1">
      <c r="B93" s="326"/>
      <c r="C93" s="301" t="s">
        <v>1199</v>
      </c>
      <c r="D93" s="301"/>
      <c r="E93" s="301"/>
      <c r="F93" s="324" t="s">
        <v>1169</v>
      </c>
      <c r="G93" s="325"/>
      <c r="H93" s="301" t="s">
        <v>1200</v>
      </c>
      <c r="I93" s="301" t="s">
        <v>1201</v>
      </c>
      <c r="J93" s="301"/>
      <c r="K93" s="315"/>
    </row>
    <row r="94" spans="2:11" s="1" customFormat="1" ht="15" customHeight="1">
      <c r="B94" s="326"/>
      <c r="C94" s="301" t="s">
        <v>1202</v>
      </c>
      <c r="D94" s="301"/>
      <c r="E94" s="301"/>
      <c r="F94" s="324" t="s">
        <v>1169</v>
      </c>
      <c r="G94" s="325"/>
      <c r="H94" s="301" t="s">
        <v>1203</v>
      </c>
      <c r="I94" s="301" t="s">
        <v>1204</v>
      </c>
      <c r="J94" s="301"/>
      <c r="K94" s="315"/>
    </row>
    <row r="95" spans="2:11" s="1" customFormat="1" ht="15" customHeight="1">
      <c r="B95" s="326"/>
      <c r="C95" s="301" t="s">
        <v>1205</v>
      </c>
      <c r="D95" s="301"/>
      <c r="E95" s="301"/>
      <c r="F95" s="324" t="s">
        <v>1169</v>
      </c>
      <c r="G95" s="325"/>
      <c r="H95" s="301" t="s">
        <v>1205</v>
      </c>
      <c r="I95" s="301" t="s">
        <v>1204</v>
      </c>
      <c r="J95" s="301"/>
      <c r="K95" s="315"/>
    </row>
    <row r="96" spans="2:11" s="1" customFormat="1" ht="15" customHeight="1">
      <c r="B96" s="326"/>
      <c r="C96" s="301" t="s">
        <v>38</v>
      </c>
      <c r="D96" s="301"/>
      <c r="E96" s="301"/>
      <c r="F96" s="324" t="s">
        <v>1169</v>
      </c>
      <c r="G96" s="325"/>
      <c r="H96" s="301" t="s">
        <v>1206</v>
      </c>
      <c r="I96" s="301" t="s">
        <v>1204</v>
      </c>
      <c r="J96" s="301"/>
      <c r="K96" s="315"/>
    </row>
    <row r="97" spans="2:11" s="1" customFormat="1" ht="15" customHeight="1">
      <c r="B97" s="326"/>
      <c r="C97" s="301" t="s">
        <v>48</v>
      </c>
      <c r="D97" s="301"/>
      <c r="E97" s="301"/>
      <c r="F97" s="324" t="s">
        <v>1169</v>
      </c>
      <c r="G97" s="325"/>
      <c r="H97" s="301" t="s">
        <v>1207</v>
      </c>
      <c r="I97" s="301" t="s">
        <v>1204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1208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1163</v>
      </c>
      <c r="D103" s="316"/>
      <c r="E103" s="316"/>
      <c r="F103" s="316" t="s">
        <v>1164</v>
      </c>
      <c r="G103" s="317"/>
      <c r="H103" s="316" t="s">
        <v>54</v>
      </c>
      <c r="I103" s="316" t="s">
        <v>57</v>
      </c>
      <c r="J103" s="316" t="s">
        <v>1165</v>
      </c>
      <c r="K103" s="315"/>
    </row>
    <row r="104" spans="2:11" s="1" customFormat="1" ht="17.25" customHeight="1">
      <c r="B104" s="313"/>
      <c r="C104" s="318" t="s">
        <v>1166</v>
      </c>
      <c r="D104" s="318"/>
      <c r="E104" s="318"/>
      <c r="F104" s="319" t="s">
        <v>1167</v>
      </c>
      <c r="G104" s="320"/>
      <c r="H104" s="318"/>
      <c r="I104" s="318"/>
      <c r="J104" s="318" t="s">
        <v>1168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53</v>
      </c>
      <c r="D106" s="323"/>
      <c r="E106" s="323"/>
      <c r="F106" s="324" t="s">
        <v>1169</v>
      </c>
      <c r="G106" s="301"/>
      <c r="H106" s="301" t="s">
        <v>1209</v>
      </c>
      <c r="I106" s="301" t="s">
        <v>1171</v>
      </c>
      <c r="J106" s="301">
        <v>20</v>
      </c>
      <c r="K106" s="315"/>
    </row>
    <row r="107" spans="2:11" s="1" customFormat="1" ht="15" customHeight="1">
      <c r="B107" s="313"/>
      <c r="C107" s="301" t="s">
        <v>1172</v>
      </c>
      <c r="D107" s="301"/>
      <c r="E107" s="301"/>
      <c r="F107" s="324" t="s">
        <v>1169</v>
      </c>
      <c r="G107" s="301"/>
      <c r="H107" s="301" t="s">
        <v>1209</v>
      </c>
      <c r="I107" s="301" t="s">
        <v>1171</v>
      </c>
      <c r="J107" s="301">
        <v>120</v>
      </c>
      <c r="K107" s="315"/>
    </row>
    <row r="108" spans="2:11" s="1" customFormat="1" ht="15" customHeight="1">
      <c r="B108" s="326"/>
      <c r="C108" s="301" t="s">
        <v>1174</v>
      </c>
      <c r="D108" s="301"/>
      <c r="E108" s="301"/>
      <c r="F108" s="324" t="s">
        <v>1175</v>
      </c>
      <c r="G108" s="301"/>
      <c r="H108" s="301" t="s">
        <v>1209</v>
      </c>
      <c r="I108" s="301" t="s">
        <v>1171</v>
      </c>
      <c r="J108" s="301">
        <v>50</v>
      </c>
      <c r="K108" s="315"/>
    </row>
    <row r="109" spans="2:11" s="1" customFormat="1" ht="15" customHeight="1">
      <c r="B109" s="326"/>
      <c r="C109" s="301" t="s">
        <v>1177</v>
      </c>
      <c r="D109" s="301"/>
      <c r="E109" s="301"/>
      <c r="F109" s="324" t="s">
        <v>1169</v>
      </c>
      <c r="G109" s="301"/>
      <c r="H109" s="301" t="s">
        <v>1209</v>
      </c>
      <c r="I109" s="301" t="s">
        <v>1179</v>
      </c>
      <c r="J109" s="301"/>
      <c r="K109" s="315"/>
    </row>
    <row r="110" spans="2:11" s="1" customFormat="1" ht="15" customHeight="1">
      <c r="B110" s="326"/>
      <c r="C110" s="301" t="s">
        <v>1188</v>
      </c>
      <c r="D110" s="301"/>
      <c r="E110" s="301"/>
      <c r="F110" s="324" t="s">
        <v>1175</v>
      </c>
      <c r="G110" s="301"/>
      <c r="H110" s="301" t="s">
        <v>1209</v>
      </c>
      <c r="I110" s="301" t="s">
        <v>1171</v>
      </c>
      <c r="J110" s="301">
        <v>50</v>
      </c>
      <c r="K110" s="315"/>
    </row>
    <row r="111" spans="2:11" s="1" customFormat="1" ht="15" customHeight="1">
      <c r="B111" s="326"/>
      <c r="C111" s="301" t="s">
        <v>1196</v>
      </c>
      <c r="D111" s="301"/>
      <c r="E111" s="301"/>
      <c r="F111" s="324" t="s">
        <v>1175</v>
      </c>
      <c r="G111" s="301"/>
      <c r="H111" s="301" t="s">
        <v>1209</v>
      </c>
      <c r="I111" s="301" t="s">
        <v>1171</v>
      </c>
      <c r="J111" s="301">
        <v>50</v>
      </c>
      <c r="K111" s="315"/>
    </row>
    <row r="112" spans="2:11" s="1" customFormat="1" ht="15" customHeight="1">
      <c r="B112" s="326"/>
      <c r="C112" s="301" t="s">
        <v>1194</v>
      </c>
      <c r="D112" s="301"/>
      <c r="E112" s="301"/>
      <c r="F112" s="324" t="s">
        <v>1175</v>
      </c>
      <c r="G112" s="301"/>
      <c r="H112" s="301" t="s">
        <v>1209</v>
      </c>
      <c r="I112" s="301" t="s">
        <v>1171</v>
      </c>
      <c r="J112" s="301">
        <v>50</v>
      </c>
      <c r="K112" s="315"/>
    </row>
    <row r="113" spans="2:11" s="1" customFormat="1" ht="15" customHeight="1">
      <c r="B113" s="326"/>
      <c r="C113" s="301" t="s">
        <v>53</v>
      </c>
      <c r="D113" s="301"/>
      <c r="E113" s="301"/>
      <c r="F113" s="324" t="s">
        <v>1169</v>
      </c>
      <c r="G113" s="301"/>
      <c r="H113" s="301" t="s">
        <v>1210</v>
      </c>
      <c r="I113" s="301" t="s">
        <v>1171</v>
      </c>
      <c r="J113" s="301">
        <v>20</v>
      </c>
      <c r="K113" s="315"/>
    </row>
    <row r="114" spans="2:11" s="1" customFormat="1" ht="15" customHeight="1">
      <c r="B114" s="326"/>
      <c r="C114" s="301" t="s">
        <v>1211</v>
      </c>
      <c r="D114" s="301"/>
      <c r="E114" s="301"/>
      <c r="F114" s="324" t="s">
        <v>1169</v>
      </c>
      <c r="G114" s="301"/>
      <c r="H114" s="301" t="s">
        <v>1212</v>
      </c>
      <c r="I114" s="301" t="s">
        <v>1171</v>
      </c>
      <c r="J114" s="301">
        <v>120</v>
      </c>
      <c r="K114" s="315"/>
    </row>
    <row r="115" spans="2:11" s="1" customFormat="1" ht="15" customHeight="1">
      <c r="B115" s="326"/>
      <c r="C115" s="301" t="s">
        <v>38</v>
      </c>
      <c r="D115" s="301"/>
      <c r="E115" s="301"/>
      <c r="F115" s="324" t="s">
        <v>1169</v>
      </c>
      <c r="G115" s="301"/>
      <c r="H115" s="301" t="s">
        <v>1213</v>
      </c>
      <c r="I115" s="301" t="s">
        <v>1204</v>
      </c>
      <c r="J115" s="301"/>
      <c r="K115" s="315"/>
    </row>
    <row r="116" spans="2:11" s="1" customFormat="1" ht="15" customHeight="1">
      <c r="B116" s="326"/>
      <c r="C116" s="301" t="s">
        <v>48</v>
      </c>
      <c r="D116" s="301"/>
      <c r="E116" s="301"/>
      <c r="F116" s="324" t="s">
        <v>1169</v>
      </c>
      <c r="G116" s="301"/>
      <c r="H116" s="301" t="s">
        <v>1214</v>
      </c>
      <c r="I116" s="301" t="s">
        <v>1204</v>
      </c>
      <c r="J116" s="301"/>
      <c r="K116" s="315"/>
    </row>
    <row r="117" spans="2:11" s="1" customFormat="1" ht="15" customHeight="1">
      <c r="B117" s="326"/>
      <c r="C117" s="301" t="s">
        <v>57</v>
      </c>
      <c r="D117" s="301"/>
      <c r="E117" s="301"/>
      <c r="F117" s="324" t="s">
        <v>1169</v>
      </c>
      <c r="G117" s="301"/>
      <c r="H117" s="301" t="s">
        <v>1215</v>
      </c>
      <c r="I117" s="301" t="s">
        <v>1216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1217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1163</v>
      </c>
      <c r="D123" s="316"/>
      <c r="E123" s="316"/>
      <c r="F123" s="316" t="s">
        <v>1164</v>
      </c>
      <c r="G123" s="317"/>
      <c r="H123" s="316" t="s">
        <v>54</v>
      </c>
      <c r="I123" s="316" t="s">
        <v>57</v>
      </c>
      <c r="J123" s="316" t="s">
        <v>1165</v>
      </c>
      <c r="K123" s="345"/>
    </row>
    <row r="124" spans="2:11" s="1" customFormat="1" ht="17.25" customHeight="1">
      <c r="B124" s="344"/>
      <c r="C124" s="318" t="s">
        <v>1166</v>
      </c>
      <c r="D124" s="318"/>
      <c r="E124" s="318"/>
      <c r="F124" s="319" t="s">
        <v>1167</v>
      </c>
      <c r="G124" s="320"/>
      <c r="H124" s="318"/>
      <c r="I124" s="318"/>
      <c r="J124" s="318" t="s">
        <v>1168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1172</v>
      </c>
      <c r="D126" s="323"/>
      <c r="E126" s="323"/>
      <c r="F126" s="324" t="s">
        <v>1169</v>
      </c>
      <c r="G126" s="301"/>
      <c r="H126" s="301" t="s">
        <v>1209</v>
      </c>
      <c r="I126" s="301" t="s">
        <v>1171</v>
      </c>
      <c r="J126" s="301">
        <v>120</v>
      </c>
      <c r="K126" s="349"/>
    </row>
    <row r="127" spans="2:11" s="1" customFormat="1" ht="15" customHeight="1">
      <c r="B127" s="346"/>
      <c r="C127" s="301" t="s">
        <v>1218</v>
      </c>
      <c r="D127" s="301"/>
      <c r="E127" s="301"/>
      <c r="F127" s="324" t="s">
        <v>1169</v>
      </c>
      <c r="G127" s="301"/>
      <c r="H127" s="301" t="s">
        <v>1219</v>
      </c>
      <c r="I127" s="301" t="s">
        <v>1171</v>
      </c>
      <c r="J127" s="301" t="s">
        <v>1220</v>
      </c>
      <c r="K127" s="349"/>
    </row>
    <row r="128" spans="2:11" s="1" customFormat="1" ht="15" customHeight="1">
      <c r="B128" s="346"/>
      <c r="C128" s="301" t="s">
        <v>1117</v>
      </c>
      <c r="D128" s="301"/>
      <c r="E128" s="301"/>
      <c r="F128" s="324" t="s">
        <v>1169</v>
      </c>
      <c r="G128" s="301"/>
      <c r="H128" s="301" t="s">
        <v>1221</v>
      </c>
      <c r="I128" s="301" t="s">
        <v>1171</v>
      </c>
      <c r="J128" s="301" t="s">
        <v>1220</v>
      </c>
      <c r="K128" s="349"/>
    </row>
    <row r="129" spans="2:11" s="1" customFormat="1" ht="15" customHeight="1">
      <c r="B129" s="346"/>
      <c r="C129" s="301" t="s">
        <v>1180</v>
      </c>
      <c r="D129" s="301"/>
      <c r="E129" s="301"/>
      <c r="F129" s="324" t="s">
        <v>1175</v>
      </c>
      <c r="G129" s="301"/>
      <c r="H129" s="301" t="s">
        <v>1181</v>
      </c>
      <c r="I129" s="301" t="s">
        <v>1171</v>
      </c>
      <c r="J129" s="301">
        <v>15</v>
      </c>
      <c r="K129" s="349"/>
    </row>
    <row r="130" spans="2:11" s="1" customFormat="1" ht="15" customHeight="1">
      <c r="B130" s="346"/>
      <c r="C130" s="327" t="s">
        <v>1182</v>
      </c>
      <c r="D130" s="327"/>
      <c r="E130" s="327"/>
      <c r="F130" s="328" t="s">
        <v>1175</v>
      </c>
      <c r="G130" s="327"/>
      <c r="H130" s="327" t="s">
        <v>1183</v>
      </c>
      <c r="I130" s="327" t="s">
        <v>1171</v>
      </c>
      <c r="J130" s="327">
        <v>15</v>
      </c>
      <c r="K130" s="349"/>
    </row>
    <row r="131" spans="2:11" s="1" customFormat="1" ht="15" customHeight="1">
      <c r="B131" s="346"/>
      <c r="C131" s="327" t="s">
        <v>1184</v>
      </c>
      <c r="D131" s="327"/>
      <c r="E131" s="327"/>
      <c r="F131" s="328" t="s">
        <v>1175</v>
      </c>
      <c r="G131" s="327"/>
      <c r="H131" s="327" t="s">
        <v>1185</v>
      </c>
      <c r="I131" s="327" t="s">
        <v>1171</v>
      </c>
      <c r="J131" s="327">
        <v>20</v>
      </c>
      <c r="K131" s="349"/>
    </row>
    <row r="132" spans="2:11" s="1" customFormat="1" ht="15" customHeight="1">
      <c r="B132" s="346"/>
      <c r="C132" s="327" t="s">
        <v>1186</v>
      </c>
      <c r="D132" s="327"/>
      <c r="E132" s="327"/>
      <c r="F132" s="328" t="s">
        <v>1175</v>
      </c>
      <c r="G132" s="327"/>
      <c r="H132" s="327" t="s">
        <v>1187</v>
      </c>
      <c r="I132" s="327" t="s">
        <v>1171</v>
      </c>
      <c r="J132" s="327">
        <v>20</v>
      </c>
      <c r="K132" s="349"/>
    </row>
    <row r="133" spans="2:11" s="1" customFormat="1" ht="15" customHeight="1">
      <c r="B133" s="346"/>
      <c r="C133" s="301" t="s">
        <v>1174</v>
      </c>
      <c r="D133" s="301"/>
      <c r="E133" s="301"/>
      <c r="F133" s="324" t="s">
        <v>1175</v>
      </c>
      <c r="G133" s="301"/>
      <c r="H133" s="301" t="s">
        <v>1209</v>
      </c>
      <c r="I133" s="301" t="s">
        <v>1171</v>
      </c>
      <c r="J133" s="301">
        <v>50</v>
      </c>
      <c r="K133" s="349"/>
    </row>
    <row r="134" spans="2:11" s="1" customFormat="1" ht="15" customHeight="1">
      <c r="B134" s="346"/>
      <c r="C134" s="301" t="s">
        <v>1188</v>
      </c>
      <c r="D134" s="301"/>
      <c r="E134" s="301"/>
      <c r="F134" s="324" t="s">
        <v>1175</v>
      </c>
      <c r="G134" s="301"/>
      <c r="H134" s="301" t="s">
        <v>1209</v>
      </c>
      <c r="I134" s="301" t="s">
        <v>1171</v>
      </c>
      <c r="J134" s="301">
        <v>50</v>
      </c>
      <c r="K134" s="349"/>
    </row>
    <row r="135" spans="2:11" s="1" customFormat="1" ht="15" customHeight="1">
      <c r="B135" s="346"/>
      <c r="C135" s="301" t="s">
        <v>1194</v>
      </c>
      <c r="D135" s="301"/>
      <c r="E135" s="301"/>
      <c r="F135" s="324" t="s">
        <v>1175</v>
      </c>
      <c r="G135" s="301"/>
      <c r="H135" s="301" t="s">
        <v>1209</v>
      </c>
      <c r="I135" s="301" t="s">
        <v>1171</v>
      </c>
      <c r="J135" s="301">
        <v>50</v>
      </c>
      <c r="K135" s="349"/>
    </row>
    <row r="136" spans="2:11" s="1" customFormat="1" ht="15" customHeight="1">
      <c r="B136" s="346"/>
      <c r="C136" s="301" t="s">
        <v>1196</v>
      </c>
      <c r="D136" s="301"/>
      <c r="E136" s="301"/>
      <c r="F136" s="324" t="s">
        <v>1175</v>
      </c>
      <c r="G136" s="301"/>
      <c r="H136" s="301" t="s">
        <v>1209</v>
      </c>
      <c r="I136" s="301" t="s">
        <v>1171</v>
      </c>
      <c r="J136" s="301">
        <v>50</v>
      </c>
      <c r="K136" s="349"/>
    </row>
    <row r="137" spans="2:11" s="1" customFormat="1" ht="15" customHeight="1">
      <c r="B137" s="346"/>
      <c r="C137" s="301" t="s">
        <v>1197</v>
      </c>
      <c r="D137" s="301"/>
      <c r="E137" s="301"/>
      <c r="F137" s="324" t="s">
        <v>1175</v>
      </c>
      <c r="G137" s="301"/>
      <c r="H137" s="301" t="s">
        <v>1222</v>
      </c>
      <c r="I137" s="301" t="s">
        <v>1171</v>
      </c>
      <c r="J137" s="301">
        <v>255</v>
      </c>
      <c r="K137" s="349"/>
    </row>
    <row r="138" spans="2:11" s="1" customFormat="1" ht="15" customHeight="1">
      <c r="B138" s="346"/>
      <c r="C138" s="301" t="s">
        <v>1199</v>
      </c>
      <c r="D138" s="301"/>
      <c r="E138" s="301"/>
      <c r="F138" s="324" t="s">
        <v>1169</v>
      </c>
      <c r="G138" s="301"/>
      <c r="H138" s="301" t="s">
        <v>1223</v>
      </c>
      <c r="I138" s="301" t="s">
        <v>1201</v>
      </c>
      <c r="J138" s="301"/>
      <c r="K138" s="349"/>
    </row>
    <row r="139" spans="2:11" s="1" customFormat="1" ht="15" customHeight="1">
      <c r="B139" s="346"/>
      <c r="C139" s="301" t="s">
        <v>1202</v>
      </c>
      <c r="D139" s="301"/>
      <c r="E139" s="301"/>
      <c r="F139" s="324" t="s">
        <v>1169</v>
      </c>
      <c r="G139" s="301"/>
      <c r="H139" s="301" t="s">
        <v>1224</v>
      </c>
      <c r="I139" s="301" t="s">
        <v>1204</v>
      </c>
      <c r="J139" s="301"/>
      <c r="K139" s="349"/>
    </row>
    <row r="140" spans="2:11" s="1" customFormat="1" ht="15" customHeight="1">
      <c r="B140" s="346"/>
      <c r="C140" s="301" t="s">
        <v>1205</v>
      </c>
      <c r="D140" s="301"/>
      <c r="E140" s="301"/>
      <c r="F140" s="324" t="s">
        <v>1169</v>
      </c>
      <c r="G140" s="301"/>
      <c r="H140" s="301" t="s">
        <v>1205</v>
      </c>
      <c r="I140" s="301" t="s">
        <v>1204</v>
      </c>
      <c r="J140" s="301"/>
      <c r="K140" s="349"/>
    </row>
    <row r="141" spans="2:11" s="1" customFormat="1" ht="15" customHeight="1">
      <c r="B141" s="346"/>
      <c r="C141" s="301" t="s">
        <v>38</v>
      </c>
      <c r="D141" s="301"/>
      <c r="E141" s="301"/>
      <c r="F141" s="324" t="s">
        <v>1169</v>
      </c>
      <c r="G141" s="301"/>
      <c r="H141" s="301" t="s">
        <v>1225</v>
      </c>
      <c r="I141" s="301" t="s">
        <v>1204</v>
      </c>
      <c r="J141" s="301"/>
      <c r="K141" s="349"/>
    </row>
    <row r="142" spans="2:11" s="1" customFormat="1" ht="15" customHeight="1">
      <c r="B142" s="346"/>
      <c r="C142" s="301" t="s">
        <v>1226</v>
      </c>
      <c r="D142" s="301"/>
      <c r="E142" s="301"/>
      <c r="F142" s="324" t="s">
        <v>1169</v>
      </c>
      <c r="G142" s="301"/>
      <c r="H142" s="301" t="s">
        <v>1227</v>
      </c>
      <c r="I142" s="301" t="s">
        <v>1204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1228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1163</v>
      </c>
      <c r="D148" s="316"/>
      <c r="E148" s="316"/>
      <c r="F148" s="316" t="s">
        <v>1164</v>
      </c>
      <c r="G148" s="317"/>
      <c r="H148" s="316" t="s">
        <v>54</v>
      </c>
      <c r="I148" s="316" t="s">
        <v>57</v>
      </c>
      <c r="J148" s="316" t="s">
        <v>1165</v>
      </c>
      <c r="K148" s="315"/>
    </row>
    <row r="149" spans="2:11" s="1" customFormat="1" ht="17.25" customHeight="1">
      <c r="B149" s="313"/>
      <c r="C149" s="318" t="s">
        <v>1166</v>
      </c>
      <c r="D149" s="318"/>
      <c r="E149" s="318"/>
      <c r="F149" s="319" t="s">
        <v>1167</v>
      </c>
      <c r="G149" s="320"/>
      <c r="H149" s="318"/>
      <c r="I149" s="318"/>
      <c r="J149" s="318" t="s">
        <v>1168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1172</v>
      </c>
      <c r="D151" s="301"/>
      <c r="E151" s="301"/>
      <c r="F151" s="354" t="s">
        <v>1169</v>
      </c>
      <c r="G151" s="301"/>
      <c r="H151" s="353" t="s">
        <v>1209</v>
      </c>
      <c r="I151" s="353" t="s">
        <v>1171</v>
      </c>
      <c r="J151" s="353">
        <v>120</v>
      </c>
      <c r="K151" s="349"/>
    </row>
    <row r="152" spans="2:11" s="1" customFormat="1" ht="15" customHeight="1">
      <c r="B152" s="326"/>
      <c r="C152" s="353" t="s">
        <v>1218</v>
      </c>
      <c r="D152" s="301"/>
      <c r="E152" s="301"/>
      <c r="F152" s="354" t="s">
        <v>1169</v>
      </c>
      <c r="G152" s="301"/>
      <c r="H152" s="353" t="s">
        <v>1229</v>
      </c>
      <c r="I152" s="353" t="s">
        <v>1171</v>
      </c>
      <c r="J152" s="353" t="s">
        <v>1220</v>
      </c>
      <c r="K152" s="349"/>
    </row>
    <row r="153" spans="2:11" s="1" customFormat="1" ht="15" customHeight="1">
      <c r="B153" s="326"/>
      <c r="C153" s="353" t="s">
        <v>1117</v>
      </c>
      <c r="D153" s="301"/>
      <c r="E153" s="301"/>
      <c r="F153" s="354" t="s">
        <v>1169</v>
      </c>
      <c r="G153" s="301"/>
      <c r="H153" s="353" t="s">
        <v>1230</v>
      </c>
      <c r="I153" s="353" t="s">
        <v>1171</v>
      </c>
      <c r="J153" s="353" t="s">
        <v>1220</v>
      </c>
      <c r="K153" s="349"/>
    </row>
    <row r="154" spans="2:11" s="1" customFormat="1" ht="15" customHeight="1">
      <c r="B154" s="326"/>
      <c r="C154" s="353" t="s">
        <v>1174</v>
      </c>
      <c r="D154" s="301"/>
      <c r="E154" s="301"/>
      <c r="F154" s="354" t="s">
        <v>1175</v>
      </c>
      <c r="G154" s="301"/>
      <c r="H154" s="353" t="s">
        <v>1209</v>
      </c>
      <c r="I154" s="353" t="s">
        <v>1171</v>
      </c>
      <c r="J154" s="353">
        <v>50</v>
      </c>
      <c r="K154" s="349"/>
    </row>
    <row r="155" spans="2:11" s="1" customFormat="1" ht="15" customHeight="1">
      <c r="B155" s="326"/>
      <c r="C155" s="353" t="s">
        <v>1177</v>
      </c>
      <c r="D155" s="301"/>
      <c r="E155" s="301"/>
      <c r="F155" s="354" t="s">
        <v>1169</v>
      </c>
      <c r="G155" s="301"/>
      <c r="H155" s="353" t="s">
        <v>1209</v>
      </c>
      <c r="I155" s="353" t="s">
        <v>1179</v>
      </c>
      <c r="J155" s="353"/>
      <c r="K155" s="349"/>
    </row>
    <row r="156" spans="2:11" s="1" customFormat="1" ht="15" customHeight="1">
      <c r="B156" s="326"/>
      <c r="C156" s="353" t="s">
        <v>1188</v>
      </c>
      <c r="D156" s="301"/>
      <c r="E156" s="301"/>
      <c r="F156" s="354" t="s">
        <v>1175</v>
      </c>
      <c r="G156" s="301"/>
      <c r="H156" s="353" t="s">
        <v>1209</v>
      </c>
      <c r="I156" s="353" t="s">
        <v>1171</v>
      </c>
      <c r="J156" s="353">
        <v>50</v>
      </c>
      <c r="K156" s="349"/>
    </row>
    <row r="157" spans="2:11" s="1" customFormat="1" ht="15" customHeight="1">
      <c r="B157" s="326"/>
      <c r="C157" s="353" t="s">
        <v>1196</v>
      </c>
      <c r="D157" s="301"/>
      <c r="E157" s="301"/>
      <c r="F157" s="354" t="s">
        <v>1175</v>
      </c>
      <c r="G157" s="301"/>
      <c r="H157" s="353" t="s">
        <v>1209</v>
      </c>
      <c r="I157" s="353" t="s">
        <v>1171</v>
      </c>
      <c r="J157" s="353">
        <v>50</v>
      </c>
      <c r="K157" s="349"/>
    </row>
    <row r="158" spans="2:11" s="1" customFormat="1" ht="15" customHeight="1">
      <c r="B158" s="326"/>
      <c r="C158" s="353" t="s">
        <v>1194</v>
      </c>
      <c r="D158" s="301"/>
      <c r="E158" s="301"/>
      <c r="F158" s="354" t="s">
        <v>1175</v>
      </c>
      <c r="G158" s="301"/>
      <c r="H158" s="353" t="s">
        <v>1209</v>
      </c>
      <c r="I158" s="353" t="s">
        <v>1171</v>
      </c>
      <c r="J158" s="353">
        <v>50</v>
      </c>
      <c r="K158" s="349"/>
    </row>
    <row r="159" spans="2:11" s="1" customFormat="1" ht="15" customHeight="1">
      <c r="B159" s="326"/>
      <c r="C159" s="353" t="s">
        <v>94</v>
      </c>
      <c r="D159" s="301"/>
      <c r="E159" s="301"/>
      <c r="F159" s="354" t="s">
        <v>1169</v>
      </c>
      <c r="G159" s="301"/>
      <c r="H159" s="353" t="s">
        <v>1231</v>
      </c>
      <c r="I159" s="353" t="s">
        <v>1171</v>
      </c>
      <c r="J159" s="353" t="s">
        <v>1232</v>
      </c>
      <c r="K159" s="349"/>
    </row>
    <row r="160" spans="2:11" s="1" customFormat="1" ht="15" customHeight="1">
      <c r="B160" s="326"/>
      <c r="C160" s="353" t="s">
        <v>1233</v>
      </c>
      <c r="D160" s="301"/>
      <c r="E160" s="301"/>
      <c r="F160" s="354" t="s">
        <v>1169</v>
      </c>
      <c r="G160" s="301"/>
      <c r="H160" s="353" t="s">
        <v>1234</v>
      </c>
      <c r="I160" s="353" t="s">
        <v>1204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1235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1163</v>
      </c>
      <c r="D166" s="316"/>
      <c r="E166" s="316"/>
      <c r="F166" s="316" t="s">
        <v>1164</v>
      </c>
      <c r="G166" s="358"/>
      <c r="H166" s="359" t="s">
        <v>54</v>
      </c>
      <c r="I166" s="359" t="s">
        <v>57</v>
      </c>
      <c r="J166" s="316" t="s">
        <v>1165</v>
      </c>
      <c r="K166" s="293"/>
    </row>
    <row r="167" spans="2:11" s="1" customFormat="1" ht="17.25" customHeight="1">
      <c r="B167" s="294"/>
      <c r="C167" s="318" t="s">
        <v>1166</v>
      </c>
      <c r="D167" s="318"/>
      <c r="E167" s="318"/>
      <c r="F167" s="319" t="s">
        <v>1167</v>
      </c>
      <c r="G167" s="360"/>
      <c r="H167" s="361"/>
      <c r="I167" s="361"/>
      <c r="J167" s="318" t="s">
        <v>1168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1172</v>
      </c>
      <c r="D169" s="301"/>
      <c r="E169" s="301"/>
      <c r="F169" s="324" t="s">
        <v>1169</v>
      </c>
      <c r="G169" s="301"/>
      <c r="H169" s="301" t="s">
        <v>1209</v>
      </c>
      <c r="I169" s="301" t="s">
        <v>1171</v>
      </c>
      <c r="J169" s="301">
        <v>120</v>
      </c>
      <c r="K169" s="349"/>
    </row>
    <row r="170" spans="2:11" s="1" customFormat="1" ht="15" customHeight="1">
      <c r="B170" s="326"/>
      <c r="C170" s="301" t="s">
        <v>1218</v>
      </c>
      <c r="D170" s="301"/>
      <c r="E170" s="301"/>
      <c r="F170" s="324" t="s">
        <v>1169</v>
      </c>
      <c r="G170" s="301"/>
      <c r="H170" s="301" t="s">
        <v>1219</v>
      </c>
      <c r="I170" s="301" t="s">
        <v>1171</v>
      </c>
      <c r="J170" s="301" t="s">
        <v>1220</v>
      </c>
      <c r="K170" s="349"/>
    </row>
    <row r="171" spans="2:11" s="1" customFormat="1" ht="15" customHeight="1">
      <c r="B171" s="326"/>
      <c r="C171" s="301" t="s">
        <v>1117</v>
      </c>
      <c r="D171" s="301"/>
      <c r="E171" s="301"/>
      <c r="F171" s="324" t="s">
        <v>1169</v>
      </c>
      <c r="G171" s="301"/>
      <c r="H171" s="301" t="s">
        <v>1236</v>
      </c>
      <c r="I171" s="301" t="s">
        <v>1171</v>
      </c>
      <c r="J171" s="301" t="s">
        <v>1220</v>
      </c>
      <c r="K171" s="349"/>
    </row>
    <row r="172" spans="2:11" s="1" customFormat="1" ht="15" customHeight="1">
      <c r="B172" s="326"/>
      <c r="C172" s="301" t="s">
        <v>1174</v>
      </c>
      <c r="D172" s="301"/>
      <c r="E172" s="301"/>
      <c r="F172" s="324" t="s">
        <v>1175</v>
      </c>
      <c r="G172" s="301"/>
      <c r="H172" s="301" t="s">
        <v>1236</v>
      </c>
      <c r="I172" s="301" t="s">
        <v>1171</v>
      </c>
      <c r="J172" s="301">
        <v>50</v>
      </c>
      <c r="K172" s="349"/>
    </row>
    <row r="173" spans="2:11" s="1" customFormat="1" ht="15" customHeight="1">
      <c r="B173" s="326"/>
      <c r="C173" s="301" t="s">
        <v>1177</v>
      </c>
      <c r="D173" s="301"/>
      <c r="E173" s="301"/>
      <c r="F173" s="324" t="s">
        <v>1169</v>
      </c>
      <c r="G173" s="301"/>
      <c r="H173" s="301" t="s">
        <v>1236</v>
      </c>
      <c r="I173" s="301" t="s">
        <v>1179</v>
      </c>
      <c r="J173" s="301"/>
      <c r="K173" s="349"/>
    </row>
    <row r="174" spans="2:11" s="1" customFormat="1" ht="15" customHeight="1">
      <c r="B174" s="326"/>
      <c r="C174" s="301" t="s">
        <v>1188</v>
      </c>
      <c r="D174" s="301"/>
      <c r="E174" s="301"/>
      <c r="F174" s="324" t="s">
        <v>1175</v>
      </c>
      <c r="G174" s="301"/>
      <c r="H174" s="301" t="s">
        <v>1236</v>
      </c>
      <c r="I174" s="301" t="s">
        <v>1171</v>
      </c>
      <c r="J174" s="301">
        <v>50</v>
      </c>
      <c r="K174" s="349"/>
    </row>
    <row r="175" spans="2:11" s="1" customFormat="1" ht="15" customHeight="1">
      <c r="B175" s="326"/>
      <c r="C175" s="301" t="s">
        <v>1196</v>
      </c>
      <c r="D175" s="301"/>
      <c r="E175" s="301"/>
      <c r="F175" s="324" t="s">
        <v>1175</v>
      </c>
      <c r="G175" s="301"/>
      <c r="H175" s="301" t="s">
        <v>1236</v>
      </c>
      <c r="I175" s="301" t="s">
        <v>1171</v>
      </c>
      <c r="J175" s="301">
        <v>50</v>
      </c>
      <c r="K175" s="349"/>
    </row>
    <row r="176" spans="2:11" s="1" customFormat="1" ht="15" customHeight="1">
      <c r="B176" s="326"/>
      <c r="C176" s="301" t="s">
        <v>1194</v>
      </c>
      <c r="D176" s="301"/>
      <c r="E176" s="301"/>
      <c r="F176" s="324" t="s">
        <v>1175</v>
      </c>
      <c r="G176" s="301"/>
      <c r="H176" s="301" t="s">
        <v>1236</v>
      </c>
      <c r="I176" s="301" t="s">
        <v>1171</v>
      </c>
      <c r="J176" s="301">
        <v>50</v>
      </c>
      <c r="K176" s="349"/>
    </row>
    <row r="177" spans="2:11" s="1" customFormat="1" ht="15" customHeight="1">
      <c r="B177" s="326"/>
      <c r="C177" s="301" t="s">
        <v>121</v>
      </c>
      <c r="D177" s="301"/>
      <c r="E177" s="301"/>
      <c r="F177" s="324" t="s">
        <v>1169</v>
      </c>
      <c r="G177" s="301"/>
      <c r="H177" s="301" t="s">
        <v>1237</v>
      </c>
      <c r="I177" s="301" t="s">
        <v>1238</v>
      </c>
      <c r="J177" s="301"/>
      <c r="K177" s="349"/>
    </row>
    <row r="178" spans="2:11" s="1" customFormat="1" ht="15" customHeight="1">
      <c r="B178" s="326"/>
      <c r="C178" s="301" t="s">
        <v>57</v>
      </c>
      <c r="D178" s="301"/>
      <c r="E178" s="301"/>
      <c r="F178" s="324" t="s">
        <v>1169</v>
      </c>
      <c r="G178" s="301"/>
      <c r="H178" s="301" t="s">
        <v>1239</v>
      </c>
      <c r="I178" s="301" t="s">
        <v>1240</v>
      </c>
      <c r="J178" s="301">
        <v>1</v>
      </c>
      <c r="K178" s="349"/>
    </row>
    <row r="179" spans="2:11" s="1" customFormat="1" ht="15" customHeight="1">
      <c r="B179" s="326"/>
      <c r="C179" s="301" t="s">
        <v>53</v>
      </c>
      <c r="D179" s="301"/>
      <c r="E179" s="301"/>
      <c r="F179" s="324" t="s">
        <v>1169</v>
      </c>
      <c r="G179" s="301"/>
      <c r="H179" s="301" t="s">
        <v>1241</v>
      </c>
      <c r="I179" s="301" t="s">
        <v>1171</v>
      </c>
      <c r="J179" s="301">
        <v>20</v>
      </c>
      <c r="K179" s="349"/>
    </row>
    <row r="180" spans="2:11" s="1" customFormat="1" ht="15" customHeight="1">
      <c r="B180" s="326"/>
      <c r="C180" s="301" t="s">
        <v>54</v>
      </c>
      <c r="D180" s="301"/>
      <c r="E180" s="301"/>
      <c r="F180" s="324" t="s">
        <v>1169</v>
      </c>
      <c r="G180" s="301"/>
      <c r="H180" s="301" t="s">
        <v>1242</v>
      </c>
      <c r="I180" s="301" t="s">
        <v>1171</v>
      </c>
      <c r="J180" s="301">
        <v>255</v>
      </c>
      <c r="K180" s="349"/>
    </row>
    <row r="181" spans="2:11" s="1" customFormat="1" ht="15" customHeight="1">
      <c r="B181" s="326"/>
      <c r="C181" s="301" t="s">
        <v>122</v>
      </c>
      <c r="D181" s="301"/>
      <c r="E181" s="301"/>
      <c r="F181" s="324" t="s">
        <v>1169</v>
      </c>
      <c r="G181" s="301"/>
      <c r="H181" s="301" t="s">
        <v>1133</v>
      </c>
      <c r="I181" s="301" t="s">
        <v>1171</v>
      </c>
      <c r="J181" s="301">
        <v>10</v>
      </c>
      <c r="K181" s="349"/>
    </row>
    <row r="182" spans="2:11" s="1" customFormat="1" ht="15" customHeight="1">
      <c r="B182" s="326"/>
      <c r="C182" s="301" t="s">
        <v>123</v>
      </c>
      <c r="D182" s="301"/>
      <c r="E182" s="301"/>
      <c r="F182" s="324" t="s">
        <v>1169</v>
      </c>
      <c r="G182" s="301"/>
      <c r="H182" s="301" t="s">
        <v>1243</v>
      </c>
      <c r="I182" s="301" t="s">
        <v>1204</v>
      </c>
      <c r="J182" s="301"/>
      <c r="K182" s="349"/>
    </row>
    <row r="183" spans="2:11" s="1" customFormat="1" ht="15" customHeight="1">
      <c r="B183" s="326"/>
      <c r="C183" s="301" t="s">
        <v>1244</v>
      </c>
      <c r="D183" s="301"/>
      <c r="E183" s="301"/>
      <c r="F183" s="324" t="s">
        <v>1169</v>
      </c>
      <c r="G183" s="301"/>
      <c r="H183" s="301" t="s">
        <v>1245</v>
      </c>
      <c r="I183" s="301" t="s">
        <v>1204</v>
      </c>
      <c r="J183" s="301"/>
      <c r="K183" s="349"/>
    </row>
    <row r="184" spans="2:11" s="1" customFormat="1" ht="15" customHeight="1">
      <c r="B184" s="326"/>
      <c r="C184" s="301" t="s">
        <v>1233</v>
      </c>
      <c r="D184" s="301"/>
      <c r="E184" s="301"/>
      <c r="F184" s="324" t="s">
        <v>1169</v>
      </c>
      <c r="G184" s="301"/>
      <c r="H184" s="301" t="s">
        <v>1246</v>
      </c>
      <c r="I184" s="301" t="s">
        <v>1204</v>
      </c>
      <c r="J184" s="301"/>
      <c r="K184" s="349"/>
    </row>
    <row r="185" spans="2:11" s="1" customFormat="1" ht="15" customHeight="1">
      <c r="B185" s="326"/>
      <c r="C185" s="301" t="s">
        <v>125</v>
      </c>
      <c r="D185" s="301"/>
      <c r="E185" s="301"/>
      <c r="F185" s="324" t="s">
        <v>1175</v>
      </c>
      <c r="G185" s="301"/>
      <c r="H185" s="301" t="s">
        <v>1247</v>
      </c>
      <c r="I185" s="301" t="s">
        <v>1171</v>
      </c>
      <c r="J185" s="301">
        <v>50</v>
      </c>
      <c r="K185" s="349"/>
    </row>
    <row r="186" spans="2:11" s="1" customFormat="1" ht="15" customHeight="1">
      <c r="B186" s="326"/>
      <c r="C186" s="301" t="s">
        <v>1248</v>
      </c>
      <c r="D186" s="301"/>
      <c r="E186" s="301"/>
      <c r="F186" s="324" t="s">
        <v>1175</v>
      </c>
      <c r="G186" s="301"/>
      <c r="H186" s="301" t="s">
        <v>1249</v>
      </c>
      <c r="I186" s="301" t="s">
        <v>1250</v>
      </c>
      <c r="J186" s="301"/>
      <c r="K186" s="349"/>
    </row>
    <row r="187" spans="2:11" s="1" customFormat="1" ht="15" customHeight="1">
      <c r="B187" s="326"/>
      <c r="C187" s="301" t="s">
        <v>1251</v>
      </c>
      <c r="D187" s="301"/>
      <c r="E187" s="301"/>
      <c r="F187" s="324" t="s">
        <v>1175</v>
      </c>
      <c r="G187" s="301"/>
      <c r="H187" s="301" t="s">
        <v>1252</v>
      </c>
      <c r="I187" s="301" t="s">
        <v>1250</v>
      </c>
      <c r="J187" s="301"/>
      <c r="K187" s="349"/>
    </row>
    <row r="188" spans="2:11" s="1" customFormat="1" ht="15" customHeight="1">
      <c r="B188" s="326"/>
      <c r="C188" s="301" t="s">
        <v>1253</v>
      </c>
      <c r="D188" s="301"/>
      <c r="E188" s="301"/>
      <c r="F188" s="324" t="s">
        <v>1175</v>
      </c>
      <c r="G188" s="301"/>
      <c r="H188" s="301" t="s">
        <v>1254</v>
      </c>
      <c r="I188" s="301" t="s">
        <v>1250</v>
      </c>
      <c r="J188" s="301"/>
      <c r="K188" s="349"/>
    </row>
    <row r="189" spans="2:11" s="1" customFormat="1" ht="15" customHeight="1">
      <c r="B189" s="326"/>
      <c r="C189" s="362" t="s">
        <v>1255</v>
      </c>
      <c r="D189" s="301"/>
      <c r="E189" s="301"/>
      <c r="F189" s="324" t="s">
        <v>1175</v>
      </c>
      <c r="G189" s="301"/>
      <c r="H189" s="301" t="s">
        <v>1256</v>
      </c>
      <c r="I189" s="301" t="s">
        <v>1257</v>
      </c>
      <c r="J189" s="363" t="s">
        <v>1258</v>
      </c>
      <c r="K189" s="349"/>
    </row>
    <row r="190" spans="2:11" s="1" customFormat="1" ht="15" customHeight="1">
      <c r="B190" s="326"/>
      <c r="C190" s="362" t="s">
        <v>42</v>
      </c>
      <c r="D190" s="301"/>
      <c r="E190" s="301"/>
      <c r="F190" s="324" t="s">
        <v>1169</v>
      </c>
      <c r="G190" s="301"/>
      <c r="H190" s="298" t="s">
        <v>1259</v>
      </c>
      <c r="I190" s="301" t="s">
        <v>1260</v>
      </c>
      <c r="J190" s="301"/>
      <c r="K190" s="349"/>
    </row>
    <row r="191" spans="2:11" s="1" customFormat="1" ht="15" customHeight="1">
      <c r="B191" s="326"/>
      <c r="C191" s="362" t="s">
        <v>1261</v>
      </c>
      <c r="D191" s="301"/>
      <c r="E191" s="301"/>
      <c r="F191" s="324" t="s">
        <v>1169</v>
      </c>
      <c r="G191" s="301"/>
      <c r="H191" s="301" t="s">
        <v>1262</v>
      </c>
      <c r="I191" s="301" t="s">
        <v>1204</v>
      </c>
      <c r="J191" s="301"/>
      <c r="K191" s="349"/>
    </row>
    <row r="192" spans="2:11" s="1" customFormat="1" ht="15" customHeight="1">
      <c r="B192" s="326"/>
      <c r="C192" s="362" t="s">
        <v>1263</v>
      </c>
      <c r="D192" s="301"/>
      <c r="E192" s="301"/>
      <c r="F192" s="324" t="s">
        <v>1169</v>
      </c>
      <c r="G192" s="301"/>
      <c r="H192" s="301" t="s">
        <v>1264</v>
      </c>
      <c r="I192" s="301" t="s">
        <v>1204</v>
      </c>
      <c r="J192" s="301"/>
      <c r="K192" s="349"/>
    </row>
    <row r="193" spans="2:11" s="1" customFormat="1" ht="15" customHeight="1">
      <c r="B193" s="326"/>
      <c r="C193" s="362" t="s">
        <v>1265</v>
      </c>
      <c r="D193" s="301"/>
      <c r="E193" s="301"/>
      <c r="F193" s="324" t="s">
        <v>1175</v>
      </c>
      <c r="G193" s="301"/>
      <c r="H193" s="301" t="s">
        <v>1266</v>
      </c>
      <c r="I193" s="301" t="s">
        <v>1204</v>
      </c>
      <c r="J193" s="301"/>
      <c r="K193" s="349"/>
    </row>
    <row r="194" spans="2:11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pans="2:11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1267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5" t="s">
        <v>1268</v>
      </c>
      <c r="D200" s="365"/>
      <c r="E200" s="365"/>
      <c r="F200" s="365" t="s">
        <v>1269</v>
      </c>
      <c r="G200" s="366"/>
      <c r="H200" s="365" t="s">
        <v>1270</v>
      </c>
      <c r="I200" s="365"/>
      <c r="J200" s="365"/>
      <c r="K200" s="293"/>
    </row>
    <row r="201" spans="2:1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pans="2:11" s="1" customFormat="1" ht="15" customHeight="1">
      <c r="B202" s="326"/>
      <c r="C202" s="301" t="s">
        <v>1260</v>
      </c>
      <c r="D202" s="301"/>
      <c r="E202" s="301"/>
      <c r="F202" s="324" t="s">
        <v>43</v>
      </c>
      <c r="G202" s="301"/>
      <c r="H202" s="301" t="s">
        <v>1271</v>
      </c>
      <c r="I202" s="301"/>
      <c r="J202" s="301"/>
      <c r="K202" s="349"/>
    </row>
    <row r="203" spans="2:11" s="1" customFormat="1" ht="15" customHeight="1">
      <c r="B203" s="326"/>
      <c r="C203" s="301"/>
      <c r="D203" s="301"/>
      <c r="E203" s="301"/>
      <c r="F203" s="324" t="s">
        <v>44</v>
      </c>
      <c r="G203" s="301"/>
      <c r="H203" s="301" t="s">
        <v>1272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47</v>
      </c>
      <c r="G204" s="301"/>
      <c r="H204" s="301" t="s">
        <v>1273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45</v>
      </c>
      <c r="G205" s="301"/>
      <c r="H205" s="301" t="s">
        <v>1274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46</v>
      </c>
      <c r="G206" s="301"/>
      <c r="H206" s="301" t="s">
        <v>1275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pans="2:11" s="1" customFormat="1" ht="15" customHeight="1">
      <c r="B208" s="326"/>
      <c r="C208" s="301" t="s">
        <v>1216</v>
      </c>
      <c r="D208" s="301"/>
      <c r="E208" s="301"/>
      <c r="F208" s="324" t="s">
        <v>79</v>
      </c>
      <c r="G208" s="301"/>
      <c r="H208" s="301" t="s">
        <v>1276</v>
      </c>
      <c r="I208" s="301"/>
      <c r="J208" s="301"/>
      <c r="K208" s="349"/>
    </row>
    <row r="209" spans="2:11" s="1" customFormat="1" ht="15" customHeight="1">
      <c r="B209" s="326"/>
      <c r="C209" s="301"/>
      <c r="D209" s="301"/>
      <c r="E209" s="301"/>
      <c r="F209" s="324" t="s">
        <v>1112</v>
      </c>
      <c r="G209" s="301"/>
      <c r="H209" s="301" t="s">
        <v>1113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1110</v>
      </c>
      <c r="G210" s="301"/>
      <c r="H210" s="301" t="s">
        <v>1277</v>
      </c>
      <c r="I210" s="301"/>
      <c r="J210" s="301"/>
      <c r="K210" s="349"/>
    </row>
    <row r="211" spans="2:11" s="1" customFormat="1" ht="15" customHeight="1">
      <c r="B211" s="367"/>
      <c r="C211" s="301"/>
      <c r="D211" s="301"/>
      <c r="E211" s="301"/>
      <c r="F211" s="324" t="s">
        <v>88</v>
      </c>
      <c r="G211" s="362"/>
      <c r="H211" s="353" t="s">
        <v>1114</v>
      </c>
      <c r="I211" s="353"/>
      <c r="J211" s="353"/>
      <c r="K211" s="368"/>
    </row>
    <row r="212" spans="2:11" s="1" customFormat="1" ht="15" customHeight="1">
      <c r="B212" s="367"/>
      <c r="C212" s="301"/>
      <c r="D212" s="301"/>
      <c r="E212" s="301"/>
      <c r="F212" s="324" t="s">
        <v>1115</v>
      </c>
      <c r="G212" s="362"/>
      <c r="H212" s="353" t="s">
        <v>1278</v>
      </c>
      <c r="I212" s="353"/>
      <c r="J212" s="353"/>
      <c r="K212" s="368"/>
    </row>
    <row r="213" spans="2:11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pans="2:11" s="1" customFormat="1" ht="15" customHeight="1">
      <c r="B214" s="367"/>
      <c r="C214" s="301" t="s">
        <v>1240</v>
      </c>
      <c r="D214" s="301"/>
      <c r="E214" s="301"/>
      <c r="F214" s="324">
        <v>1</v>
      </c>
      <c r="G214" s="362"/>
      <c r="H214" s="353" t="s">
        <v>1279</v>
      </c>
      <c r="I214" s="353"/>
      <c r="J214" s="353"/>
      <c r="K214" s="368"/>
    </row>
    <row r="215" spans="2:11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1280</v>
      </c>
      <c r="I215" s="353"/>
      <c r="J215" s="353"/>
      <c r="K215" s="368"/>
    </row>
    <row r="216" spans="2:11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1281</v>
      </c>
      <c r="I216" s="353"/>
      <c r="J216" s="353"/>
      <c r="K216" s="368"/>
    </row>
    <row r="217" spans="2:11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1282</v>
      </c>
      <c r="I217" s="353"/>
      <c r="J217" s="353"/>
      <c r="K217" s="368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Hahnová</dc:creator>
  <cp:keywords/>
  <dc:description/>
  <cp:lastModifiedBy>Daniela Hahnová</cp:lastModifiedBy>
  <dcterms:created xsi:type="dcterms:W3CDTF">2023-03-14T14:09:56Z</dcterms:created>
  <dcterms:modified xsi:type="dcterms:W3CDTF">2023-03-14T14:10:01Z</dcterms:modified>
  <cp:category/>
  <cp:version/>
  <cp:contentType/>
  <cp:contentStatus/>
</cp:coreProperties>
</file>