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app.xml" ContentType="application/vnd.openxmlformats-officedocument.extended-propertie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officeDocument/2006/relationships/extended-properties" Target="docProps/app.xml" /><Relationship Id="rId3"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fileVersion appName="xl" lastEdited="4" lowestEdited="4" rupBuild="9302"/>
  <mc:AlternateContent xmlns:mc="http://schemas.openxmlformats.org/markup-compatibility/2006">
    <mc:Choice Requires="x15">
      <x15ac:absPath xmlns:x15ac="http://schemas.microsoft.com/office/spreadsheetml/2010/11/ac" url="S:\TU\Majer\III_210 36_Oloví_Boučí\ROZPOČET\FINAL_pro zadání_2023\"/>
    </mc:Choice>
  </mc:AlternateContent>
  <bookViews>
    <workbookView xWindow="240" yWindow="120" windowWidth="14940" windowHeight="9225"/>
  </bookViews>
  <sheets>
    <sheet name="Souhrn" sheetId="1" r:id="rId1"/>
    <sheet name="0 - BO2016-00" sheetId="2" r:id="rId2"/>
    <sheet name="1 - BO2016-10" sheetId="3" r:id="rId3"/>
    <sheet name="2 - BO2016-20" sheetId="4" r:id="rId4"/>
    <sheet name="3 - BO2016-90" sheetId="5" r:id="rId5"/>
  </sheets>
  <definedNames>
    <definedName name="_xlnm.Print_Area" localSheetId="0">Souhrn!$A$1:$G$27</definedName>
    <definedName name="_xlnm.Print_Titles" localSheetId="0">Souhrn!$17:$19</definedName>
    <definedName name="_xlnm.Print_Area" localSheetId="1">'0 - BO2016-00'!$A$1:$M$100</definedName>
    <definedName name="_xlnm.Print_Titles" localSheetId="1">'0 - BO2016-00'!$25:$27</definedName>
    <definedName name="_xlnm.Print_Area" localSheetId="2">'1 - BO2016-10'!$A$1:$M$799</definedName>
    <definedName name="_xlnm.Print_Titles" localSheetId="2">'1 - BO2016-10'!$31:$33</definedName>
    <definedName name="_xlnm.Print_Area" localSheetId="3">'2 - BO2016-20'!$A$1:$M$273</definedName>
    <definedName name="_xlnm.Print_Titles" localSheetId="3">'2 - BO2016-20'!$27:$29</definedName>
    <definedName name="_xlnm.Print_Area" localSheetId="4">'3 - BO2016-90'!$A$1:$M$153</definedName>
    <definedName name="_xlnm.Print_Titles" localSheetId="4">'3 - BO2016-90'!$22:$24</definedName>
  </definedNames>
  <calcPr/>
</workbook>
</file>

<file path=xl/calcChain.xml><?xml version="1.0" encoding="utf-8"?>
<calcChain xmlns="http://schemas.openxmlformats.org/spreadsheetml/2006/main">
  <c i="5" l="1" r="R131"/>
  <c r="I131"/>
  <c r="Q131"/>
  <c r="R126"/>
  <c r="I126"/>
  <c r="J126"/>
  <c r="L126"/>
  <c r="R121"/>
  <c r="I121"/>
  <c r="Q121"/>
  <c r="R116"/>
  <c r="I116"/>
  <c r="Q116"/>
  <c r="R111"/>
  <c r="I111"/>
  <c r="Q111"/>
  <c r="R106"/>
  <c r="I106"/>
  <c r="Q106"/>
  <c r="R101"/>
  <c r="I101"/>
  <c r="Q101"/>
  <c r="R96"/>
  <c r="I96"/>
  <c r="Q96"/>
  <c r="R91"/>
  <c r="I91"/>
  <c r="J91"/>
  <c r="L91"/>
  <c r="R86"/>
  <c r="I86"/>
  <c r="Q86"/>
  <c r="R81"/>
  <c r="I81"/>
  <c r="Q81"/>
  <c r="R76"/>
  <c r="I76"/>
  <c r="Q76"/>
  <c r="R71"/>
  <c r="I71"/>
  <c r="Q71"/>
  <c r="R66"/>
  <c r="I66"/>
  <c r="Q66"/>
  <c r="R61"/>
  <c r="I61"/>
  <c r="J61"/>
  <c r="L61"/>
  <c r="R56"/>
  <c r="I56"/>
  <c r="Q56"/>
  <c r="R51"/>
  <c r="I51"/>
  <c r="Q51"/>
  <c r="R46"/>
  <c r="I46"/>
  <c r="Q46"/>
  <c r="R41"/>
  <c r="Q41"/>
  <c r="I41"/>
  <c r="J41"/>
  <c r="L41"/>
  <c r="R36"/>
  <c r="I36"/>
  <c r="Q36"/>
  <c r="R31"/>
  <c r="I31"/>
  <c r="Q31"/>
  <c r="R26"/>
  <c r="R136"/>
  <c r="I26"/>
  <c r="Q26"/>
  <c r="A13"/>
  <c i="4" r="R251"/>
  <c r="R256"/>
  <c r="I251"/>
  <c r="Q251"/>
  <c r="Q256"/>
  <c r="R243"/>
  <c r="I243"/>
  <c r="Q243"/>
  <c r="R238"/>
  <c r="I238"/>
  <c r="Q238"/>
  <c r="R233"/>
  <c r="I233"/>
  <c r="J233"/>
  <c r="L233"/>
  <c r="R228"/>
  <c r="I228"/>
  <c r="Q228"/>
  <c r="R223"/>
  <c r="I223"/>
  <c r="Q223"/>
  <c r="R218"/>
  <c r="R248"/>
  <c r="I218"/>
  <c r="Q218"/>
  <c r="R210"/>
  <c r="R215"/>
  <c r="I210"/>
  <c r="Q210"/>
  <c r="Q215"/>
  <c r="R202"/>
  <c r="I202"/>
  <c r="Q202"/>
  <c r="R197"/>
  <c r="I197"/>
  <c r="Q197"/>
  <c r="R192"/>
  <c r="I192"/>
  <c r="Q192"/>
  <c r="R187"/>
  <c r="R207"/>
  <c r="I187"/>
  <c r="J187"/>
  <c r="R179"/>
  <c r="I179"/>
  <c r="Q179"/>
  <c r="R174"/>
  <c r="I174"/>
  <c r="Q174"/>
  <c r="R169"/>
  <c r="I169"/>
  <c r="Q169"/>
  <c r="R164"/>
  <c r="I164"/>
  <c r="Q164"/>
  <c r="R159"/>
  <c r="I159"/>
  <c r="Q159"/>
  <c r="R154"/>
  <c r="I154"/>
  <c r="Q154"/>
  <c r="R149"/>
  <c r="I149"/>
  <c r="J149"/>
  <c r="L149"/>
  <c r="R144"/>
  <c r="I144"/>
  <c r="Q144"/>
  <c r="R139"/>
  <c r="I139"/>
  <c r="Q139"/>
  <c r="R134"/>
  <c r="I134"/>
  <c r="Q134"/>
  <c r="R129"/>
  <c r="I129"/>
  <c r="Q129"/>
  <c r="R124"/>
  <c r="R184"/>
  <c r="I124"/>
  <c r="Q124"/>
  <c r="R116"/>
  <c r="I116"/>
  <c r="Q116"/>
  <c r="R111"/>
  <c r="I111"/>
  <c r="Q111"/>
  <c r="R106"/>
  <c r="I106"/>
  <c r="J106"/>
  <c r="L106"/>
  <c r="R101"/>
  <c r="I101"/>
  <c r="Q101"/>
  <c r="R96"/>
  <c r="I96"/>
  <c r="Q96"/>
  <c r="R91"/>
  <c r="I91"/>
  <c r="Q91"/>
  <c r="R86"/>
  <c r="I86"/>
  <c r="Q86"/>
  <c r="R81"/>
  <c r="I81"/>
  <c r="Q81"/>
  <c r="R76"/>
  <c r="I76"/>
  <c r="Q76"/>
  <c r="R71"/>
  <c r="I71"/>
  <c r="Q71"/>
  <c r="R66"/>
  <c r="I66"/>
  <c r="Q66"/>
  <c r="R61"/>
  <c r="I61"/>
  <c r="Q61"/>
  <c r="R56"/>
  <c r="I56"/>
  <c r="Q56"/>
  <c r="R51"/>
  <c r="I51"/>
  <c r="Q51"/>
  <c r="R46"/>
  <c r="I46"/>
  <c r="Q46"/>
  <c r="R41"/>
  <c r="I41"/>
  <c r="Q41"/>
  <c r="R36"/>
  <c r="I36"/>
  <c r="Q36"/>
  <c r="R31"/>
  <c r="R121"/>
  <c r="I31"/>
  <c r="Q31"/>
  <c r="A13"/>
  <c i="3" r="R777"/>
  <c r="R782"/>
  <c r="I777"/>
  <c r="J777"/>
  <c r="H783"/>
  <c r="K29"/>
  <c r="R769"/>
  <c r="I769"/>
  <c r="Q769"/>
  <c r="R764"/>
  <c r="I764"/>
  <c r="Q764"/>
  <c r="R759"/>
  <c r="I759"/>
  <c r="Q759"/>
  <c r="R754"/>
  <c r="I754"/>
  <c r="Q754"/>
  <c r="R749"/>
  <c r="R774"/>
  <c r="I749"/>
  <c r="Q749"/>
  <c r="Q774"/>
  <c r="R741"/>
  <c r="I741"/>
  <c r="J741"/>
  <c r="L741"/>
  <c r="R736"/>
  <c r="I736"/>
  <c r="Q736"/>
  <c r="R731"/>
  <c r="I731"/>
  <c r="Q731"/>
  <c r="R726"/>
  <c r="I726"/>
  <c r="Q726"/>
  <c r="R721"/>
  <c r="I721"/>
  <c r="Q721"/>
  <c r="R716"/>
  <c r="I716"/>
  <c r="Q716"/>
  <c r="R711"/>
  <c r="I711"/>
  <c r="Q711"/>
  <c r="R706"/>
  <c r="I706"/>
  <c r="Q706"/>
  <c r="R701"/>
  <c r="I701"/>
  <c r="Q701"/>
  <c r="R696"/>
  <c r="I696"/>
  <c r="Q696"/>
  <c r="R691"/>
  <c r="I691"/>
  <c r="Q691"/>
  <c r="R686"/>
  <c r="I686"/>
  <c r="Q686"/>
  <c r="R681"/>
  <c r="I681"/>
  <c r="Q681"/>
  <c r="R676"/>
  <c r="I676"/>
  <c r="Q676"/>
  <c r="R671"/>
  <c r="I671"/>
  <c r="Q671"/>
  <c r="R666"/>
  <c r="I666"/>
  <c r="Q666"/>
  <c r="R661"/>
  <c r="I661"/>
  <c r="Q661"/>
  <c r="R656"/>
  <c r="I656"/>
  <c r="Q656"/>
  <c r="R651"/>
  <c r="I651"/>
  <c r="Q651"/>
  <c r="R646"/>
  <c r="I646"/>
  <c r="Q646"/>
  <c r="R641"/>
  <c r="I641"/>
  <c r="Q641"/>
  <c r="R636"/>
  <c r="I636"/>
  <c r="Q636"/>
  <c r="R631"/>
  <c r="I631"/>
  <c r="Q631"/>
  <c r="R626"/>
  <c r="I626"/>
  <c r="Q626"/>
  <c r="R621"/>
  <c r="I621"/>
  <c r="Q621"/>
  <c r="R616"/>
  <c r="I616"/>
  <c r="Q616"/>
  <c r="R611"/>
  <c r="I611"/>
  <c r="Q611"/>
  <c r="R606"/>
  <c r="I606"/>
  <c r="Q606"/>
  <c r="R601"/>
  <c r="I601"/>
  <c r="Q601"/>
  <c r="R596"/>
  <c r="I596"/>
  <c r="Q596"/>
  <c r="R591"/>
  <c r="I591"/>
  <c r="Q591"/>
  <c r="R586"/>
  <c r="R746"/>
  <c r="I586"/>
  <c r="Q586"/>
  <c r="R578"/>
  <c r="I578"/>
  <c r="Q578"/>
  <c r="R573"/>
  <c r="I573"/>
  <c r="Q573"/>
  <c r="R568"/>
  <c r="I568"/>
  <c r="Q568"/>
  <c r="R563"/>
  <c r="I563"/>
  <c r="Q563"/>
  <c r="R558"/>
  <c r="I558"/>
  <c r="Q558"/>
  <c r="R553"/>
  <c r="I553"/>
  <c r="Q553"/>
  <c r="R548"/>
  <c r="I548"/>
  <c r="Q548"/>
  <c r="R543"/>
  <c r="I543"/>
  <c r="Q543"/>
  <c r="R538"/>
  <c r="I538"/>
  <c r="Q538"/>
  <c r="R533"/>
  <c r="I533"/>
  <c r="Q533"/>
  <c r="R528"/>
  <c r="I528"/>
  <c r="Q528"/>
  <c r="R523"/>
  <c r="R583"/>
  <c r="I523"/>
  <c r="Q523"/>
  <c r="Q583"/>
  <c r="R515"/>
  <c r="I515"/>
  <c r="J515"/>
  <c r="L515"/>
  <c r="R510"/>
  <c r="I510"/>
  <c r="Q510"/>
  <c r="R505"/>
  <c r="I505"/>
  <c r="Q505"/>
  <c r="R500"/>
  <c r="I500"/>
  <c r="J500"/>
  <c r="L500"/>
  <c r="R495"/>
  <c r="R520"/>
  <c r="I495"/>
  <c r="Q495"/>
  <c r="R487"/>
  <c r="I487"/>
  <c r="Q487"/>
  <c r="R482"/>
  <c r="I482"/>
  <c r="Q482"/>
  <c r="R477"/>
  <c r="I477"/>
  <c r="J477"/>
  <c r="L477"/>
  <c r="R472"/>
  <c r="I472"/>
  <c r="Q472"/>
  <c r="R467"/>
  <c r="I467"/>
  <c r="Q467"/>
  <c r="R462"/>
  <c r="I462"/>
  <c r="Q462"/>
  <c r="R457"/>
  <c r="I457"/>
  <c r="Q457"/>
  <c r="R452"/>
  <c r="I452"/>
  <c r="Q452"/>
  <c r="R447"/>
  <c r="R492"/>
  <c r="I447"/>
  <c r="Q447"/>
  <c r="R439"/>
  <c r="I439"/>
  <c r="Q439"/>
  <c r="R434"/>
  <c r="I434"/>
  <c r="Q434"/>
  <c r="R429"/>
  <c r="R444"/>
  <c r="I429"/>
  <c r="Q429"/>
  <c r="Q444"/>
  <c r="R421"/>
  <c r="I421"/>
  <c r="Q421"/>
  <c r="R416"/>
  <c r="I416"/>
  <c r="Q416"/>
  <c r="R411"/>
  <c r="I411"/>
  <c r="Q411"/>
  <c r="R406"/>
  <c r="I406"/>
  <c r="Q406"/>
  <c r="R401"/>
  <c r="I401"/>
  <c r="Q401"/>
  <c r="R396"/>
  <c r="I396"/>
  <c r="Q396"/>
  <c r="R391"/>
  <c r="I391"/>
  <c r="Q391"/>
  <c r="R386"/>
  <c r="I386"/>
  <c r="Q386"/>
  <c r="R381"/>
  <c r="R426"/>
  <c r="I381"/>
  <c r="Q381"/>
  <c r="Q426"/>
  <c r="R373"/>
  <c r="I373"/>
  <c r="Q373"/>
  <c r="R368"/>
  <c r="I368"/>
  <c r="Q368"/>
  <c r="R363"/>
  <c r="I363"/>
  <c r="Q363"/>
  <c r="R358"/>
  <c r="I358"/>
  <c r="Q358"/>
  <c r="R353"/>
  <c r="I353"/>
  <c r="Q353"/>
  <c r="R348"/>
  <c r="I348"/>
  <c r="Q348"/>
  <c r="R343"/>
  <c r="I343"/>
  <c r="Q343"/>
  <c r="R338"/>
  <c r="I338"/>
  <c r="Q338"/>
  <c r="R333"/>
  <c r="I333"/>
  <c r="Q333"/>
  <c r="R328"/>
  <c r="I328"/>
  <c r="Q328"/>
  <c r="R323"/>
  <c r="I323"/>
  <c r="Q323"/>
  <c r="R318"/>
  <c r="I318"/>
  <c r="Q318"/>
  <c r="R313"/>
  <c r="I313"/>
  <c r="Q313"/>
  <c r="R308"/>
  <c r="I308"/>
  <c r="Q308"/>
  <c r="R303"/>
  <c r="I303"/>
  <c r="Q303"/>
  <c r="R298"/>
  <c r="R378"/>
  <c r="I298"/>
  <c r="J298"/>
  <c r="L298"/>
  <c r="R290"/>
  <c r="I290"/>
  <c r="Q290"/>
  <c r="R285"/>
  <c r="I285"/>
  <c r="Q285"/>
  <c r="R280"/>
  <c r="I280"/>
  <c r="Q280"/>
  <c r="R275"/>
  <c r="I275"/>
  <c r="J275"/>
  <c r="L275"/>
  <c r="R270"/>
  <c r="I270"/>
  <c r="J270"/>
  <c r="L270"/>
  <c r="R265"/>
  <c r="I265"/>
  <c r="J265"/>
  <c r="L265"/>
  <c r="R260"/>
  <c r="I260"/>
  <c r="J260"/>
  <c r="L260"/>
  <c r="R255"/>
  <c r="I255"/>
  <c r="Q255"/>
  <c r="R250"/>
  <c r="I250"/>
  <c r="J250"/>
  <c r="L250"/>
  <c r="R245"/>
  <c r="I245"/>
  <c r="Q245"/>
  <c r="R240"/>
  <c r="I240"/>
  <c r="Q240"/>
  <c r="R235"/>
  <c r="I235"/>
  <c r="Q235"/>
  <c r="R230"/>
  <c r="I230"/>
  <c r="Q230"/>
  <c r="R225"/>
  <c r="I225"/>
  <c r="Q225"/>
  <c r="R220"/>
  <c r="I220"/>
  <c r="Q220"/>
  <c r="R215"/>
  <c r="I215"/>
  <c r="Q215"/>
  <c r="R210"/>
  <c r="I210"/>
  <c r="Q210"/>
  <c r="R205"/>
  <c r="I205"/>
  <c r="Q205"/>
  <c r="R200"/>
  <c r="I200"/>
  <c r="Q200"/>
  <c r="R195"/>
  <c r="I195"/>
  <c r="Q195"/>
  <c r="R190"/>
  <c r="I190"/>
  <c r="Q190"/>
  <c r="R185"/>
  <c r="I185"/>
  <c r="Q185"/>
  <c r="R180"/>
  <c r="I180"/>
  <c r="Q180"/>
  <c r="R175"/>
  <c r="I175"/>
  <c r="Q175"/>
  <c r="R170"/>
  <c r="I170"/>
  <c r="Q170"/>
  <c r="R165"/>
  <c r="I165"/>
  <c r="Q165"/>
  <c r="R160"/>
  <c r="I160"/>
  <c r="Q160"/>
  <c r="R155"/>
  <c r="I155"/>
  <c r="Q155"/>
  <c r="R150"/>
  <c r="I150"/>
  <c r="Q150"/>
  <c r="R145"/>
  <c r="I145"/>
  <c r="Q145"/>
  <c r="R140"/>
  <c r="I140"/>
  <c r="Q140"/>
  <c r="R135"/>
  <c r="I135"/>
  <c r="Q135"/>
  <c r="R130"/>
  <c r="I130"/>
  <c r="Q130"/>
  <c r="R125"/>
  <c r="I125"/>
  <c r="Q125"/>
  <c r="R120"/>
  <c r="I120"/>
  <c r="Q120"/>
  <c r="R115"/>
  <c r="I115"/>
  <c r="Q115"/>
  <c r="R110"/>
  <c r="I110"/>
  <c r="Q110"/>
  <c r="R105"/>
  <c r="I105"/>
  <c r="Q105"/>
  <c r="R100"/>
  <c r="I100"/>
  <c r="Q100"/>
  <c r="R95"/>
  <c r="I95"/>
  <c r="Q95"/>
  <c r="R90"/>
  <c r="I90"/>
  <c r="Q90"/>
  <c r="R85"/>
  <c r="I85"/>
  <c r="Q85"/>
  <c r="R80"/>
  <c r="I80"/>
  <c r="J80"/>
  <c r="L80"/>
  <c r="R75"/>
  <c r="I75"/>
  <c r="Q75"/>
  <c r="R70"/>
  <c r="I70"/>
  <c r="Q70"/>
  <c r="R65"/>
  <c r="I65"/>
  <c r="Q65"/>
  <c r="R60"/>
  <c r="I60"/>
  <c r="Q60"/>
  <c r="R55"/>
  <c r="I55"/>
  <c r="Q55"/>
  <c r="R50"/>
  <c r="I50"/>
  <c r="Q50"/>
  <c r="R45"/>
  <c r="I45"/>
  <c r="Q45"/>
  <c r="R40"/>
  <c r="I40"/>
  <c r="Q40"/>
  <c r="R35"/>
  <c r="R295"/>
  <c r="I35"/>
  <c r="J35"/>
  <c r="A13"/>
  <c i="2" r="R78"/>
  <c r="R83"/>
  <c r="I78"/>
  <c r="Q78"/>
  <c r="Q83"/>
  <c r="R70"/>
  <c r="R75"/>
  <c r="I70"/>
  <c r="Q70"/>
  <c r="Q75"/>
  <c r="R62"/>
  <c r="I62"/>
  <c r="Q62"/>
  <c r="R57"/>
  <c r="R67"/>
  <c r="I57"/>
  <c r="Q57"/>
  <c r="Q67"/>
  <c r="R49"/>
  <c r="I49"/>
  <c r="Q49"/>
  <c r="R44"/>
  <c r="I44"/>
  <c r="Q44"/>
  <c r="R39"/>
  <c r="I39"/>
  <c r="Q39"/>
  <c r="R34"/>
  <c r="Q34"/>
  <c r="I34"/>
  <c r="J34"/>
  <c r="L34"/>
  <c r="R29"/>
  <c r="R54"/>
  <c r="I29"/>
  <c r="Q29"/>
  <c r="Q54"/>
  <c r="A13"/>
  <c i="5" l="1" r="J46"/>
  <c r="L46"/>
  <c r="Q61"/>
  <c r="Q136"/>
  <c r="J66"/>
  <c r="L66"/>
  <c r="J106"/>
  <c r="L106"/>
  <c r="J111"/>
  <c r="L111"/>
  <c r="J121"/>
  <c r="L121"/>
  <c i="4" r="J41"/>
  <c r="L41"/>
  <c r="J51"/>
  <c r="L51"/>
  <c r="J56"/>
  <c r="L56"/>
  <c r="J61"/>
  <c r="L61"/>
  <c r="J66"/>
  <c r="L66"/>
  <c r="J71"/>
  <c r="L71"/>
  <c r="J81"/>
  <c r="L81"/>
  <c r="J86"/>
  <c r="L86"/>
  <c r="J96"/>
  <c r="L96"/>
  <c r="Q106"/>
  <c r="Q121"/>
  <c r="J111"/>
  <c r="L111"/>
  <c r="J116"/>
  <c r="L116"/>
  <c r="J129"/>
  <c r="L129"/>
  <c r="J134"/>
  <c r="L134"/>
  <c r="Q149"/>
  <c r="Q184"/>
  <c r="J159"/>
  <c r="L159"/>
  <c r="J169"/>
  <c r="L169"/>
  <c r="J174"/>
  <c r="L174"/>
  <c r="Q187"/>
  <c r="Q207"/>
  <c r="J192"/>
  <c r="L192"/>
  <c r="J197"/>
  <c r="L197"/>
  <c r="J218"/>
  <c r="L218"/>
  <c r="J228"/>
  <c r="L228"/>
  <c r="Q233"/>
  <c r="Q248"/>
  <c r="J238"/>
  <c r="L238"/>
  <c r="J243"/>
  <c r="L243"/>
  <c r="J251"/>
  <c r="H257"/>
  <c r="K25"/>
  <c i="5" r="J26"/>
  <c r="J31"/>
  <c r="L31"/>
  <c r="J36"/>
  <c r="L36"/>
  <c r="J71"/>
  <c r="L71"/>
  <c r="Q126"/>
  <c i="3" r="Q35"/>
  <c r="J45"/>
  <c r="L45"/>
  <c r="J50"/>
  <c r="L50"/>
  <c r="J55"/>
  <c r="L55"/>
  <c r="J75"/>
  <c r="L75"/>
  <c r="Q80"/>
  <c r="J90"/>
  <c r="L90"/>
  <c r="J100"/>
  <c r="L100"/>
  <c r="J105"/>
  <c r="L105"/>
  <c r="J110"/>
  <c r="L110"/>
  <c r="J115"/>
  <c r="L115"/>
  <c r="J125"/>
  <c r="L125"/>
  <c r="J130"/>
  <c r="L130"/>
  <c r="J135"/>
  <c r="L135"/>
  <c r="J145"/>
  <c r="L145"/>
  <c r="J155"/>
  <c r="L155"/>
  <c r="J170"/>
  <c r="L170"/>
  <c r="J180"/>
  <c r="L180"/>
  <c r="J190"/>
  <c r="L190"/>
  <c r="J200"/>
  <c r="L200"/>
  <c r="J210"/>
  <c r="L210"/>
  <c r="J220"/>
  <c r="L220"/>
  <c r="J230"/>
  <c r="L230"/>
  <c r="J240"/>
  <c r="L240"/>
  <c r="Q250"/>
  <c r="J255"/>
  <c r="L255"/>
  <c r="Q260"/>
  <c r="Q265"/>
  <c r="Q270"/>
  <c r="Q275"/>
  <c r="J285"/>
  <c r="L285"/>
  <c r="J290"/>
  <c r="L290"/>
  <c r="Q298"/>
  <c r="Q378"/>
  <c r="J308"/>
  <c r="L308"/>
  <c r="J318"/>
  <c r="L318"/>
  <c r="J328"/>
  <c r="L328"/>
  <c r="J353"/>
  <c r="L353"/>
  <c r="J373"/>
  <c r="L373"/>
  <c r="J386"/>
  <c r="L386"/>
  <c r="J396"/>
  <c r="L396"/>
  <c r="J411"/>
  <c r="L411"/>
  <c r="J416"/>
  <c r="L416"/>
  <c r="J421"/>
  <c r="L421"/>
  <c r="J434"/>
  <c r="L434"/>
  <c r="J439"/>
  <c r="L439"/>
  <c r="J447"/>
  <c r="J452"/>
  <c r="L452"/>
  <c r="J462"/>
  <c r="L462"/>
  <c r="J472"/>
  <c r="L472"/>
  <c r="Q477"/>
  <c r="Q492"/>
  <c r="J482"/>
  <c r="L482"/>
  <c r="J487"/>
  <c r="L487"/>
  <c r="J495"/>
  <c r="Q500"/>
  <c r="Q520"/>
  <c r="J505"/>
  <c r="L505"/>
  <c r="Q515"/>
  <c r="J528"/>
  <c r="L528"/>
  <c r="J538"/>
  <c r="L538"/>
  <c r="J548"/>
  <c r="L548"/>
  <c r="J558"/>
  <c r="L558"/>
  <c r="J568"/>
  <c r="L568"/>
  <c r="J591"/>
  <c r="L591"/>
  <c r="J601"/>
  <c r="L601"/>
  <c r="J611"/>
  <c r="L611"/>
  <c r="J616"/>
  <c r="L616"/>
  <c r="J626"/>
  <c r="L626"/>
  <c r="J636"/>
  <c r="L636"/>
  <c r="J646"/>
  <c r="L646"/>
  <c r="J651"/>
  <c r="L651"/>
  <c r="J656"/>
  <c r="L656"/>
  <c r="J666"/>
  <c r="L666"/>
  <c r="J671"/>
  <c r="L671"/>
  <c r="J681"/>
  <c r="L681"/>
  <c r="J686"/>
  <c r="L686"/>
  <c r="J691"/>
  <c r="L691"/>
  <c r="J706"/>
  <c r="L706"/>
  <c r="J716"/>
  <c r="L716"/>
  <c r="J721"/>
  <c r="L721"/>
  <c r="J726"/>
  <c r="L726"/>
  <c r="Q741"/>
  <c r="Q746"/>
  <c r="J754"/>
  <c r="L754"/>
  <c r="J759"/>
  <c r="L759"/>
  <c r="J764"/>
  <c r="L764"/>
  <c r="J769"/>
  <c r="L769"/>
  <c r="L777"/>
  <c r="L783"/>
  <c r="L29"/>
  <c r="Q777"/>
  <c r="Q782"/>
  <c r="H782"/>
  <c i="5" r="J86"/>
  <c r="L86"/>
  <c r="Q91"/>
  <c r="J101"/>
  <c r="L101"/>
  <c r="J116"/>
  <c r="L116"/>
  <c r="J131"/>
  <c r="L131"/>
  <c i="2" r="J39"/>
  <c r="L39"/>
  <c r="J49"/>
  <c r="L49"/>
  <c i="3" r="L35"/>
  <c r="J40"/>
  <c r="L40"/>
  <c r="J60"/>
  <c r="L60"/>
  <c r="J65"/>
  <c r="L65"/>
  <c r="J70"/>
  <c r="L70"/>
  <c r="J85"/>
  <c r="L85"/>
  <c r="J95"/>
  <c r="L95"/>
  <c r="J120"/>
  <c r="L120"/>
  <c r="J140"/>
  <c r="L140"/>
  <c r="J150"/>
  <c r="L150"/>
  <c r="J160"/>
  <c r="L160"/>
  <c r="J165"/>
  <c r="L165"/>
  <c r="J175"/>
  <c r="L175"/>
  <c r="J185"/>
  <c r="L185"/>
  <c r="J195"/>
  <c r="L195"/>
  <c r="J205"/>
  <c r="L205"/>
  <c r="J215"/>
  <c r="L215"/>
  <c r="J225"/>
  <c r="L225"/>
  <c r="J235"/>
  <c r="L235"/>
  <c r="J245"/>
  <c r="L245"/>
  <c r="J280"/>
  <c r="L280"/>
  <c r="J303"/>
  <c r="L303"/>
  <c r="L379"/>
  <c r="L21"/>
  <c r="J313"/>
  <c r="L313"/>
  <c r="J323"/>
  <c r="L323"/>
  <c r="J333"/>
  <c r="L333"/>
  <c r="J338"/>
  <c r="L338"/>
  <c r="J343"/>
  <c r="L343"/>
  <c r="J348"/>
  <c r="L348"/>
  <c r="J358"/>
  <c r="L358"/>
  <c r="J363"/>
  <c r="L363"/>
  <c r="J368"/>
  <c r="L368"/>
  <c r="J381"/>
  <c r="H427"/>
  <c r="K22"/>
  <c r="J391"/>
  <c r="L391"/>
  <c r="J401"/>
  <c r="L401"/>
  <c r="J406"/>
  <c r="L406"/>
  <c r="J429"/>
  <c r="H445"/>
  <c r="K23"/>
  <c r="J457"/>
  <c r="L457"/>
  <c r="J467"/>
  <c r="L467"/>
  <c r="J510"/>
  <c r="L510"/>
  <c r="J523"/>
  <c r="J533"/>
  <c r="L533"/>
  <c r="J543"/>
  <c r="L543"/>
  <c r="J553"/>
  <c r="L553"/>
  <c r="J563"/>
  <c r="L563"/>
  <c r="J573"/>
  <c r="L573"/>
  <c r="J578"/>
  <c r="L578"/>
  <c r="J586"/>
  <c r="J596"/>
  <c r="L596"/>
  <c r="J606"/>
  <c r="L606"/>
  <c r="J621"/>
  <c r="L621"/>
  <c r="J631"/>
  <c r="L631"/>
  <c r="J641"/>
  <c r="L641"/>
  <c r="J661"/>
  <c r="L661"/>
  <c r="J676"/>
  <c r="L676"/>
  <c r="J696"/>
  <c r="L696"/>
  <c r="J701"/>
  <c r="L701"/>
  <c r="J711"/>
  <c r="L711"/>
  <c r="J731"/>
  <c r="L731"/>
  <c r="J736"/>
  <c r="L736"/>
  <c r="J749"/>
  <c r="H775"/>
  <c r="K28"/>
  <c i="2" r="J29"/>
  <c r="H54"/>
  <c r="J44"/>
  <c r="L44"/>
  <c r="J57"/>
  <c r="H67"/>
  <c r="J62"/>
  <c r="L62"/>
  <c r="J70"/>
  <c r="H75"/>
  <c r="J78"/>
  <c r="H84"/>
  <c r="K23"/>
  <c i="5" r="J51"/>
  <c r="L51"/>
  <c r="J56"/>
  <c r="L56"/>
  <c r="J76"/>
  <c r="L76"/>
  <c r="J81"/>
  <c r="L81"/>
  <c r="J96"/>
  <c r="L96"/>
  <c i="4" r="J31"/>
  <c r="J36"/>
  <c r="L36"/>
  <c r="J46"/>
  <c r="L46"/>
  <c r="J76"/>
  <c r="L76"/>
  <c r="J91"/>
  <c r="L91"/>
  <c r="J101"/>
  <c r="L101"/>
  <c r="J124"/>
  <c r="H184"/>
  <c r="J139"/>
  <c r="L139"/>
  <c r="J144"/>
  <c r="L144"/>
  <c r="J154"/>
  <c r="L154"/>
  <c r="J164"/>
  <c r="L164"/>
  <c r="J179"/>
  <c r="L179"/>
  <c r="L187"/>
  <c r="J202"/>
  <c r="L202"/>
  <c r="H207"/>
  <c r="J210"/>
  <c r="H216"/>
  <c r="K23"/>
  <c r="J223"/>
  <c r="L223"/>
  <c l="1" r="H122"/>
  <c r="L208"/>
  <c r="L22"/>
  <c i="3" r="H493"/>
  <c r="K24"/>
  <c i="4" r="L249"/>
  <c r="L24"/>
  <c i="3" r="H584"/>
  <c r="K26"/>
  <c i="5" r="H136"/>
  <c i="3" r="H747"/>
  <c r="K27"/>
  <c r="H521"/>
  <c r="K25"/>
  <c r="Q295"/>
  <c r="L296"/>
  <c r="L378"/>
  <c r="H379"/>
  <c r="K21"/>
  <c r="H296"/>
  <c r="J10"/>
  <c r="H295"/>
  <c r="H378"/>
  <c i="4" r="H208"/>
  <c r="K22"/>
  <c r="L31"/>
  <c r="L122"/>
  <c r="L20"/>
  <c r="H121"/>
  <c r="L124"/>
  <c r="L185"/>
  <c r="L21"/>
  <c r="H185"/>
  <c r="K21"/>
  <c r="L207"/>
  <c r="J207"/>
  <c r="J208"/>
  <c r="L210"/>
  <c r="L215"/>
  <c r="J215"/>
  <c r="J216"/>
  <c r="H215"/>
  <c r="H248"/>
  <c r="L248"/>
  <c r="H249"/>
  <c r="K24"/>
  <c i="5" r="L26"/>
  <c r="L137"/>
  <c r="J11"/>
  <c i="1" r="F23"/>
  <c i="3" r="L295"/>
  <c r="J295"/>
  <c r="L381"/>
  <c r="L426"/>
  <c r="J426"/>
  <c r="J427"/>
  <c r="H426"/>
  <c r="L429"/>
  <c r="L445"/>
  <c r="L23"/>
  <c r="H444"/>
  <c r="H492"/>
  <c r="H520"/>
  <c r="L523"/>
  <c r="L584"/>
  <c r="L26"/>
  <c r="L586"/>
  <c r="L747"/>
  <c r="L27"/>
  <c r="H746"/>
  <c r="L749"/>
  <c r="L775"/>
  <c r="L28"/>
  <c r="H774"/>
  <c i="5" r="H137"/>
  <c r="J10"/>
  <c i="2" r="L29"/>
  <c r="L54"/>
  <c r="J54"/>
  <c r="J55"/>
  <c r="H55"/>
  <c r="K20"/>
  <c r="L57"/>
  <c r="L68"/>
  <c r="L21"/>
  <c r="H68"/>
  <c r="K21"/>
  <c r="L70"/>
  <c r="L76"/>
  <c r="L22"/>
  <c r="H76"/>
  <c r="K22"/>
  <c r="L78"/>
  <c r="L84"/>
  <c r="L23"/>
  <c i="3" r="L447"/>
  <c r="L493"/>
  <c r="L24"/>
  <c r="L495"/>
  <c r="L521"/>
  <c r="L25"/>
  <c r="H583"/>
  <c r="L782"/>
  <c r="J782"/>
  <c r="J783"/>
  <c i="2" r="H83"/>
  <c i="4" r="L251"/>
  <c r="L257"/>
  <c r="L25"/>
  <c r="H256"/>
  <c i="3" l="1" r="S295"/>
  <c r="S20"/>
  <c i="4" r="J248"/>
  <c r="J249"/>
  <c r="J10"/>
  <c i="1" r="D22"/>
  <c i="3" r="J378"/>
  <c r="J379"/>
  <c i="2" r="Q11"/>
  <c i="3" r="S782"/>
  <c r="S29"/>
  <c i="4" r="S207"/>
  <c r="S22"/>
  <c r="K20"/>
  <c r="Q11"/>
  <c r="S215"/>
  <c r="S23"/>
  <c i="2" r="S54"/>
  <c r="S20"/>
  <c i="3" r="S426"/>
  <c r="S22"/>
  <c i="4" r="L216"/>
  <c r="L23"/>
  <c i="5" r="K20"/>
  <c r="Q11"/>
  <c r="S11"/>
  <c i="1" r="S23"/>
  <c i="5" r="L20"/>
  <c i="3" r="L20"/>
  <c r="J296"/>
  <c r="L427"/>
  <c r="L22"/>
  <c r="L444"/>
  <c r="J444"/>
  <c r="J445"/>
  <c r="L492"/>
  <c r="J492"/>
  <c r="J493"/>
  <c r="L520"/>
  <c r="J520"/>
  <c r="J521"/>
  <c r="L583"/>
  <c r="J583"/>
  <c r="J584"/>
  <c r="L746"/>
  <c r="J746"/>
  <c r="J747"/>
  <c r="L774"/>
  <c r="J774"/>
  <c r="J775"/>
  <c i="1" r="D21"/>
  <c r="D23"/>
  <c i="2" r="J10"/>
  <c r="L55"/>
  <c r="J11"/>
  <c i="1" r="F20"/>
  <c i="2" r="L67"/>
  <c r="J67"/>
  <c r="J68"/>
  <c r="L75"/>
  <c r="J75"/>
  <c r="J76"/>
  <c i="3" r="K20"/>
  <c r="Q11"/>
  <c r="S11"/>
  <c i="1" r="S21"/>
  <c i="4" r="J11"/>
  <c i="1" r="F22"/>
  <c i="2" r="L83"/>
  <c r="J83"/>
  <c r="J84"/>
  <c i="5" r="L136"/>
  <c r="J136"/>
  <c r="R11"/>
  <c i="4" r="L121"/>
  <c r="J121"/>
  <c r="J122"/>
  <c r="L184"/>
  <c r="J184"/>
  <c r="J185"/>
  <c r="L256"/>
  <c r="J256"/>
  <c r="J257"/>
  <c i="2" l="1" r="S11"/>
  <c i="1" r="S20"/>
  <c i="3" r="R11"/>
  <c i="2" r="R11"/>
  <c i="3" r="J11"/>
  <c i="1" r="F21"/>
  <c i="4" r="S256"/>
  <c r="S25"/>
  <c i="2" r="L20"/>
  <c i="3" r="S774"/>
  <c r="S28"/>
  <c i="4" r="S184"/>
  <c r="S21"/>
  <c r="S121"/>
  <c r="S20"/>
  <c r="R11"/>
  <c r="S11"/>
  <c i="1" r="S22"/>
  <c i="3" r="S492"/>
  <c r="S24"/>
  <c i="2" r="S75"/>
  <c r="S22"/>
  <c i="3" r="S583"/>
  <c r="S26"/>
  <c i="4" r="S248"/>
  <c r="S24"/>
  <c i="2" r="S83"/>
  <c r="S23"/>
  <c i="5" r="S136"/>
  <c r="S20"/>
  <c i="3" r="S746"/>
  <c r="S27"/>
  <c r="S520"/>
  <c r="S25"/>
  <c i="2" r="S67"/>
  <c r="S21"/>
  <c i="1" r="D20"/>
  <c i="3" r="S378"/>
  <c r="S21"/>
  <c i="5" r="J137"/>
  <c i="3" r="S444"/>
  <c r="S23"/>
</calcChain>
</file>

<file path=xl/sharedStrings.xml><?xml version="1.0" encoding="utf-8"?>
<sst xmlns="http://schemas.openxmlformats.org/spreadsheetml/2006/main">
  <si>
    <t>SOUHRNNÝ LIST STAVBY</t>
  </si>
  <si>
    <t>STAVBA</t>
  </si>
  <si>
    <t>TÚ_S_053 - Statické zajištění silnice Oloví - Boučí</t>
  </si>
  <si>
    <t/>
  </si>
  <si>
    <t>ZÁKLADNÍ ÚDAJE</t>
  </si>
  <si>
    <t xml:space="preserve">Objednatel: </t>
  </si>
  <si>
    <t xml:space="preserve">Cena (bez DPH): </t>
  </si>
  <si>
    <t xml:space="preserve">Zhotovitel: </t>
  </si>
  <si>
    <t xml:space="preserve">Cena (s DPH): </t>
  </si>
  <si>
    <t xml:space="preserve">IČ: </t>
  </si>
  <si>
    <t xml:space="preserve">Nabídku vypracoval: </t>
  </si>
  <si>
    <t xml:space="preserve">DIČ: </t>
  </si>
  <si>
    <t xml:space="preserve">, </t>
  </si>
  <si>
    <t>SKUPINY STAVEBNÍCH DÍLŮ</t>
  </si>
  <si>
    <t>Objekt</t>
  </si>
  <si>
    <t>Popis</t>
  </si>
  <si>
    <t>Cena (bez DPH)</t>
  </si>
  <si>
    <t>Cena (s DPH)</t>
  </si>
  <si>
    <t>BO2016-00</t>
  </si>
  <si>
    <t>VON - Vedlejší a ostatní náklady</t>
  </si>
  <si>
    <t>BO2016-10</t>
  </si>
  <si>
    <t>SO101 - Komunikace a odvodnění</t>
  </si>
  <si>
    <t>BO2016-20</t>
  </si>
  <si>
    <t>SO201 - Opěrná zeď</t>
  </si>
  <si>
    <t>BO2016-90</t>
  </si>
  <si>
    <t>SO901 - DIO</t>
  </si>
  <si>
    <t>SOUPIS PRACÍ</t>
  </si>
  <si>
    <t xml:space="preserve">Objekt: </t>
  </si>
  <si>
    <t xml:space="preserve">Celková cena (bez DPH): </t>
  </si>
  <si>
    <t>BO2016-00 - VON - Vedlejší a ostatní náklady</t>
  </si>
  <si>
    <t xml:space="preserve">Celková cena (s DPH): </t>
  </si>
  <si>
    <t>SOUHRN</t>
  </si>
  <si>
    <t>Kód</t>
  </si>
  <si>
    <t>Název</t>
  </si>
  <si>
    <t>VRN1</t>
  </si>
  <si>
    <t>Průzkumné, geodetické a projektové práce</t>
  </si>
  <si>
    <t>VRN3</t>
  </si>
  <si>
    <t>Zařízení staveniště</t>
  </si>
  <si>
    <t>VRN4</t>
  </si>
  <si>
    <t>Inženýrská činnost</t>
  </si>
  <si>
    <t>VRN7</t>
  </si>
  <si>
    <t>Provozní vlivy</t>
  </si>
  <si>
    <t>POLOŽKY ROZPOČTU</t>
  </si>
  <si>
    <t>P.č.</t>
  </si>
  <si>
    <t>Var</t>
  </si>
  <si>
    <t>Skupina měření</t>
  </si>
  <si>
    <t>MJ</t>
  </si>
  <si>
    <t>Množství MJ</t>
  </si>
  <si>
    <t>JOC</t>
  </si>
  <si>
    <t>DPH %</t>
  </si>
  <si>
    <t>VRN1 - Průzkumné, geodetické a projektové práce</t>
  </si>
  <si>
    <t>012103001</t>
  </si>
  <si>
    <t>Geodetické práce - vytyčení stavby</t>
  </si>
  <si>
    <t>KPL</t>
  </si>
  <si>
    <t>doplňující popis</t>
  </si>
  <si>
    <t>výměra</t>
  </si>
  <si>
    <t>Vytyčení stavby (směrové a výškové) dle vytyčovacích souřadnic_x000d_
1 = 1,000000 =&gt; A</t>
  </si>
  <si>
    <t>technická specifikace</t>
  </si>
  <si>
    <t>cenová soustava</t>
  </si>
  <si>
    <t>012303001</t>
  </si>
  <si>
    <t>Geodetické práce - zaměření skutečného provedení</t>
  </si>
  <si>
    <t>zaměření skutečného provedení stavby_x000d_
1 = 1,000000 =&gt; A</t>
  </si>
  <si>
    <t>012303002</t>
  </si>
  <si>
    <t>Geodetické práce - pozemky</t>
  </si>
  <si>
    <t>podklady pro majetkové vypořádání stavby_x000d_
'- vypracování geometrického plánu včetně projednání a schválení na příslušném KÚ_x000d_
1 = 1,000000 =&gt; A</t>
  </si>
  <si>
    <t>013244001</t>
  </si>
  <si>
    <t>Dokumentace pro provádění stavby - realizační dokumentace stavby (RDS)</t>
  </si>
  <si>
    <t>Průzkumné, geodetické a projektové práce projektové práce dokumentace stavby (výkresová a textová) pro provádění stavby</t>
  </si>
  <si>
    <t>Realizační dokumentace stavby_x000d_
1 = 1,000000 =&gt; A</t>
  </si>
  <si>
    <t>013254001</t>
  </si>
  <si>
    <t>Vypracování dokumentace - dokumentace skutečného provedení stavby</t>
  </si>
  <si>
    <t>Dokumentace skutečného provedení stavby _x000d_
1 = 1,000000 =&gt; A</t>
  </si>
  <si>
    <t xml:space="preserve">Celkem (bez DPH): </t>
  </si>
  <si>
    <t xml:space="preserve">za DPH 21 %: </t>
  </si>
  <si>
    <t xml:space="preserve">Celkem (s DPH): </t>
  </si>
  <si>
    <t>Celkový součet (bez DPH):</t>
  </si>
  <si>
    <t>Celkový součet DPH:</t>
  </si>
  <si>
    <t>Celkový součet (s DPH):</t>
  </si>
  <si>
    <t>VRN3 - Zařízení staveniště</t>
  </si>
  <si>
    <t>030001001</t>
  </si>
  <si>
    <t>KČ</t>
  </si>
  <si>
    <t>Základní rozdělení průvodních činností a nákladů zařízení staveniště</t>
  </si>
  <si>
    <t>-zařízení staveniště dle požadavku PD - viz. příloha E - Zásady organizace výstavby_x000d_
1 = 1,000000 =&gt; A</t>
  </si>
  <si>
    <t>034503001</t>
  </si>
  <si>
    <t>Informační tabule na staveništi</t>
  </si>
  <si>
    <t>KS</t>
  </si>
  <si>
    <t>- rozměry 2x1 m, provedení plast nebo plech, včetně umístění na stavbě_x000d_
'(dle zadávací dokumentace)_x000d_
1 = 1,000000 =&gt; A</t>
  </si>
  <si>
    <t>VRN4 - Inženýrská činnost</t>
  </si>
  <si>
    <t>041903001</t>
  </si>
  <si>
    <t>Odborný dozor - geotechnický dozor</t>
  </si>
  <si>
    <t>Podrobný IG průzkum v době provádění vrtných a zemních prací _x000d_
'- zjištění přesných informací o skladbě a druhu hornin v podloží navrhovaných opěrných zdí_x000d_
'- odebrání vzorků zemin_x000d_
'- laboratorní rozbor vzorků zemin_x000d_
'- závěrečná zpráva_x000d_
'Zatřídění vybouraných materiálů a zeminy včetně posouzení jejich vhodnosti pro další použití na stavbě_x000d_
1 = 1,000000 =&gt; A</t>
  </si>
  <si>
    <t>VRN7 - Provozní vlivy</t>
  </si>
  <si>
    <t>072002010</t>
  </si>
  <si>
    <t>Dopravně inženýrská opatření v místě stavby</t>
  </si>
  <si>
    <t>Dopravně inženýrská opatření v místě stavby dle požadavků PD (viz objekt DIO)_x000d_
- zajištění rozhodnutí o zvláštním užívání komunikace, stanovení přechodného_x000d_
značení a rozhodnutí o uzavírce_x000d_
1 = 1,000000 =&gt; A</t>
  </si>
  <si>
    <t>BO2016-10 - SO101 - Komunikace a odvodnění</t>
  </si>
  <si>
    <t>Zemní práce</t>
  </si>
  <si>
    <t>Zakládání</t>
  </si>
  <si>
    <t>Svislé a kompletní konstrukce</t>
  </si>
  <si>
    <t>Vodorovné konstrukce</t>
  </si>
  <si>
    <t>Komunikace</t>
  </si>
  <si>
    <t>Izolace proti vodě, vlhkosti a plynům</t>
  </si>
  <si>
    <t>Trubní vedení</t>
  </si>
  <si>
    <t>Ostatní konstrukce a práce, bourání</t>
  </si>
  <si>
    <t>Přesun sutě</t>
  </si>
  <si>
    <t>Přesun hmot</t>
  </si>
  <si>
    <t>1 - Zemní práce</t>
  </si>
  <si>
    <t>111251111</t>
  </si>
  <si>
    <t>Drcení ořezaných větví D do 100 mm s odvozem do 20 km</t>
  </si>
  <si>
    <t>M3</t>
  </si>
  <si>
    <t>Drcení ořezaných větví strojně - (štěpkování) o průměru větví do 100 mm</t>
  </si>
  <si>
    <t>5*0,5+2*1 = 4,500000 =&gt; A</t>
  </si>
  <si>
    <t xml:space="preserve">1. V cenách jsou započteny i náklady na naložení na dopravní prostředek, odvoz dřevní drtě do 20 km
    a se složením.
2. V cenách nejsou započteny náklady na uložení drti na skládku.
3. Měří se objem nadrcené hmoty.
</t>
  </si>
  <si>
    <t>CS ÚRS 2017 01</t>
  </si>
  <si>
    <t>112101101</t>
  </si>
  <si>
    <t>Kácení stromů listnatých D kmene do 300 mm</t>
  </si>
  <si>
    <t>KUS</t>
  </si>
  <si>
    <t>Kácení stromů s odřezáním kmene a s odvětvením listnatých, průměru kmene přes 100 do 300 mm</t>
  </si>
  <si>
    <t xml:space="preserve">1. Ceny lze použít i pro odstranění stromů ze sesuté zeminy, vývratů a polomů.
2. Vceně jsou započteny i náklady na případné nutné odklizení kmene a větví odděleně na vzdálenost
    do 50 m nebo s naložením na dopravní prostředek.
3. Průměr kmene se měří v místě řezu.
4. Ceny nelze užít vpřípadě, kdy je nutné odstraňování stromu po částech; tyto práce lze oceňovat
    příslušnými cenami katalogu 823-1 Plochy a úprava území.
5. Počet stromů při kácení souvislého lesního porostu lze určit podle tabulky uvedené v příloze č.
    2.
6. Práce jsou prováděné technikou volného kácení. O volné kácení se jedná v případě, kdy se kácí
    strom s volným kruhovým prostorem o poloměru minimálně 1,5 násobku výšky káceného stromu ve všech
    směrech.
</t>
  </si>
  <si>
    <t>112101102</t>
  </si>
  <si>
    <t>Kácení stromů listnatých D kmene do 500 mm</t>
  </si>
  <si>
    <t>Kácení stromů s odřezáním kmene a s odvětvením listnatých, průměru kmene přes 300 do 500 mm</t>
  </si>
  <si>
    <t>112201101</t>
  </si>
  <si>
    <t>Odstranění pařezů D do 300 mm</t>
  </si>
  <si>
    <t>Odstranění pařezů s jejich vykopáním, vytrháním nebo odstřelením, s přesekáním kořenů průměru přes 100 do 300 mm</t>
  </si>
  <si>
    <t xml:space="preserve">1. Ceny lze použít i pro odstranění pařezů ze sesuté zeminy, vývratů a polomů.
2. Vceně jsou započteny i náklady na případné nutné odklizení pařezů na hromady na vzdálenost do
    50 m nebo naložení na dopravní prostředek.
3. Mají-li se odstraňovat pařezy z pokáceného souvislého lesního porostu, lze počet pařezů stanovit
    spřihlédnutím k tabulce v příloze č. 1.
4. Zásyp jam po pařezech se oceňuje cenami souboru cen 174 20-12 této části katalogu.
5. Průměr pařezu se měří v místě řezu kmene na základě dvojího na sebe kolmého měření a následného
    zprůměrování naměřených hodnot.
</t>
  </si>
  <si>
    <t>112201102</t>
  </si>
  <si>
    <t>Odstranění pařezů D do 500 mm</t>
  </si>
  <si>
    <t>Odstranění pařezů s jejich vykopáním, vytrháním nebo odstřelením, s přesekáním kořenů průměru přes 300 do 500 mm</t>
  </si>
  <si>
    <t>112201201</t>
  </si>
  <si>
    <t>Odřezání pařezů D do 300 mm</t>
  </si>
  <si>
    <t>Odřezání nebo odsekání pařezů v úrovni přilehlého území s vykopávkou potřebného pracovního prostoru a s jeho zahrnutím výkopkem pro všechny sklony území, průměru přes 100 do 300 mm</t>
  </si>
  <si>
    <t xml:space="preserve">1. Ceny lze použít jen pro odstranění částí pařezů zasahujících do průtočného profilu na objektech
    oceňovaných cenami souboru cen části A01 Zřízení konstrukcí stavebních objektů katalogu 831-2
    Hydromeliorace lesnickotechnické.
2. Odřezání nebo odsekání pařezů se oceňuje pouze tehdy, jestliže by příp. odstranění celého pařezu
    porušilo stabilitu území.
3. Vceně jsou započteny i náklady na odklizení vytěžené dřevní hmoty na hromady na vzdálenost do
    50 m nebo naložení na dopravní prostředek.
</t>
  </si>
  <si>
    <t>112201202</t>
  </si>
  <si>
    <t>Odřezání pařezů D do 500 mm</t>
  </si>
  <si>
    <t>Odřezání nebo odsekání pařezů v úrovni přilehlého území s vykopávkou potřebného pracovního prostoru a s jeho zahrnutím výkopkem pro všechny sklony území, průměru přes 300 do 500 mm</t>
  </si>
  <si>
    <t>113107113</t>
  </si>
  <si>
    <t>Odstranění podkladu pl do 50 m2 z kameniva těženého tl 300 mm</t>
  </si>
  <si>
    <t>M2</t>
  </si>
  <si>
    <t>Odstranění podkladů nebo krytů s přemístěním hmot na skládku na vzdálenost do 3 m nebo s naložením na dopravní prostředek v ploše jednotlivě do 50 m2 z kameniva těženého, o tl. vrstvy přes 200 do 300 mm</t>
  </si>
  <si>
    <t>konstrukce vozovky - výkop pro porubí propustku'_x000d_
6,5+12,8 = 19,300000 =&gt; A</t>
  </si>
  <si>
    <t xml:space="preserve">1. Pro volbu cen zhlediska množství se uvažuje každá souvisle odstraňovaná plocha krytu nebo
    podkladu stejného druhu samostatně. Odstraňuje-li se několik vrstev vozovky najednou, jednotlivé
    vrstvy se oceňují každá samostatně.
2. U ploch menších než 50 m2 jsou ceny určeny pro ruční odstranění podkladu nebo krytu, u ploch
    větších než 50 m2 pro odstranění strojní.
3. Ceny
    a) –7111 až –7113, –7151 až -7153 a -7211 až -7213 lze použít i pro odstranění podkladů nebo
        krytů ze štěrkopísku, škváry, strusky nebo z mechanicky zpevněných zemin,
    b) –7121 až 7125, –7161 až -7165 a -7221 až -7225 lze použít i pro odstranění podkladů nebo
        krytů ze zemin stabilizovaných vápnem,
    c) –7130 až -7132, –7170 až -7172 a –7230 až -7232 lze použít i pro odstranění dlažeb uložených
        do betonového lože a dlažeb zmozaiky uložených do cementové malty nebo podkladu ze zemin
        stabilizovaných cementem.
4. Ceny lze použít i pro odstranění podkladů nebo krytů opatřených živičnými postřiky nebo nátěry.
5. Ceny odlišené podle tloušťky (např. do 100 mm, do 200 mm) jsou určeny vždy pro celou tloušťku
    jednotlivých konstrukcí.
6. V cenách nejsou započteny náklady na zarovnání styčných ploch betonových nebo živičných podkladů
    nebo krytů, které se oceňuje cenami souboru cen 919 73- Zarovnání styčné plochy části C 01 tohoto
    ceníku. Množství suti získané ze zarovnání styčných ploch podkladů nebo krytů se zvlášť nevykazuje.
7. Přemístění vybouraného materiálu na vzdálenost přes 3 m u cen –7111 až –7146 a přes 20 m u cen
    -7151 až –7246 se oceňuje cenami souborů cen 997 22-1 Vodorovná doprava suti.
8. Ceny -714 . , -718 . a –724 . nelze použít pro odstranění podkladu nebo krytu frézováním.
</t>
  </si>
  <si>
    <t>113107142</t>
  </si>
  <si>
    <t>Odstranění podkladu pl do 50 m2 živičných tl 100 mm</t>
  </si>
  <si>
    <t>Odstranění podkladů nebo krytů s přemístěním hmot na skládku na vzdálenost do 3 m nebo s naložením na dopravní prostředek v ploše jednotlivě do 50 m2 živičných, o tl. vrstvy přes 50 do 100 mm</t>
  </si>
  <si>
    <t>113154122</t>
  </si>
  <si>
    <t>Frézování živičného krytu tl 40 mm pruh š 1 m pl do 500 m2 bez překážek v trase</t>
  </si>
  <si>
    <t>Frézování živičného podkladu nebo krytu s naložením na dopravní prostředek plochy do 500 m2 bez překážek v trase pruhu šířky přes 0,5 m do 1 m, tloušťky vrstvy 40 mm</t>
  </si>
  <si>
    <t>kryt vozovky - výkop pro porubí propustku a rigol'_x000d_
19,2+25,3+52 = 96,500000 =&gt; A</t>
  </si>
  <si>
    <t xml:space="preserve">1. V cenách jsou započteny i náklady na:
    a) vodu pro chlazení zubů frézy,
    b) opotřebování frézovacích nástrojů,
    c) naložení odfrézovaného materiálu na dopravní prostředek.
2. V cenách nejsou započteny náklady na:
    a) nutné ruční odstranění (vybourání) živičného krytu kolem překážek, které se oceňují cenami
        souboru cen 113 10-7 Odstranění podkladů nebo krytů této části katalogu,
    b) očištění povrchu odfrézované plochy, které se oceňují cenami souboru cen 938 90-9 Odstranění
        bláta, prachu zpovrchu podkladu nebo krytu části C01 tohoto katalogu.
3. Množství měrných jednotek pro rozpočet určí projekt. Drobné překážky, např. vpusti, uzávěry,
    sloupy (plochy do 2 m2) se z celkové frézované plochy neodečítají.
4. Tloušťku frézované vrstvy určí projekt a měří se tloušťka jednotlivých záběrů v mm.
5. Cena s překážkami je určena v případech, kdy:
    a) na 200 m2 frézované plochy se vyskytne v průměru více než jedna vpusť nebo vstup
        inženýrských sítí, popř. stožár, vstupní ostrůvek apod.,
    b) jsou-li podél frézované plochy osazeny obrubníky s výškovým rozdílem horní plochy obrubníku
        od frézované plochy větší než 250 mm.
6. Překážkami se rozumějí obrubníky nebo krajníky, pokud výškový rozdíl horní plochy obrubníku od
    frézované plochy je větší než 250 mm, vpusti nebo vstupy inženýrských sítí, stožáry, nástupní a
    ochranné ostrůvky apod.
</t>
  </si>
  <si>
    <t>113154124</t>
  </si>
  <si>
    <t>Frézování živičného krytu tl 100 mm pruh š 1 m pl do 500 m2 bez překážek v trase</t>
  </si>
  <si>
    <t>Frézování živičného podkladu nebo krytu s naložením na dopravní prostředek plochy do 500 m2 bez překážek v trase pruhu šířky přes 0,5 m do 1 m, tloušťky vrstvy 100 mm</t>
  </si>
  <si>
    <t>konstrukce vozovky - výkop pro porubí propustku'_x000d_
12,6+19,5 = 32,100000 =&gt; A</t>
  </si>
  <si>
    <t>122201101</t>
  </si>
  <si>
    <t>Odkopávky a prokopávky nezapažené v hornině tř. 3 objem do 100 m3</t>
  </si>
  <si>
    <t>Odkopávky a prokopávky nezapažené s přehozením výkopku na vzdálenost do 3 m nebo s naložením na dopravní prostředek v hornině tř. 3 do 100 m3</t>
  </si>
  <si>
    <t>výkop pro gabiony - 30% výkopu'_x000d_
6*6,5*0,3 = 11,700000 =&gt; A _x000d_
'výkop pro výtokové čelo propustku - 50% výkopu'_x000d_
3,8*4*0,5 = 7,600000 =&gt; B _x000d_
Celkem: A+B = 19,300000 =&gt; C</t>
  </si>
  <si>
    <t xml:space="preserve">1. Odkopávky a prokopávky v roubených prostorech se oceňují podle čl. 3116 Všeobecných podmínek
    tohoto katalogu.
2. Odkopávky a prokopávky ve stržích při lesnicko-technických melioracích (LTM) se oceňují cenami
    do 100 m3 pro jakýkoliv skutečný objem výkopu; ostatní odkopávky a prokopávky při LTM se oceňují
    při jakémkoliv objemu výkopu přes 100 m3 cenami přes 100 do 1 000 m3.
3. Ceny lze použít i pro vykopávky odpadových jam.
4. Ceny lze použít i pro sejmutí podorničí. Přitom se přihlíží k ustanovení čl. 3112 Všeobecných
    podmínek tohoto katalogu.
</t>
  </si>
  <si>
    <t>122301101</t>
  </si>
  <si>
    <t>Odkopávky a prokopávky nezapažené v hornině tř. 4 objem do 100 m3</t>
  </si>
  <si>
    <t>Odkopávky a prokopávky nezapažené s přehozením výkopku na vzdálenost do 3 m nebo s naložením na dopravní prostředek v hornině tř. 4 do 100 m3</t>
  </si>
  <si>
    <t>výkop pro gabiony - 50% výkopu'_x000d_
6*6,5*0,5 = 19,500000 =&gt; A _x000d_
'výkop pro výtokové čelo propustku - 50% výkopu'_x000d_
3,8*4*0,5 = 7,600000 =&gt; B _x000d_
Celkem: A+B = 27,100000 =&gt; C</t>
  </si>
  <si>
    <t>128501101</t>
  </si>
  <si>
    <t>Dolamování na dně odkopávek a prokopávek v hornině tř. 6</t>
  </si>
  <si>
    <t>Dolamování na dně odkopávek a prokopávek v horninách tř. 5 až 7 ve vrstvě tloušťky do 1 000 mm, bez naložení v hornině tř. 6</t>
  </si>
  <si>
    <t>výkop pro gabiony - 20% výkopu'_x000d_
6*6,5*0,2 = 7,800000 =&gt; A _x000d_
'skalní výchoz'_x000d_
4*1,5*1 = 6,000000 =&gt; B _x000d_
Celkem: A+B = 13,800000 =&gt; C</t>
  </si>
  <si>
    <t xml:space="preserve">1. Ceny lze použít pouze tehdy, předepisuje-li projekt, že dno nebo údolní boky odkopávky nebo
    prokopávky se musí dolámat bez použití trhavin, aby se neporušila skalní hornina vúdolních bocích
    nebo podloží, a dále podle čl. 3115 Všeobecných podmínek tohoto katalogu.
2. Ceny lze použít i pro dolamování na dně a na údolních bocích při stavbách přehrad, při zavázání
    boků hrází, pro injekční a revizní štoly a pro skluzy.
3. Manipulace s výkopkem z dolamování, uvedeného v pozn. č. 2 a prováděného ve výšce přes 8 m nad
    vodorovnou rovinou, oddělující tuto odkopávku nebo prokopávku od jámy s ní související, se oceňuje
    vždy cenami souboru cen 166 10-11 Přehození neulehlého výkopku,a to na objem dolamování ve výšce
    přes 8 do 16 m jednou, ve výšce přes 16 do 24 m dvakrát, atd. a cenou 167 10-11 Nakládání
    neulehlého výkopku pro objem dolamování ve výšce přes 8 m.
4. V cenách jsou započteny i náklady na případné nutné přemístění výkopku ve výkopišti a na
    přehození výkopku na přilehlém terénu do 3 m od okraje odkopávky nebo prokopávky.
</t>
  </si>
  <si>
    <t>131301101</t>
  </si>
  <si>
    <t>Hloubení jam nezapažených v hornině tř. 4 objemu do 100 m3</t>
  </si>
  <si>
    <t>Hloubení nezapažených jam a zářezů s urovnáním dna do předepsaného profilu a spádu v hornině tř. 4 do 100 m3</t>
  </si>
  <si>
    <t>výkop pro vtokové jímky propustků'_x000d_
2*2*1,5*2*1,25 = 15,000000 =&gt; A</t>
  </si>
  <si>
    <t xml:space="preserve">1. Hloubení jam ve stržích a jam pro základy pro příčná a podélná zpevnění dna a břehů pod obrysem
    výkopu pro koryta vodotečí při lesnicko-technických melioracích (LTM) zejména vykopávky pro
    konstrukce těles, stupňů, boků, předprahů, prahů, podháněk, výhonů a pro základy zdí, dlažeb,
    rovnanin, plůtků a hatí se oceňují cenami příslušnými pro objem výkopů do 100 m3, i když skutečný
    objem výkopu je větší.
2. Ceny lze použít i pro hloubení nezapažených jam a zářezů pro podzemní vedení, jsou-li tyto práce
    prováděny z povrchu území.
3. Předepisuje-li projekt hloubit jámy popsané v pozn. č. 1 v hornině 5 až 7 bez použití trhavin,
    oceňuje se toto hloubení
    a) v suchu nebo v mokru cenami 138 40-1101, 138 50-1101 a 138 60-1101 Dolamování zapažených
        nebo nezapažených hloubených vykopávek;
    b) v tekoucí vodě při jakékoliv její rychlosti individuálně.
4. Hloubení nezapažených jam hloubky přes 16 m se oceňuje individuálně.
5. V cenách jsou započteny i náklady na případné nutné přemístění výkopku ve výkopišti a na
    přehození výkopku na přilehlém terénu na vzdálenost do 3 m od okraje jámy nebo naložení na dopravní
    prostředek.
6. Náklady na svislé přemístění výkopku nad 1 m hloubky se určí dle ustanovení článku č. 3161
    všeobecných podmínek katalogu.
</t>
  </si>
  <si>
    <t>132201401</t>
  </si>
  <si>
    <t>Hloubená vykopávka pod základy v hornině tř. 3</t>
  </si>
  <si>
    <t>Hloubená vykopávka pod základy ručně s přehozením výkopku na vzdálenost 3 m nebo s naložením na ruční dopravní prostředek v hornině tř. 3</t>
  </si>
  <si>
    <t>výtokové čelo propustku v km 1.705'_x000d_
7*1,5*1,1 = 11,550000 =&gt; A</t>
  </si>
  <si>
    <t xml:space="preserve">1. V ceně nejsou započteny náklady na podchycení základového zdiva.
</t>
  </si>
  <si>
    <t>132301101</t>
  </si>
  <si>
    <t>Hloubení rýh š do 600 mm v hornině tř. 4 objemu do 100 m3</t>
  </si>
  <si>
    <t>Hloubení zapažených i nezapažených rýh šířky do 600 mm s urovnáním dna do předepsaného profilu a spádu v hornině tř. 4 do 100 m3</t>
  </si>
  <si>
    <t>výkop pro drenáž a příkop'_x000d_
112*0,6+112*0,4*0,5 = 89,600000 =&gt; A _x000d_
'výkop pro rigol'_x000d_
33*0,35*1,1 = 12,705000 =&gt; B _x000d_
Celkem: A+B = 102,305000 =&gt; C</t>
  </si>
  <si>
    <t xml:space="preserve">1. V cenách jsou započteny i náklady na přehození výkopku na přilehlém terénu na vzdálenost do 3 m
    od podélné osy rýhy nebo naložení na dopravní prostředek.
2. Ceny jsou určeny pro rýhy:
    a) šířky přes 200 do 300 mm a hloubky do 750 mm,
    b) šířky přes 300 do 400 mm a hloubky do 1 000 mm,
    c) šířky přes 400 do 500 mm a hloubky do 1 250 mm,
    d) šířky přes 500 do 600 mm a hloubky do 1 500 mm.
3. Náklady na svislé přemístění výkopku nad 1 m hloubky se určí dle ustanovení článku č. 3161
    všeobecných podmínek katalogu.
</t>
  </si>
  <si>
    <t>132301201</t>
  </si>
  <si>
    <t>Hloubení rýh š do 2000 mm v hornině tř. 4 objemu do 100 m3</t>
  </si>
  <si>
    <t>Hloubení zapažených i nezapažených rýh šířky přes 600 do 2 000 mm s urovnáním dna do předepsaného profilu a spádu v hornině tř. 4 do 100 m3</t>
  </si>
  <si>
    <t>výkop pr potrubí propustku'_x000d_
1*1,2*6,5 = 7,800000 =&gt; A _x000d_
2*1,7*8,5 = 28,900000 =&gt; B _x000d_
Celkem: A+B = 36,700000 =&gt; C</t>
  </si>
  <si>
    <t xml:space="preserve">1. V cenách jsou započteny i náklady na případné nutné přemístění výkopku ve výkopišti na
    vzdálenost do 3 m a na přehození výkopku na přilehlém terénu na vzdálenost do 5 m od okraje jámy
    nebo naložení na dopravní prostředek.
2. Hloubení rýh při lesnicko-technických melioracích se oceňuje:
    a) ve stržích cenami platnými pro objem výkopu do 100 m3, i když skutečný objem výkopu je větší,
    b) mimo strže pro příčná a podélná zpevnění dna a břehů pod obrysem výkopu pro koryta vodotečí,
        zejména pro konstrukce těles, stupňů, boků, předprahů, prahů, odháněk, výhonů a pro základy zdí,
        dlažeb, rovnanin, plůtků a hatí, pro jakoukoliv šířku rýhy, při objemu do 100 m3 cenami příslušnými
        pro objem výkopu do 100 m3 a při jakémkoliv objemu výkopu přes 100 m3 cenami příslušnými pro objem
        výkopu přes 100 do 1 000 m3.
3. Náklady na svislé přemístění výkopku nad 1 m hloubky se určí dle ustanovení článku č. 3161
    všeobecných podmínek katalogu.
4. Předepisuje-li projekt hloubit rýhy 5 až 7 bez použití trhavin, oceňuje se toto hloubení:
    a) v suchu nebo mokru cenami 138 40-1201, 138 50-1201 a 138 60-1201 Dolamování hloubených
        vykopávek,
    b) v tekoucí vodě při jakékoliv její rychlosti individuálně.
5. Ceny nelze použít pro hloubení rýh a hloubky přes 16 m. Tyto práce se oceňují individuálně.
</t>
  </si>
  <si>
    <t>138501101</t>
  </si>
  <si>
    <t>Dolamování hloubených vykopávek jam ve vrstvě tl do 1000 mm v hornině tř. 6</t>
  </si>
  <si>
    <t>Dolamování zapažených nebo nezapažených hloubených vykopávek v horninách tř. 5 až 7 s použitím pneumatického nářadí s příp. nutným přemístěním výkopku ve výkopišti, bez naložení jam nebo zářezů, ve vrstvě tl. do 1 000 mm v hornině tř. 6</t>
  </si>
  <si>
    <t>vtokové jímky - dno jímky (odhad - 0,30 m)'_x000d_
2*1,5*0,3*2 = 1,800000 =&gt; A</t>
  </si>
  <si>
    <t xml:space="preserve">1. Ceny lze použít pouze tehdy, předepisuje-li projekt, že dno nebo boky hloubené vykopávky se musí
    dolámat bez použití trhavin, aby se neporušila skalní hornina vbocích nebo podložích vykopávky a
    dále podle čl. 3115 Všeobecných podmínek tohoto katalogu
2. V ceně jsou započteny i náklady na přehození výkopku na přilehlém terénu na vzdálenost:
    a) do 3 m od okraje jámy nebo zářezu,
    b) do 5 m od osy rýhy,
    c) do 5 m od hrany šachty.
3. Půdorysná plochy šachty se určuje v úrovni přilehlého terénu
</t>
  </si>
  <si>
    <t>138501201</t>
  </si>
  <si>
    <t>Dolamování hloubených vykopávek rýh ve vrstvě tl do 500 mm v hornině tř. 6</t>
  </si>
  <si>
    <t>Dolamování zapažených nebo nezapažených hloubených vykopávek v horninách tř. 5 až 7 s použitím pneumatického nářadí s příp. nutným přemístěním výkopku ve výkopišti, bez naložení rýh, ve vrstvě tl. do 500 mm v hornině tř. 6</t>
  </si>
  <si>
    <t>výkop pro drenáž - dno výkopu (odhad - 0,15 m - 0% délky výkopu)'_x000d_
112*0,4*0,15*0,5 = 3,360000 =&gt; A</t>
  </si>
  <si>
    <t>153210102</t>
  </si>
  <si>
    <t>Prodloužení odvodňovacích prostupů dl do 1,0 m stříkaných betonů skalních stěn</t>
  </si>
  <si>
    <t>Prodloužení odvodňovacích prostupů při zřizování stříkaného betonu s úpravou výtoku a vyčištěním starého prostupu délka prodloužení přes 400 do 1000 mm</t>
  </si>
  <si>
    <t>výtokové čelo propustku v km 1.705'_x000d_
2*1 = 2,000000 =&gt; A</t>
  </si>
  <si>
    <t xml:space="preserve">1. V cenách jsou započteny i náklady na dodání geotextilie
2. V cenách nejsou započteny náklady na dodání trub pro prodloužení; toto dodání se oceňuje ve
    specifikaci. Ztratné lze dohodnout ve výši 1 %.
</t>
  </si>
  <si>
    <t>286193200</t>
  </si>
  <si>
    <t>trubka, PE-HD d 110</t>
  </si>
  <si>
    <t>M</t>
  </si>
  <si>
    <t>162301401</t>
  </si>
  <si>
    <t>Vodorovné přemístění větví stromů listnatých do 5 km D kmene do 300 mm</t>
  </si>
  <si>
    <t>Vodorovné přemístění větví, kmenů nebo pařezů s naložením, složením a dopravou do 5000 m větví stromů listnatých, průměru kmene přes 100 do 300 mm</t>
  </si>
  <si>
    <t xml:space="preserve">1. Průměr kmene i pařezu se měří v místě řezu.
2. Měrná jednotka je 1 strom.
</t>
  </si>
  <si>
    <t>162301402</t>
  </si>
  <si>
    <t>Vodorovné přemístění větví stromů listnatých do 5 km D kmene do 500 mm</t>
  </si>
  <si>
    <t>Vodorovné přemístění větví, kmenů nebo pařezů s naložením, složením a dopravou do 5000 m větví stromů listnatých, průměru kmene přes 300 do 500 mm</t>
  </si>
  <si>
    <t>162301406</t>
  </si>
  <si>
    <t>Vodorovné přemístění větví stromů jehličnatých do 5 km D kmene do 500 mm</t>
  </si>
  <si>
    <t>Vodorovné přemístění větví, kmenů nebo pařezů s naložením, složením a dopravou do 5000 m větví stromů jehličnatých, průměru kmene přes 300 do 500 mm</t>
  </si>
  <si>
    <t>162301411</t>
  </si>
  <si>
    <t>Vodorovné přemístění kmenů stromů listnatých do 5 km D kmene do 300 mm</t>
  </si>
  <si>
    <t>Vodorovné přemístění větví, kmenů nebo pařezů s naložením, složením a dopravou do 5000 m kmenů stromů listnatých, průměru přes 100 do 300 mm</t>
  </si>
  <si>
    <t>162301412</t>
  </si>
  <si>
    <t>Vodorovné přemístění kmenů stromů listnatých do 5 km D kmene do 500 mm</t>
  </si>
  <si>
    <t>Vodorovné přemístění větví, kmenů nebo pařezů s naložením, složením a dopravou do 5000 m kmenů stromů listnatých, průměru přes 300 do 500 mm</t>
  </si>
  <si>
    <t>162301416</t>
  </si>
  <si>
    <t>Vodorovné přemístění kmenů stromů jehličnatých do 5 km D kmene do 500 mm</t>
  </si>
  <si>
    <t>Vodorovné přemístění větví, kmenů nebo pařezů s naložením, složením a dopravou do 5000 m kmenů stromů jehličnatých, průměru přes 300 do 500 mm</t>
  </si>
  <si>
    <t>162301421</t>
  </si>
  <si>
    <t>Vodorovné přemístění pařezů do 5 km D do 300 mm</t>
  </si>
  <si>
    <t>Vodorovné přemístění větví, kmenů nebo pařezů s naložením, složením a dopravou do 5000 m pařezů kmenů, průměru přes 100 do 300 mm</t>
  </si>
  <si>
    <t>162301422</t>
  </si>
  <si>
    <t>Vodorovné přemístění pařezů do 5 km D do 500 mm</t>
  </si>
  <si>
    <t>Vodorovné přemístění větví, kmenů nebo pařezů s naložením, složením a dopravou do 5000 m pařezů kmenů, průměru přes 300 do 500 mm</t>
  </si>
  <si>
    <t>162601102</t>
  </si>
  <si>
    <t>Vodorovné přemístění do 5000 m výkopku/sypaniny z horniny tř. 1 až 4</t>
  </si>
  <si>
    <t>Vodorovné přemístění výkopku nebo sypaniny po suchu na obvyklém dopravním prostředku, bez naložení výkopku, avšak se složením bez rozhrnutí z horniny tř. 1 až 4 na vzdálenost přes 4 000 do 5 000 m</t>
  </si>
  <si>
    <t>zásypy - na a z meziskládky_x000d_
29,37+39,8751 = 69,245100 =&gt; A</t>
  </si>
  <si>
    <t xml:space="preserve">1. Ceny nelze použít, předepisuje-li projekt přemístit výkopek na místo nepřístupné obvyklým
    dopravním prostředkům; toto přemístění se oceňuje individuálně.
2. V cenách jsou započteny i náhrady za jízdu loženého vozidla v terénu ve výkopišti nebo na
    násypišti.
3. V cenách nejsou započteny náklady na rozhrnutí výkopku na násypišti; toto rozhrnutí se oceňuje
    cenami souboru cen 171 . 0- . . Uložení sypaniny do násypů a 171 20-1201Uložení sypaniny na skládky.
4. Je-li na dopravní dráze pro vodorovné přemístění nějaká překážka, pro kterou je nutno překládat
    výkopek zjednoho obvyklého dopravního prostředku na jiný obvyklý dopravní prostředek, oceňuje se
    toto lomené vodorovné přemístění výkopku v každém úseku samostatně příslušnou cenou tohoto souboru
    cen a překládání výkopku cenami souboru cen 167 10-3 . Nakládání neulehlého výkopku zhromad s
    ohledem na ustanovení pozn. číslo 5.
5. Přemísťuje-li se výkopek z dočasných skládek vzdálených do 50 m, neoceňuje se nakládání výkopku,
    i když se provádí. Toto ustanovení neplatí, vylučuje-li projekt použití dozeru.
6. V cenách vodorovného přemístění sypaniny nejsou započteny náklady na dodávku materiálu, tyto se
    oceňují ve specifikaci.
</t>
  </si>
  <si>
    <t>162701105</t>
  </si>
  <si>
    <t>Vodorovné přemístění do 10000 m výkopku/sypaniny z horniny tř. 1 až 4</t>
  </si>
  <si>
    <t>Vodorovné přemístění výkopku nebo sypaniny po suchu na obvyklém dopravním prostředku, bez naložení výkopku, avšak se složením bez rozhrnutí z horniny tř. 1 až 4 na vzdálenost přes 9 000 do 10 000 m</t>
  </si>
  <si>
    <t>výkopy'_x000d_
19,3+27,1+15+102,305+36,7 = 200,405000 =&gt; A _x000d_
'zásypy'_x000d_
-29,37-39,8751 = -69,245100 =&gt; B _x000d_
Celkem: A+B = 131,159900 =&gt; C</t>
  </si>
  <si>
    <t>162701109</t>
  </si>
  <si>
    <t>Příplatek k vodorovnému přemístění výkopku/sypaniny z horniny tř. 1 až 4 ZKD 1000 m přes 10000 m</t>
  </si>
  <si>
    <t>Vodorovné přemístění výkopku nebo sypaniny po suchu na obvyklém dopravním prostředku, bez naložení výkopku, avšak se složením bez rozhrnutí z horniny tř. 1 až 4 na vzdálenost Příplatek k ceně za každých dalších i započatých 1 000 m</t>
  </si>
  <si>
    <t>přepravní vzdálenost 25km'_x000d_
131,16*15 = 1967,400000 =&gt; A</t>
  </si>
  <si>
    <t>162701155</t>
  </si>
  <si>
    <t>Vodorovné přemístění do 10000 m výkopku/sypaniny z horniny tř. 5 až 7</t>
  </si>
  <si>
    <t>Vodorovné přemístění výkopku nebo sypaniny po suchu na obvyklém dopravním prostředku, bez naložení výkopku, avšak se složením bez rozhrnutí z horniny tř. 5 až 7 na vzdálenost přes 9 0000 do 10 000 m</t>
  </si>
  <si>
    <t>162701159</t>
  </si>
  <si>
    <t>Příplatek k vodorovnému přemístění výkopku/sypaniny z horniny tř. 5 až 7 ZKD 1000 m přes 10000 m</t>
  </si>
  <si>
    <t>Vodorovné přemístění výkopku nebo sypaniny po suchu na obvyklém dopravním prostředku, bez naložení výkopku, avšak se složením bez rozhrnutí z horniny tř. 5 až 7 na vzdálenost Příplatek k ceně za každých dalších i započatých 1 000 m</t>
  </si>
  <si>
    <t>přepravní vzdálenost 25km'_x000d_
18,96*15 = 284,400000 =&gt; A</t>
  </si>
  <si>
    <t>167101101</t>
  </si>
  <si>
    <t>Nakládání výkopku z hornin tř. 1 až 4 do 100 m3</t>
  </si>
  <si>
    <t>Nakládání, skládání a překládání neulehlého výkopku nebo sypaniny nakládání, množství do 100 m3, z hornin tř. 1 až 4</t>
  </si>
  <si>
    <t>69,245 na meziskládce = 69,245000 =&gt; A</t>
  </si>
  <si>
    <t xml:space="preserve">1. Ceny -1101, -1151, -1102, -1152, -1103, -1153, jsou určeny pro nakládání, skládání a překládání
    na obvyklý nebo z obvyklého dopravního prostředku. Pro nakládání zlodi nebo na loď jsou určeny
    ceny -1105 a -1155.
2. Ceny -1105 a -1155 jsou určeny pro nakládání, překládání a vykládání na vzdálenost
    a) do 20 m vodorovně; vodorovná vzdálenost se měří od těžnice lodi k těžnici druhé lodi, nebo
        ktěžišti hromady na břehu nebo k těžišti dopravního prostředku na suchu,
    b) do 4 m svisle; svislá vzdálenost se měří od pracovní hladiny vody k úrovni srovna- ného
        terénu v místě hromady nebo v místě dopravní plochy pro dopravní prostředek na suchu. Uvedenou
        svislou vzdálenost 4 m lze zvětšit, a to nejvýše do 6 m, jestliže je vodorovná vzdálenost uvedená v
        bodu a) kratší než 20 m nejméně o trojnásobek zvětšení výšky přes 4 m.
3. Množství měrných jednotek se určí v rostlém stavu horniny.
</t>
  </si>
  <si>
    <t>171201201</t>
  </si>
  <si>
    <t>Uložení sypaniny na skládky</t>
  </si>
  <si>
    <t xml:space="preserve">1. Cena -1201 je určena i pro:
    a) uložení výkopku nebo ornice na dočasné skládky předepsané projektem tak, že na 1 m2
        projektem určené plochy této skládky připadá přes 2 m3 výkopku nebo ornice; v opačném případě se
        uložení neoceňuje. Množství výkopku nebo ornice připadající na 1 m2 skládky se určí jako podíl
        množství výkopku nebo ornice, měřeného v rostlém stavu a projektem určené plochy dočasné skládky;
    b) zasypání koryt vodotečí a prohlubní v terénu bez předepsaného zhutnění sypaniny;
    c) uložení výkopku pod vodou do prohlubní ve dně vodotečí nebo nádrží.
2. Cenu -1201 nelze použít pro uložení výkopku nebo ornice:
    a) při vykopávkách pro podzemní vedení podél hrany výkopu, z něhož byl výkopek získán, a to ani
        tehdy, jestliže se výkopek po vyhození z výkopu na povrch území ještě dále přemisťuje na hromady
        podél výkopu;
    b) na dočasné skládky, které nejsou předepsány projektem;
    c) na dočasné skládky předepsané projektem tak, že na 1 m2 projektem určené plochy této skládky
        připadají nejvýše 2 m3 výkopku nebo ornice (viz. též poznámku č. 1 a);
    d) na dočasné skládky, oceňuje-li se cenou 121 10-1101 Sejmutí ornice nebo lesní půdy do 50 m,
        nebo oceňuje-li se vodorovné přemístění výkopku do 20 m a 50 m cenami 162 20-1101, 162 20-1102, 162
        20-1151 a 162 20-1152. V těchto případech se uložení výkopku nebo ornice na dočasnou skládku
        neoceňuje.
    e) na trvalé skládky s předepsaným zhutněním; toto uložení výkopku se oceňuje cenami souboru
        cen 171 . 0- . . Uložení sypaniny do násypů.
3. Vceně -1201 jsou započteny i náklady na rozprostření sypaniny ve vrstvách s hrubým urovnáním na
    skládce.
4. Vceně -1201 nejsou započteny náklady na získání skládek ani na poplatky za skládku.
5. Množství jednotek uložení výkopku (sypaniny) se určí v m3 uloženého výkopku (sypaniny),v rostlém
    stavu zpravidla ve výkopišti.
6. Cenu -1211 lze po dohodě upravit podle místních podmínek.
</t>
  </si>
  <si>
    <t>171201211</t>
  </si>
  <si>
    <t>Poplatek za uložení odpadu ze sypaniny na skládce (skládkovné)</t>
  </si>
  <si>
    <t>T</t>
  </si>
  <si>
    <t>Uložení sypaniny poplatek za uložení sypaniny na skládce (skládkovné)</t>
  </si>
  <si>
    <t>174101101</t>
  </si>
  <si>
    <t>Zásyp jam, šachet rýh nebo kolem objektů sypaninou se zhutněním</t>
  </si>
  <si>
    <t>Zásyp sypaninou z jakékoliv horniny s uložením výkopku ve vrstvách se zhutněním jam, šachet, rýh nebo kolem objektů v těchto vykopávkách</t>
  </si>
  <si>
    <t>zásyp výkopu pro potrubí a jímky propustku'_x000d_
6,5*0,5*1*1,25 = 4,062500 =&gt; A _x000d_
9*0,6*2*1,25 = 13,500000 =&gt; B _x000d_
Celkem: A+B = 17,562500 =&gt; C</t>
  </si>
  <si>
    <t xml:space="preserve">1. Ceny 174 10- . . jsou určeny pro zhutněné zásypy s mírou zhutnění:
    a) z hornin soudržných do 100 % PS,
    b) z hornin nesoudržných do I(d) 0,9,
    c) z hornin kamenitých pro jakoukoliv míru zhutnění.
2. Je-li projektem předepsáno vyšší zhutnění, podle bodu a) a b) poznámky č 1., ocení se zásyp
    individuálně.
3. Ceny nelze použít pro zásyp rýh pro drenážní trativody pro lesnicko-technické meliorace a
    zemědělské. Zásyp těchto rýh se oceňuje cenami souboru cen 174 20-3 . části A 03 Zemní práce pro
    objekty oborů 831 až 833. Nezhutněný zásyp odvodňovacích kanálů zbetonových a železobetonových
    trub v polních a lučních tratích se oceňuje cenou -1101 Zásyp sypaninou rýh bez ohledu na šířku
    kanálu; cena obsahuje i náklady na ruční nezhutněný zásyp výšky do 200 mm nad vrchol potrubí.
4. V cenách 10-1101, 10-1103, 20-1101 a 20-1103 je započteno přemístění sypaniny ze vzdálenosti 10
    m od kraje výkopu nebo zasypávaného prostoru, měřeno k těžišti skládky.
5. V ceně 10-1102 je započteno přemístění sypaniny ze vzdálenosti 15 m od hrany zasypávaného
    prostoru, měřeno k těžišti skládky.
6. Objem zásypu je rozdíl objemu výkopu a objemu do něho vestavěných konstrukcí nebo uložených
    vedení i sjejich obklady a podklady (tento objem se nazývá objemem horniny vytlačené konstrukcí).
    Objem potrubí do DN 180, příp. i s obalem, se od objemu zásypu neodečítá. Pro stanovení objemu
    zásypu se od objemu výkopu odečítá i objem obsypu potrubí oceňovaný cenami souboru cen 175 10-11
    Obsyp potrubí, přichází-li v úvahu .
7. Odklizení zbylého výkopku po provedení zásypu zářezů se šikmými stěnami pro podzemní vedení nebo
    zásypu jam a rýh pro podzemní vedení se oceňuje, je-li objem zbylého výkopku:
    a) do 1 m3 na 1 m vedení a jedná se o výkopek neulehlý - cenami souboru cen 167 10-110
        Nakládání výkopku nebo sypaniny a 162 . 0-1 . Vodorovné přemístění výkopku. V případě, že se jedná
        o výkopek ulehlý - rozpojení a naložení výkopku cenami souboru cen 122 . 0-1 . souboru cen 162 .
        0-1 . Vodorovné přemístění výkopku;
    b) přes 1 m3 na 1 m vedení, jestliže projekt předepíše, že se zbylý výkopek bude odklízet
        zároveň sprováděním vykopávky, pouze přemístění výkopku cenami souboru cen 162 . 0-1 . Vodorovné
        přemístění výkopku. Při zmíněném objemu zbylého výkopku se neoceňuje ani naložení ani rozpojení
        výkopku. Jestliže se zbylý výkopek neodklízí, nýbrž rozprostírá podél výkopu a nad výkopem, platí
        poznámka č. 8.
8. Rozprostření zbylého výkopku podél výkopu a nad výkopem po provedení zásypů zářezů se šikmými
    stěnami pro podzemní vedení nebo zásypu jam a rýh pro podzemní vedení se oceňuje:
    a) cenou 171 20-1101 Uložení sypaniny do nezhutněných násypů, není-li projektem předepsáno
        zhutnění rozprostřeného zbylého výkopku,
    b) cenou 171 10-1111 Uložení sypaniny do násypů z hornin sypkých, je-li předepsáno zhutnění
        rozprostřeného zbylého výkopku, a to v objemu vypočteném podle poznámky č.6, příp. zmenšeném o
        objem výkopku, který byl již odklizen.
9. Míru zhutnění předepisuje projekt.
</t>
  </si>
  <si>
    <t>589390300</t>
  </si>
  <si>
    <t>směs pro beton mezerovitý MCB</t>
  </si>
  <si>
    <t>směs pro beton mezerovitý</t>
  </si>
  <si>
    <t xml:space="preserve"> zásyp za gabiony (místní materiál - odtěžená zemina)'_x000d_
3*6,5*1,1 = 21,450000 =&gt; A _x000d_
'zásyp za výtokovýmé čelem propustku' _x000d_
1,8*4*1,1 = 7,920000 =&gt; B _x000d_
Celkem: A+B = 29,370000 =&gt; C</t>
  </si>
  <si>
    <t>174201103</t>
  </si>
  <si>
    <t>Zásyp zářezů pro podzemní vedení sypaninou bez zhutnění</t>
  </si>
  <si>
    <t>Zásyp sypaninou z jakékoliv horniny s uložením výkopku ve vrstvách bez zhutnění zářezů se šikmými stěnami pro podzemní vedení a kolem objektů zřízených v těchto zářezech</t>
  </si>
  <si>
    <t>dosypání svahu zářezu nad rigolem a příkopem (místní materiál - odtěžená zemina)'_x000d_
(112+33)*0,25*1,1 = 39,875000 =&gt; A</t>
  </si>
  <si>
    <t>175111101</t>
  </si>
  <si>
    <t>Obsypání potrubí ručně sypaninou bez prohození, uloženou do 3 m</t>
  </si>
  <si>
    <t>Obsypání potrubí ručně sypaninou z vhodných hornin tř. 1 až 4 nebo materiálem připraveným podél výkopu ve vzdálenosti do 3 m od jeho kraje, pro jakoukoliv hloubku výkopu a míru zhutnění bez prohození sypaniny</t>
  </si>
  <si>
    <t>zásyp potrubí horské vpusti 1.705'_x000d_
8*0,7*0,25*1,1 = 1,540000 =&gt; A</t>
  </si>
  <si>
    <t xml:space="preserve">1. Objem obsypu na 1 m délky potrubí se rovná šířce dna výkopu násobené součtem vnějšího průměru
    potrubí příp. i s obalem a projektované tloušťky obsypu nad, případně i pod potrubím. Pro odečítání
    objemu potrubí se započítávají všechny vestavěné konstrukce nebo uložené vedení i s jejich obklady
    a podklady (tento objem se nazývá objemem horniny vytlačené konstrukcí).
2. Míru zhutnění předepisuje projekt.
3. Vcenách nejsou zahrnuty náklady na nakupovanou sypaninu. Tato se oceňuje ve specifikaci.
</t>
  </si>
  <si>
    <t>583373030</t>
  </si>
  <si>
    <t>štěrkopísek (Bratčice) frakce 0-8</t>
  </si>
  <si>
    <t>štěrkopísek frakce 0-8</t>
  </si>
  <si>
    <t>175151101</t>
  </si>
  <si>
    <t>Obsypání potrubí strojně sypaninou bez prohození, uloženou do 3 m</t>
  </si>
  <si>
    <t>Obsypání potrubí strojně sypaninou z vhodných hornin tř. 1 až 4 nebo materiálem připraveným podél výkopu ve vzdálenosti do 3 m od jeho kraje, pro jakoukoliv hloubku výkopu a míru zhutnění bez prohození sypaniny</t>
  </si>
  <si>
    <t>zásyp potrubí horské vpusti 1.705'_x000d_
8*0,8*0,2*1,1 = 1,408000 =&gt; A</t>
  </si>
  <si>
    <t xml:space="preserve">1. Objem obsypu na 1 m délky potrubí se rovná šířce dna výkopu násobené součtem vnějšího průměru
    potrubí příp. i s obalem a projektované tloušťky obsypu nad, případně i pod potrubím. Pro odečítání
    objemu potrubí se započítávají všechny vestavěné konstrukce nebo uložené vedení i s jejich obklady
    a podklady (tento objem se nazývá objemem horniny vytlačené konstrukcí).
2. Míru zhutnění předepisuje projekt.
3. V cenách nejsou zahrnuty náklady na nakupovanou sypaninu. Tato se oceňuje ve specifikaci.
4. V cenách nejsou zahrnuty náklady na prohození sypaniny, tyto náklady se oceňují položkou
    17511-1109 Příplatek za prohození sypaniny.
</t>
  </si>
  <si>
    <t>583373310</t>
  </si>
  <si>
    <t>štěrkopísek (Bratčice) frakce 0-22</t>
  </si>
  <si>
    <t>štěrkopísek frakce 0-22</t>
  </si>
  <si>
    <t>181411121</t>
  </si>
  <si>
    <t>Založení lučního trávníku výsevem plochy do 1000 m2 v rovině a ve svahu do 1:5</t>
  </si>
  <si>
    <t>Založení trávníku na půdě předem připravené plochy do 1000 m2 výsevem včetně utažení lučního v rovině nebo na svahu do 1:5</t>
  </si>
  <si>
    <t xml:space="preserve">1. V cenách jsou započteny i náklady na pokosení, naložení a odvoz odpadu do 20 km se složením.
2. V cenách -1161 až -1164 nejsou započteny i náklady na zatravňovací textilii.
3. V cenách nejsou započteny náklady na:
    a) přípravu půdy,
    b) travní semeno, tyto náklady se oceňují ve specifikaci,
    c) vypletí a zalévání; tyto práce se oceňují cenami části C02 souborů cen 185 80-42 Vypletí a
        185 80-43 Zalití rostlin vodou,
    d) srovnání terénu, tyto práce se oceňují souborem cen 181 1.-..Plošná úprava terénu.
4. Vcenách o sklonu svahu přes 1:1 jsou uvažovány podmínky pro svahy běžně schůdné; bez použití
    lezeckých technik. Vpřípadě použití lezeckých technik se tyto náklady oceňují individuálně.
</t>
  </si>
  <si>
    <t>005724800</t>
  </si>
  <si>
    <t>osivo směs jetelotravní</t>
  </si>
  <si>
    <t>KG</t>
  </si>
  <si>
    <t>182101101</t>
  </si>
  <si>
    <t>Svahování v zářezech v hornině tř. 1 až 4</t>
  </si>
  <si>
    <t>Svahování trvalých svahů do projektovaných profilů s potřebným přemístěním výkopku při svahování v zářezech v hornině tř. 1 až 4</t>
  </si>
  <si>
    <t>svah zářezu nad rigolem a příkopem'_x000d_
(112+33)*1,5 = 217,500000 =&gt; A</t>
  </si>
  <si>
    <t xml:space="preserve">1. Ceny jsou určeny pro svahování všech nově zřizovaných ploch výkopů nebo násypů ve sklonu přes 1
    : 5 a pro úpravu lavic (berem) šířky do 3 m přerušujících svahy, pod jakékoliv zpevnění ploch, pod
    humusování, drnování apod., pro úpravy dna a stěn silničních a železničních příkopů a pro úpravy
    dna šířky do 1 m melioračních kanálů a vodotečí.
2. Ceny nelze použít pro urovnání stěn příkopů při čištění; toto urovnání se oceňuje cenami souboru
    cen 938 90-2 . čištění příkopů komunikací v suchu nebo ve vodě A02 Zemní práce pro objekty oborů
    821 až 828.
3. Úprava ploch vodorovných nebo ve sklonu do 1 : 5 svýjimkou ustanovení v poznámce č. 1 se
    oceňuje cenami souboru cen 181 *0-11 Úprava pláně vyrovnáním výškových rozdílů.
</t>
  </si>
  <si>
    <t>182201101</t>
  </si>
  <si>
    <t>Svahování násypů</t>
  </si>
  <si>
    <t>Svahování trvalých svahů do projektovaných profilů s potřebným přemístěním výkopku při svahování násypů v jakékoliv hornině</t>
  </si>
  <si>
    <t>vtoky propustků'_x000d_
6*2+4*7 = 40,000000 =&gt; A _x000d_
'výtoky propustků'_x000d_
15+22 = 37,000000 =&gt; B _x000d_
Celkem: A+B = 77,000000 =&gt; C</t>
  </si>
  <si>
    <t>182301121</t>
  </si>
  <si>
    <t>Rozprostření ornice pl do 500 m2 ve svahu přes 1:5 tl vrstvy do 100 mm</t>
  </si>
  <si>
    <t>Rozprostření a urovnání ornice ve svahu sklonu přes 1:5 při souvislé ploše do 500 m2, tl. vrstvy do 100 mm</t>
  </si>
  <si>
    <t>svah zářezu nad rigolem a příkopem'_x000d_
(112+33)*1,5 = 217,500000 =&gt; A _x000d_
'vtoky propustků'_x000d_
6*2+4*7 = 40,000000 =&gt; B _x000d_
'výtoky propustků'_x000d_
15+22 = 37,000000 =&gt; C _x000d_
Celkem: A+B+C = 294,500000 =&gt; D</t>
  </si>
  <si>
    <t xml:space="preserve">1. V ceně jsou započteny i náklady na případné nutné přemístění hromad nebo dočasných skládek na
    místo spotřeby ze vzdálenosti do 30 m.
2. V ceně nejsou započteny náklady na získání ornice; toto získání se oceňuje cenami souboru cen
    121 10-11 Sejmutí ornice.
3. Případné nakládání ornice, v souvislosti s pozn. č. 3, se oceňuje cenami souboru cen 167 10-11
    Nakládání, skládání a překládání neulehlého výkopku nebo sypaniny.
4. Jsou-li hromady nebo dočasné skládky ornice umístěny podle projektu ve vzdálenosti přes 30 m od
    místa spotřeby, oceňuje se její přemístění cenami souboru cen 162 . 0-1 . Vodorovné přemístění
    výkopku, přičemž se vzdálenost 30 m, uvedená v popisu cen, neodečítá.
</t>
  </si>
  <si>
    <t>001182001</t>
  </si>
  <si>
    <t>Ornice pro ohumus</t>
  </si>
  <si>
    <t>2 - Zakládání</t>
  </si>
  <si>
    <t>153211003</t>
  </si>
  <si>
    <t>Zřízení stříkaného betonu tl do 150 mm skalních a poloskalních ploch</t>
  </si>
  <si>
    <t>Zřízení stříkaného betonu skalních a poloskalních ploch průměrné tloušťky přes 100 do 150 mm</t>
  </si>
  <si>
    <t>výtokové čelo propustku v km 1.705'_x000d_
6*1,2 = 7,200000 =&gt; A</t>
  </si>
  <si>
    <t xml:space="preserve">1. Vcenách jsou započteny i náklady na použití stroje určeného kestrojnímu omítání.
2. V cenách nejsou započteny náklady na:
    a) betonovou směs; tyto náklady se oceňují ve specifikaci,
    b) popř. nutnou úpravu plochy před zhotovením nástřiku zbetonu,
    c) ocelovou výztuž; tyto náklady se oceňují cenami souborů cen:
        - 153 27-11. Kotvičky pro výztuž stříkaného betonu.
        - 153 27-2 . Výztuž stříkaného betonu příčná a podélná,
        - 153 27-31. Výztuž stříkaného betonu ze svařovaných sítí,
    d) odklizení odpadu ze stříkaného betonu; tyto náklady se oceňují cenami pro odvoz zeminy.
3. Množství měrných jednotek se určuje v m2 rozvinuté lícní plochy stříkaného betonu.
</t>
  </si>
  <si>
    <t>CS ÚRS 2016 01</t>
  </si>
  <si>
    <t>589329250</t>
  </si>
  <si>
    <t>potěr cementový CP 30, třída C25/30 (B30) kamenivo do 4 mm</t>
  </si>
  <si>
    <t>153272212</t>
  </si>
  <si>
    <t>Výztuž stříkaného betonu příčná i podélná z oceli 10 505 D do 10 mm skalních a poloskalních ploch</t>
  </si>
  <si>
    <t>Výztuž stříkaného betonu příčná a podélná skalních a poloskalních ploch z oceli 10 505 (R) nebo BSt 500, průměru prutů přes 8 do 10 mm</t>
  </si>
  <si>
    <t>výtokové čelo propustku v km 1.705'_x000d_
'příčná výztuž R10 4ks/m2'_x000d_
6*1,3*4*0,000617 = 0,019250 =&gt; A</t>
  </si>
  <si>
    <t xml:space="preserve">1. V cenách jsou započteny i náklady na:
    a) případné přichycení výztuže k připraveným kotvičkám nebo kdosavadní výztuži,
    b) vázání výztuže drátem popřípadě na svary nahrazující toto vázání.
2. V cenách nejsou započteny náklady na kotvičky; tyto náklady se oceňují cenami souboru cen 153
    27-11 . Kotvičky pro výztuž stříkaného betonu
</t>
  </si>
  <si>
    <t>153273113</t>
  </si>
  <si>
    <t>Výztuž stříkaného betonu ze svařovaných sítí jednovrstvá D drátu 8 mm skalních a poloskalních ploch</t>
  </si>
  <si>
    <t>Výztuž stříkaného betonu ze svařovaných sítí skalních a poloskalních ploch jednovrstvých, průměru drátu přes 6 do 8 mm</t>
  </si>
  <si>
    <t>výtokové čelo propustku v km 1.705'_x000d_
'výztuž KARI KH30'_x000d_
6*1,2*1,25 = 9,000000 =&gt; A</t>
  </si>
  <si>
    <t xml:space="preserve">1. Vcenách jsou započteny i náklady na výztuž a její provázání.
2. V cenách nejsou započteny náklady na:
    a) kotvičky; tyto náklady se oceňují cenami souboru cen 153 27-11 . Kotvičky pro výztuž
        stříkaného betonu,
    b) příčnou a podélnou výztuž, tyto náklady se oceňují cenami souboru cen 153 27-2 Výztuž
        stříkaného betonu příčná a podélná.
</t>
  </si>
  <si>
    <t>211561111</t>
  </si>
  <si>
    <t>Výplň odvodňovacích žeber nebo trativodů kamenivem hrubým drceným frakce 4 až 16 mm</t>
  </si>
  <si>
    <t>Výplň kamenivem do rýh odvodňovacích žeber nebo trativodů bez zhutnění, s úpravou povrchu výplně kamenivem hrubým drceným frakce 4 až 16 mm</t>
  </si>
  <si>
    <t>podélná drenáž'_x000d_
112*0,4*0,5 = 22,400000 =&gt; A</t>
  </si>
  <si>
    <t xml:space="preserve">1. V ceně 51-1111 jsou započteny i náklady na průduchy vytvořené z lomového kamene.
2. V cenách 52-1111 až 58-1111 nejsou započteny náklady na zřízení průduchů; tyto práce se oceňují
    cenami:
    a) souboru cen 212 71-11 Trativody z trub z prostého betonu bez lože,
    b) souboru cen 212 75-5 . Trativody bez lože z drenážních trubek.
3. Množství měrných jednotek se určuje v m3 vyplňovaného prostoru. Objem potrubí a lože se do
    vyplňovaného prostoru nezapočítává.
</t>
  </si>
  <si>
    <t>211971121</t>
  </si>
  <si>
    <t>Zřízení opláštění žeber nebo trativodů geotextilií v rýze nebo zářezu sklonu přes 1:2 š do 2,5 m</t>
  </si>
  <si>
    <t>Zřízení opláštění výplně z geotextilie odvodňovacích žeber nebo trativodů v rýze nebo zářezu se stěnami svislými nebo šikmými o sklonu přes 1:2 při rozvinuté šířce opláštění do 2,5 m</t>
  </si>
  <si>
    <t>podélná drenáž'_x000d_
112*(0,4+0,5+0,4+0,5) = 201,600000 =&gt; A</t>
  </si>
  <si>
    <t xml:space="preserve">1. Ceny jsou určeny:
    a) pro jakékoliv druhy a rozměry geotextilií,
    b) i pro zřízení svislého drénu z jedné nebo více vrstev geotextilie přiložených na stěnu rýhy
        nebo zářezu,
    c) pro způsob spojování geotextilií přesahy.
2. Ceny nelze použít:
    a) pro zřízení opláštění výplně v zapažených rýhách; toto opláštění se oceňuje individuálně,
    b) pro knotové drény (geodrény); tyto drény se oceňují cenami souboru cen 211 97-21 Vpichování
        svislých konsolidačních prefabrikovaných drénů,
    c) pro zřízení vrstev z geotextilií; toto zřízení vrstev zgeotextilií se ocení cenami souboru
        cen 213 14 Zřízení vrstvy zgeotextilie.
3. V cenách jsou započteny i náklady na zřízení předepsaných přesahů a na potřebné zatěžování nebo
    připevňování geotextilie ke stěnám výkopu při provádění.
4. V cenách nejsou započteny náklady na dodání geotextilie; toto dodání se oceňuje ve specifikaci.
    Ztratné lze dohodnout ve výši 2 %.
5. Množství měrných jednotek:
    a) se určuje v m2 rozvinuté plochy opláštění bez jakýchkoliv přesahů. Při opláštění z více
        vrstev geotextilií se pro určení množství měrných jednotek oceňuje každá vrstva samostatně,
    b) pro dodání geotextilie oceňované ve specifikaci se určí v m2 geotextilie včetně přesahů a
        prořezů stanovených projektovou dokumentací.
</t>
  </si>
  <si>
    <t>693111420</t>
  </si>
  <si>
    <t>textilie GEOFILTEX 63 63/20 200 g/m2 do š 8,8 m</t>
  </si>
  <si>
    <t>geotextilie netkaná PP 200 g/m2 do š 8,8 m</t>
  </si>
  <si>
    <t>212752213</t>
  </si>
  <si>
    <t>Trativod z drenážních trubek plastových flexibilních D do 160 mm včetně lože otevřený výkop</t>
  </si>
  <si>
    <t>Trativody z drenážních trubek se zřízením štěrkopískového lože pod trubky a s jejich obsypem v průměrném celkovém množství do 0,15 m3/m v otevřeném výkopu z trubek plastových flexibilních D přes 100 do 160 mm</t>
  </si>
  <si>
    <t>podélná drenáž'_x000d_
112 = 112,000000 =&gt; A</t>
  </si>
  <si>
    <t>212792312</t>
  </si>
  <si>
    <t>Odvodnění mostní opěry - drenážní plastové potrubí HDPE DN 160</t>
  </si>
  <si>
    <t>Odvodnění mostní opěry z plastových trub drenážní potrubí HDPE DN 160</t>
  </si>
  <si>
    <t>výtokové čelo propustku v km 1.705'_x000d_
6 = 6,000000 =&gt; A</t>
  </si>
  <si>
    <t xml:space="preserve">1. Vceně žlabu -1111 jsou započteny i náklady na podélné rozříznutí plastové trouby DN 75 do spádu
    a na sraz pro odtok vlhkosti do žlábku úložného prahu spřesahem 50 mm od bočního líce dříku opěry.
2. Vcenách potrubí -2 . 1 .  jsou započteny i náklady na položení plastového drenážního potrubí do
    spádu a na sraz na podkladní základový betonový trám za mostní opěrou kprostupu dříkem opěry, bez
    zemích prací, se zajištěním drenáže proti vychýlení.
3. Vcenách nejsou započteny náklady na zemní práce, na betonáž podkladního trámu nebo úložného
    prahu opěry, na obklad potrubí drenážním betonem, na obklad štěrkem a na filtrační obal.
</t>
  </si>
  <si>
    <t>212972113</t>
  </si>
  <si>
    <t>Opláštění drenážních trub filtrační textilií DN 160</t>
  </si>
  <si>
    <t xml:space="preserve">1. Vcenách jsou započteny i náklady na nařezání filtrační textilie na potřebnou šířku,
    rozprostření pruhu textilie na uložené drenážní potrubí, urovnání a napnutí textilie před uložením
    zásypového materiálu a odsun zbytku textilie.
</t>
  </si>
  <si>
    <t>213311113</t>
  </si>
  <si>
    <t>Polštáře zhutněné pod základy z kameniva drceného frakce 16 až 63 mm</t>
  </si>
  <si>
    <t>Polštáře zhutněné pod základy z kameniva hrubého drceného, frakce 16 - 63 mm</t>
  </si>
  <si>
    <t>opěrná zeď (gabion) u vtoku propustku'_x000d_
1,25*5*0,15*1,2 = 1,125000 =&gt; A</t>
  </si>
  <si>
    <t xml:space="preserve">1. Ceny jsou určeny pro jakoukoliv míru zhutnění.
2. V cenách jsou započteny i náklady na urovnání povrchu polštáře.
</t>
  </si>
  <si>
    <t>273362321</t>
  </si>
  <si>
    <t>Svařovaný nosný spoj výztuže podélný s jedním přesahem dl 100 mm D prutů do 12 mm</t>
  </si>
  <si>
    <t>Spoje nosné betonářské výztuže se zaručenou nebo dobrou svařitelností podélné s přesahy po jedné straně svařovanými délky přes 50 do 100 mm, průměru prutů do 12 mm</t>
  </si>
  <si>
    <t>kotevní výztuž dříku výtokového čela propustku v km 1,705'_x000d_
2*3*4 = 24,000000 =&gt; A</t>
  </si>
  <si>
    <t xml:space="preserve">1. Ceny lze použít i nosné svary betonářské výztuže ostatních mostních konstrukcí (nejen základů).
2. Spoje výztuže jsou zajištěny nosným svarem, tupé spoje prodloužením výztuže smožností
    zalisování převlečné pevnostní spojovací trubky speciálními kleštěmi. Mechanické spojení dodané
    závitové výztuže smaticovou spojkou HBS umožňuje napojení výztuže včele bednění. Spojení závitové
    výztuže se zašroubovanou maticovou spojkou WD 90 umožňuje napojení do výztuže následně betonovaného
    postupu u závitové výztuže procházející čelem bednění pracovní spáry.
3. Ceny obsahují i přípravu místa svaru nebo nařezání převlečné trubky knalisování zamačkovacími
    kleštěmi, vlastní zhotovení spoje svarem nebo lisováním styku případně závitovým spojem závitové
    výztuže, manipulaci ručně vpracovním okruhu, kontrolu pevnosti spoje, očištění spoje kzajištění
    soudržnosti výztuže sbetonem.
4. Ceny spojů neobsahují náklady na povrchový antikorozní nátěr výztuže a úpravu bednění výztuže
    ukládané ke zhotovení spoje.
</t>
  </si>
  <si>
    <t>274311126</t>
  </si>
  <si>
    <t>Základové pasy, prahy, věnce a ostruhy z betonu prostého C 20/25</t>
  </si>
  <si>
    <t>Základové konstrukce z betonu prostého pasy, prahy, věnce a ostruhy ve výkopu nebo na hlavách pilot C 20/25</t>
  </si>
  <si>
    <t>zpevnění svahu pod výtokem propustků - ukončující práh'_x000d_
(2+3)*0,4*0,6 = 1,200000 =&gt; A</t>
  </si>
  <si>
    <t xml:space="preserve">1. Vcenách jsou započteny i náklady na:
    a) kontrolu bednění před betonáží, vlastní betonáž zejména čerpadlem betonu, rozhrnutí a
        hutnění betonu požadované konzistence, uhlazení horního povrchu základu spřípadnou technologickou
        přestávkou nutnou pro vytvoření založení dříku opěry nebo pilíře,
    b) ošetření a ochranu čerstvě uloženého betonu.
2. Vcenách nejsou započteny náklady na:
    a) zhutnění podkladní vrstvy nebo vyčištění základové spáry u plošného založení,
    b) zhotovení vrtací šablony pilot nebo odbourání hlav pilot u základu založeného na pilotách.
</t>
  </si>
  <si>
    <t>274321511</t>
  </si>
  <si>
    <t>Základové pasy ze ŽB bez zvýšených nároků na prostředí tř. C 25/30</t>
  </si>
  <si>
    <t>Základy z betonu železového (bez výztuže) pasy z betonu bez zvýšených nároků na prostředí tř. C 25/30</t>
  </si>
  <si>
    <t>výtokové čelo propustku'_x000d_
0,8*0,6*3 = 1,440000 =&gt; A</t>
  </si>
  <si>
    <t xml:space="preserve">1. V ceně příplatku -5911 jsou započteny náklady na technologické opatření a na ztíženou betonáž
    pod hladinou pažící bentonitové suspenze a na průběžné odčerpání suspenze s přepouštěním na určené
    místo do 20 m, popř. do vany nebo do kalové cisterny k odvozu. Odvoz se oceňuje cenami katalogu
    800-2 Zvláštní zakládání objektů.
2. Hloubení s použitím bentonitové suspenze se oceňuje katalogem 800-1 Zemní práce. Bednění se
    neoceňuje.
3. V cenách nejsou započteny náklady na výztuž, tyto se oceňují cenami souboru cen 27* 36-....
    Výztuž základů.
</t>
  </si>
  <si>
    <t>274351215</t>
  </si>
  <si>
    <t>Zřízení bednění stěn základových pasů</t>
  </si>
  <si>
    <t>Bednění základových stěn pasů svislé nebo šikmé (odkloněné), půdorysně přímé nebo zalomené ve volných nebo zapažených jámách, rýhách, šachtách, včetně případných vzpěr zřízení</t>
  </si>
  <si>
    <t>výtokové čelo propustku'_x000d_
2*(0,8+3)*0,6 = 4,560000 =&gt; A</t>
  </si>
  <si>
    <t>274351216</t>
  </si>
  <si>
    <t>Odstranění bednění stěn základových pasů</t>
  </si>
  <si>
    <t>Bednění základových stěn pasů svislé nebo šikmé (odkloněné), půdorysně přímé nebo zalomené ve volných nebo zapažených jámách, rýhách, šachtách, včetně případných vzpěr odstranění</t>
  </si>
  <si>
    <t>3 - Svislé a kompletní konstrukce</t>
  </si>
  <si>
    <t>327323128</t>
  </si>
  <si>
    <t>Opěrné zdi a valy ze ŽB tř. C 30/37</t>
  </si>
  <si>
    <t>Opěrné zdi a valy z betonu železového bez zvláštních nároků na vliv prostředí tř. C 30/37</t>
  </si>
  <si>
    <t>výtokové čelo propustku'_x000d_
1,3*0,4*3 = 1,560000 =&gt; A</t>
  </si>
  <si>
    <t xml:space="preserve">1. Ceny jsou určeny pro jakoukoliv tloušťku zdí.
</t>
  </si>
  <si>
    <t>327324128R</t>
  </si>
  <si>
    <t>Opěrné zdi a valy ze ŽB odolného proti agresivnímu prostředí tř. C 30/37 XF4 - samozhutnitelný beton SCC (konzistence S5, DMAX=16mm)</t>
  </si>
  <si>
    <t>Opěrné zdi a valy z betonu železového odolný proti agresivnímu prostředí (XA) tř. C 30/37 XF4 - samozhutnitelný beton SCC (konzistence S5, DMAX=16mm)</t>
  </si>
  <si>
    <t>výtokové čelo propustku v km 1.705'_x000d_
6*1,2*0,6*1,1 = 4,752000 =&gt; A</t>
  </si>
  <si>
    <t>327351211</t>
  </si>
  <si>
    <t>Bednění opěrných zdí a valů svislých i skloněných zřízení</t>
  </si>
  <si>
    <t>Bednění opěrných zdí a valů svislých i skloněných, výšky do 20 m zřízení</t>
  </si>
  <si>
    <t>výtokové čelo propustku'_x000d_
2*(0,4+3)*1,3 = 8,840000 =&gt; A</t>
  </si>
  <si>
    <t xml:space="preserve">1. Bednění zdí a valů výšky přes 20 m se oceňuje podle ustanovení úvodního katalogu.
2. Ceny lze použít i pro bednění základů z betonu prostého nebo železového.
</t>
  </si>
  <si>
    <t>327351221</t>
  </si>
  <si>
    <t>Bednění opěrných zdí a valů svislých i skloněných odstranění</t>
  </si>
  <si>
    <t>Bednění opěrných zdí a valů svislých i skloněných, výšky do 20 m odstranění</t>
  </si>
  <si>
    <t>327361016</t>
  </si>
  <si>
    <t>Výztuž opěrných zdí a valů D nad 12 mm z betonářské oceli 10 505</t>
  </si>
  <si>
    <t>Výztuž opěrných zdí a valů průměru přes 12 mm, z oceli 10 505 (R) nebo BSt 500</t>
  </si>
  <si>
    <t>výtokové čelo propustku - 120 kg/m3'_x000d_
1,3*0,4*3*0,12 = 0,187200 =&gt; A</t>
  </si>
  <si>
    <t xml:space="preserve">1. Ceny lze použít i pro případné výztuže základů opěrných zdí a valů.
</t>
  </si>
  <si>
    <t>výtokové čelo propustku v km 1.705'_x000d_
'dřík - 120 kg/m3'_x000d_
6*0,6*1,2*0,12 = 0,518400 =&gt; A</t>
  </si>
  <si>
    <t>334214521</t>
  </si>
  <si>
    <t>Zdivo nadzákladové opěrných zdí z lomového kamene do drátěných gabionů na sucho</t>
  </si>
  <si>
    <t>Zdivo nadzákladové opěrných zdí do drátěných gabionů z lomového kamene neupraveného výplňového na základ ze štěrkodrti na sucho</t>
  </si>
  <si>
    <t>opěrná zeď (gabion) u vtoku propustku'_x000d_
1*2*5 = 10,000000 =&gt; A</t>
  </si>
  <si>
    <t xml:space="preserve">1. Vcenách jsou započteny náklady na sestavení drátěných krabic gabionů do stupňovité zdi, výplň
    krabic kamenivem nakladačem nebo jeřábem skontejnerem, lícové urovnání pohledové a horní plochy
    výplně gabionu, vyklínkování výplně na sucho a dodání sestavy drátěných krabic gabionů (5 m2 sítě/
    1 m3 kamene).
2. Soubor cen nelze použít pro ocenění rovnaniny za rubem opěr a křídel zlomového kamene, které se
    oceňují souborem cen 463 21-11 Rovnanina zlomového kamene neopracovaného tříděného.
</t>
  </si>
  <si>
    <t>4 - Vodorovné konstrukce</t>
  </si>
  <si>
    <t>451315114</t>
  </si>
  <si>
    <t>Podkladní nebo výplňová vrstva z betonu C 12/15 tl do 100 mm</t>
  </si>
  <si>
    <t>Podkladní a výplňové vrstvy z betonu prostého tloušťky do 100 mm, z betonu C 12/15</t>
  </si>
  <si>
    <t>výtokové čelo propustku v km 1.705'_x000d_
6*0,8 = 4,800000 =&gt; A</t>
  </si>
  <si>
    <t xml:space="preserve">1. Cenu lze použít pro podkladní vrstvu z prostého betonu pod základové konstrukce.
2. Příplatek řeší náklady na vícepráce při ruční ukládce pro sklon podkladní vrstvy ve svahu
    (skluzy u opěry).
3. Vcenách jsou započteny náklady na vlastní betonáž, rozhrnutí a případně hutnění betonu
    požadované konzistence, uhlazení horního povrchu podkladní vrstvy, ošetření a ochranu čerstvě
    uloženého betonu.
4. Vcenách nejsou započteny náklady na:
    a) zhutnění podloží pod podkladní vrstvy a vyčištění základové spáry, tyto se oceňují cenami
        katalogu 800-2 Základy a zvláštní zakládání,
    b) podkladní vrstva ze štěrku hutněného u plošného založení, tyto se oceňují souborem cen 451
        57-78 Podkladní a výplňová vrstva zkameniva,
    c) zhotovení bednění vrtací šablony pilot nebo odbourání hlav pilot ze železobetonu u základu
        založeného na pilotách.
</t>
  </si>
  <si>
    <t>451572111</t>
  </si>
  <si>
    <t>Lože pod potrubí otevřený výkop z kameniva drobného těženého</t>
  </si>
  <si>
    <t>Lože pod potrubí, stoky a drobné objekty v otevřeném výkopu z kameniva drobného těženého 0 až 4 mm</t>
  </si>
  <si>
    <t>potrubí horské vpusti 1.705'_x000d_
8*0,6*0,15*1,1 = 0,792000 =&gt; A</t>
  </si>
  <si>
    <t xml:space="preserve">1. Ceny -1111 a -1192 lze použít i pro zřízení sběrných vrstev nad drenážními trubkami.
2. V cenách -5111 a -1192 jsou započteny i náklady na prohození výkopku získaného při zemních
    pracích.
</t>
  </si>
  <si>
    <t>465513156</t>
  </si>
  <si>
    <t>Dlažba svahu u opěr z upraveného lomového žulového kamene tl 200 mm do lože C 25/30 pl do 10 m2</t>
  </si>
  <si>
    <t>Dlažba svahu u mostních opěr z upraveného lomového žulového kamene s vyspárováním maltou MC 25, šíře spáry 15 mm do betonového lože C 25/30 tloušťky 200 mm, plochy do 10 m2</t>
  </si>
  <si>
    <t>zpevnění svahu pod výtokem propustků'_x000d_
3+4 = 7,000000 =&gt; A</t>
  </si>
  <si>
    <t xml:space="preserve">1. Vcenách jsou započteny náklady na dodání písku nebo betonové směsi pro lože a spáry, rozhrnutí
    a úpravu lože do tl. 140 mm, navlhčení podkladu, rozměření a výběr, případně upravení kamene
    surovnáním povrchu lícování dlažby a vyspárovaní MC 25, šíře spáry 15 mm.
2. Vcenách nejsou započteny náklady na podkladní vrstvy ze štěrkopísku, tyto se oceňují souborem
    cen 451 57- . 1 Podkladní a výplňová vrstva zkameniva.
</t>
  </si>
  <si>
    <t>5 - Komunikace</t>
  </si>
  <si>
    <t>567122113</t>
  </si>
  <si>
    <t>Podklad ze směsi stmelené cementem SC C 8/10 (KSC I) tl 140 mm</t>
  </si>
  <si>
    <t>Podklad ze směsi stmelené cementem SC bez dilatačních spár, s rozprostřením a zhutněním SC C 8/10 (KSC I), po zhutnění tl. 140 mm</t>
  </si>
  <si>
    <t xml:space="preserve">1. V cenách jsou započteny i náklady na ošetření povrchu podkladu vodou.
2. V cenách 567 1.-4 jsou započteny i náklady postřik proti odpařování vody.
3. V cenách nejsou započteny náklady na:
    a) příp. postřik, který se oceňuje cenou 919 74-8111 Postřik popř. zdrsnění povrchu
        cementobetonového krytu nebo podkladu ochrannou emulzí,
    b) zřízení dilatačních spár a jejich vyplnění; tyto práce se oceňují cenami souborů cen 919
        11-1 Řezání dilatačních spár, 919 12-. Těsnění dilatačních spár a 919 13 Vyztužení dilatačních spár.
</t>
  </si>
  <si>
    <t>569951133</t>
  </si>
  <si>
    <t>Zpevnění krajnic asfaltovým recyklátem tl 150 mm</t>
  </si>
  <si>
    <t>Zpevnění krajnic nebo komunikací pro pěší s rozprostřením a zhutněním, po zhutnění asfaltovým recyklátem tl. 150 mm_x000d_
materiál z položek: 113154122 a 113154124_x000d_
včetně nákupu a dopravy chybějícího materiálu</t>
  </si>
  <si>
    <t>krajnice podél příkopu'_x000d_
112*0,5*1,1 = 61,600000 =&gt; A _x000d_
'krajnice u výtoku propustku 1,857'_x000d_
6*1,5 = 9,000000 =&gt; B _x000d_
Celkem: A+B = 70,600000 =&gt; C</t>
  </si>
  <si>
    <t xml:space="preserve">1. V cenách 51-11 až 55-11 jsou započteny i náklady na prohození zeminy.
2. V cenách 51-11 až 55-11 nejsou započteny náklady na:
    a) opatření zeminy a její přemístění k místu zabudování, které se oceňují podle čl. 3111
        Všeobecných podmínek části A 01 tohoto katalogu,
    b) odklizení odpadu po prohození zeminy, které se oceňuje cenami části A 01 katalogu 800-1
        Zemní práce.
</t>
  </si>
  <si>
    <t>573191111</t>
  </si>
  <si>
    <t>Nátěr infiltrační kationaktivní v množství emulzí 1 kg/m2</t>
  </si>
  <si>
    <t>Postřik infiltrační kationaktivní emulzí v množství 1,00 kg/m2</t>
  </si>
  <si>
    <t xml:space="preserve">1. V ceně nejsou započteny náklady na popř. projektem předepsané očištění vozovky, které se oceňuje
    cenou 938 90-8411 Očištění povrchu saponátovým roztokem části C 01 tohoto katalogu.
</t>
  </si>
  <si>
    <t>573231111</t>
  </si>
  <si>
    <t>Postřik živičný spojovací ze silniční emulze v množství 0,70 kg/m2</t>
  </si>
  <si>
    <t>Postřik spojovací PS bez posypu kamenivem ze silniční emulze, v množství 0,70 kg/m2</t>
  </si>
  <si>
    <t>577134111</t>
  </si>
  <si>
    <t>Asfaltový beton vrstva obrusná ACO 11 (ABS) tř. I tl 40 mm š do 3 m z nemodifikovaného asfaltu</t>
  </si>
  <si>
    <t>Asfaltový beton vrstva obrusná ACO 11 (ABS) s rozprostřením a se zhutněním z nemodifikovaného asfaltu v pruhu šířky do 3 m tř. I, po zhutnění tl. 40 mm</t>
  </si>
  <si>
    <t xml:space="preserve">1. ČSN EN 13108-1 připouští pro ACO 11 pouze tl. 35 až 50 mm.
</t>
  </si>
  <si>
    <t>577165112</t>
  </si>
  <si>
    <t>Asfaltový beton vrstva ložní ACL 16 (ABH) tl 70 mm š do 3 m z nemodifikovaného asfaltu</t>
  </si>
  <si>
    <t>Asfaltový beton vrstva ložní ACL 16 (ABH) s rozprostřením a zhutněním z nemodifikovaného asfaltu v pruhu šířky do 3 m, po zhutnění tl. 70 mm</t>
  </si>
  <si>
    <t xml:space="preserve">1. ČSN EN 13108-1 připouští pro ACL 16 pouze tl. 50 až 70 mm.
</t>
  </si>
  <si>
    <t>59706911R</t>
  </si>
  <si>
    <t>Příplatek ZKD 10 mm tl lože z betonu C20/25XF3 přes 100 mm u rigolu dlážděného</t>
  </si>
  <si>
    <t>Rigol dlážděný Příplatek k cenám za každých dalších i započatých 10 mm tloušťky lože přes 100 mm</t>
  </si>
  <si>
    <t>příplatek za dalších 50 mm pod dlažbou'_x000d_
16,25*5+(7+9+2)*5 = 171,250000 =&gt; A</t>
  </si>
  <si>
    <t xml:space="preserve">1. Ceny nelze použít pro dlažby příkopů, které se oceňují cenami souboru cen 594 . . - . . souboru
    cen 594 . . - . . Dlažba nebo přídlažba.
2. V cenách nejsou započteny náklady na popř. nutné zemní práce, které se oceňují cenami části A 01
    katalogu 800-1 Zemní práce.
3. Množství měrných jednotek se určuje v m2 rozvinuté plochy rigolu.
</t>
  </si>
  <si>
    <t>59716111R</t>
  </si>
  <si>
    <t>Rigol dlážděný do lože z betonu C20/25 XF3 tl 100 mm z lomového kamene</t>
  </si>
  <si>
    <t>Rigol dlážděný do lože z betonu prostého C20/25 XF3 tl. 100 mm, s vyplněním a zatřením spár cementovou maltou z lomového kamene tl. do 250 mm</t>
  </si>
  <si>
    <t>zpevnění příkopu a rigolu u vpustí'_x000d_
7+9+2 = 18,000000 =&gt; A</t>
  </si>
  <si>
    <t>59766111R</t>
  </si>
  <si>
    <t>Rigol dlážděný do lože z betonu C20/25XF3tl 100 mm z dlažebních kostek velkých</t>
  </si>
  <si>
    <t>Rigol dlážděný do lože z betonu prostého C20/25XF3 tl. 100 mm, s vyplněním a zatřením spár cementovou maltou z dlažebních kostek velkých</t>
  </si>
  <si>
    <t>rigol 500mm'_x000d_
32,5*0,5 = 16,250000 =&gt; A</t>
  </si>
  <si>
    <t>711 - Izolace proti vodě, vlhkosti a plynům</t>
  </si>
  <si>
    <t>711112001</t>
  </si>
  <si>
    <t>Provedení izolace proti zemní vlhkosti svislé za studena nátěrem penetračním</t>
  </si>
  <si>
    <t>Provedení izolace proti zemní vlhkosti natěradly a tmely za studena na ploše svislé S nátěrem penetračním</t>
  </si>
  <si>
    <t>výtokové čelo'_x000d_
(0,4+3+0,4)*1,3 = 4,940000 =&gt; A _x000d_
'vtokové jímky'_x000d_
2*(1,5+0,95)*2*1,6 = 15,680000 =&gt; B _x000d_
Celkem: A+B = 20,620000 =&gt; C</t>
  </si>
  <si>
    <t xml:space="preserve">1. Izolace plochy jednotlivě do 10 m2 se oceňují skladebně cenou příslušné izolace a cenou 711
    19-9095 Příplatek za plochu do 10 m2.
</t>
  </si>
  <si>
    <t>111631500</t>
  </si>
  <si>
    <t>lak asfaltový ALP/9 (MJ t) bal 9 kg</t>
  </si>
  <si>
    <t>711112002</t>
  </si>
  <si>
    <t>Provedení izolace proti zemní vlhkosti svislé za studena lakem asfaltovým</t>
  </si>
  <si>
    <t>Provedení izolace proti zemní vlhkosti natěradly a tmely za studena na ploše svislé S nátěrem lakem asfaltovým</t>
  </si>
  <si>
    <t>111631520</t>
  </si>
  <si>
    <t>lak asfaltový RENOLAK ALN bal. 160 kg</t>
  </si>
  <si>
    <t>lak asfaltový izolační</t>
  </si>
  <si>
    <t>998711101</t>
  </si>
  <si>
    <t>Přesun hmot tonážní pro izolace proti vodě, vlhkosti a plynům v objektech výšky do 6 m</t>
  </si>
  <si>
    <t>Přesun hmot pro izolace proti vodě, vlhkosti a plynům stanovený z hmotnosti přesunovaného materiálu vodorovná dopravní vzdálenost do 50 m v objektech výšky do 6 m</t>
  </si>
  <si>
    <t xml:space="preserve">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-1181 pro přesun prováděný bez použití mechanizace, tj. za ztížených podmínek,
    lze použít pouze pro hmotnost materiálu, která se tímto způsobem skutečně přemísťuje.
</t>
  </si>
  <si>
    <t>8 - Trubní vedení</t>
  </si>
  <si>
    <t>820441113</t>
  </si>
  <si>
    <t>Přeseknutí železobetonové trouby DN nad 400 do 600 mm</t>
  </si>
  <si>
    <t>Přeseknutí železobetonové trouby v rovině kolmé nebo skloněné k ose trouby, se začištěním DN přes 400 do 600 mm</t>
  </si>
  <si>
    <t>úprava délky ŽB trub propusku'_x000d_
1 = 1,000000 =&gt; A</t>
  </si>
  <si>
    <t xml:space="preserve">1. Množství se stanoví v ks jednotlivých přeseknutí.
</t>
  </si>
  <si>
    <t>894201112</t>
  </si>
  <si>
    <t>Dno šachet tl nad 200 mm z prostého betonu bez zvýšených nároků na prostředí tř. C 12/15</t>
  </si>
  <si>
    <t>Ostatní konstrukce na trubním vedení z prostého betonu dno šachet tloušťky přes 200 mm z betonu bez zvýšených nároků na prostředí tř. C 12/15</t>
  </si>
  <si>
    <t>podkladní beton prefabrikované vtokové jímky horské vpusti'_x000d_
2,8*0,1*1,1 = 0,308000 =&gt; A</t>
  </si>
  <si>
    <t xml:space="preserve">1. Bednění stěny šachet se oceňuje cenami souboru cen 894 50-.. Bednění konstrukcí na trubním
    vedení této části katalogu.
2. Bednění žlabu se oceňuje cenami souboru cen 351 35-11 Vnitřní bednění spodní části stok části A
    03.
</t>
  </si>
  <si>
    <t>894201131</t>
  </si>
  <si>
    <t>Dno šachet tl nad 200 mm z prostého betonu bez zvýšených nároků na prostředí tř. C 30/37</t>
  </si>
  <si>
    <t>Ostatní konstrukce na trubním vedení z prostého betonu dno šachet tloušťky přes 200 mm z betonu bez zvýšených nároků na prostředí tř. C 30/37</t>
  </si>
  <si>
    <t>dno monolitické vtokové jímky propustku'_x000d_
2,8*0,25*1,1 = 0,770000 =&gt; A</t>
  </si>
  <si>
    <t>894302171</t>
  </si>
  <si>
    <t>Stěny šachet tl nad 200 mm ze ŽB bez zvýšených nároků na prostředí tř. C 30/37</t>
  </si>
  <si>
    <t>Ostatní konstrukce na trubním vedení ze železového betonu stěny šachet tloušťky přes 200 mm ze železového betonu bez zvýšených nároků na prostředí tř. C 30/37</t>
  </si>
  <si>
    <t>stěny a římsa monolitické vtokové jímky propustku'_x000d_
1,2*1,65*1,1 = 2,178000 =&gt; A</t>
  </si>
  <si>
    <t xml:space="preserve">1. Ceny stropů jsou určeny pro jakékoliv tloušťky a plochy stropů.
</t>
  </si>
  <si>
    <t>894502201</t>
  </si>
  <si>
    <t>Bednění stěn šachet pravoúhlých nebo vícehranných oboustranné</t>
  </si>
  <si>
    <t>Bednění konstrukcí na trubním vedení stěn šachet pravoúhlých nebo čtyř a vícehranných oboustranné</t>
  </si>
  <si>
    <t>stěny a římsa monolitické vtokové jímky propustku'_x000d_
2*(1,5+0,95)*1,65 = 8,085000 =&gt; A</t>
  </si>
  <si>
    <t>894608112</t>
  </si>
  <si>
    <t>Výztuž šachet z betonářské oceli 10 505</t>
  </si>
  <si>
    <t>Výztuž šachet z betonářské oceli 10 505 (R) nebo BSt 500</t>
  </si>
  <si>
    <t>stěny a římsa monolitické vtokové jímky propustku - 100kg/m3'_x000d_
1,2*1,65*1,1*0,1 = 0,217800 =&gt; A</t>
  </si>
  <si>
    <t>894608211</t>
  </si>
  <si>
    <t>Výztuž šachet ze svařovaných sítí typu Kari</t>
  </si>
  <si>
    <t>dno monolitické vtokové jímky propustku'_x000d_
2,8*2*1,1*0,0079 = 0,048664 =&gt; A</t>
  </si>
  <si>
    <t>899103111</t>
  </si>
  <si>
    <t>Osazení poklopů litinových nebo ocelových včetně rámů hmotnosti nad 100 do 150 kg</t>
  </si>
  <si>
    <t>Osazení poklopů litinových a ocelových včetně rámů hmotnosti jednotlivě přes 100 do 150 kg</t>
  </si>
  <si>
    <t>osazení dvojité mříže horské vpusti'_x000d_
1 = 1,000000 =&gt; A</t>
  </si>
  <si>
    <t xml:space="preserve">1. Cena -1111 lze použít i pro osazení rektifikačních kroužků nebo rámečků.
2. V cenách nejsou započteny náklady na dodání poklopů včetně rámů; tyto náklady se oceňují ve
    specifikaci.
</t>
  </si>
  <si>
    <t>592R</t>
  </si>
  <si>
    <t xml:space="preserve">rám (litina) s dvojitou mříží (plast)  horské vpusti (C250)</t>
  </si>
  <si>
    <t>899501221</t>
  </si>
  <si>
    <t>Stupadla do šachet ocelová s PE povlakem vidlicová pro přímé zabudování do hmoždinek</t>
  </si>
  <si>
    <t>Stupadla do šachet a drobných objektů ocelová s PE povlakem vidlicová pro přímé zabudování do hmoždinek</t>
  </si>
  <si>
    <t>3 = 3,000000 =&gt; A</t>
  </si>
  <si>
    <t xml:space="preserve">1. Ceny jsou určeny pro osazení a dodání stupadel do netypových drobných objektů (oceňovaných
    cenami této části).
</t>
  </si>
  <si>
    <t>894414111</t>
  </si>
  <si>
    <t>Osazení železobetonových dílců pro šachty skruží základových (dno)</t>
  </si>
  <si>
    <t xml:space="preserve">1. V cenách nejsou započteny náklady na dodání železobetonových dílců; dodání těchto dílců se
    oceňuje ve specifikaci.
</t>
  </si>
  <si>
    <t>5921R</t>
  </si>
  <si>
    <t xml:space="preserve">prefabrikovaná jímka horské vpusti  (TBV-Q HV 1600/1000/1400)
</t>
  </si>
  <si>
    <t>Prefabrikáty pro uliční vpusti dílce betonové pro uliční vpusti vpusť dešťová uliční s rámem mříž M2 C250 DIN 19583-11 500/500 mm</t>
  </si>
  <si>
    <t>9 - Ostatní konstrukce a práce, bourání</t>
  </si>
  <si>
    <t>91112211R</t>
  </si>
  <si>
    <t>Výroba dílů ocelového zábradlí s povrchovou úpravou Zn + nátěr</t>
  </si>
  <si>
    <t>Ocelové zábradlí svařovaného nebo šroubovaného výroba dílů hmotnosti přes 50 kg</t>
  </si>
  <si>
    <t xml:space="preserve">1. V cenách výroby 911 12-21 nejsou započteny náklady na dodávku materiálu pro výrobu dílů
    zábradlí; tyto náklady se oceňují jako specifikace u cen montáže.
2. V cenách montáže 911 12-22 jsou započteny i náklady na spojení dílů, jejich vyrovnání a upevnění
    k nosné konstrukci včetně spojovacího a kotevního materiálu.
3. V cenách montáže 911 12-22 nejsou započteny náklady na dodávku materiálu, které se oceňují ve
    specifikaci:
    a) u vyráběných dílu jako dodávka materiálu pro výrobu dílů,
    b) u nakupovaných dílů jako dodávka hotového nakupovaného výrobku.
4. Demontáž částí ocelového zábradlí se oceňuje cenami souboru cen 966 07-52 části B01 tohoto
    katalogu.
</t>
  </si>
  <si>
    <t>135111200</t>
  </si>
  <si>
    <t>ocel široká jakost S235JR 160x10 mm</t>
  </si>
  <si>
    <t>kotevní deska - hmotnost: 12,56 kg/m'_x000d_
4*0,2*0,01256*1,05 = 0,010550 =&gt; A</t>
  </si>
  <si>
    <t>130108120</t>
  </si>
  <si>
    <t>ocel profilová UPN, v jakosti 11 375, h=65 mm</t>
  </si>
  <si>
    <t>sloupek a výplň - hmotnost: 7,09 kg/m'_x000d_
(4*1,1+4*0,95+4*1,5)*0,00709*1,05 = 0,105712 =&gt; A</t>
  </si>
  <si>
    <t>130108160</t>
  </si>
  <si>
    <t>ocel profilová UPN, v jakosti 11 375, h=100 mm</t>
  </si>
  <si>
    <t>madlo - hmotnost: 10,60 kg/m'_x000d_
(2*0,95+2*1,5)*0,0106*1,05 = 0,054537 =&gt; A</t>
  </si>
  <si>
    <t>911122211</t>
  </si>
  <si>
    <t>Montáž dílů ocelového zábradlí do 50 kg při opravách mostů</t>
  </si>
  <si>
    <t>Oprava částí ocelového zábradlí mostů svařovaného nebo šroubovaného montáž dílů hmotnosti do 50 kg</t>
  </si>
  <si>
    <t>zábradlí na vtokové jímce propustku 1,857'_x000d_
172 = 172,000000 =&gt; A</t>
  </si>
  <si>
    <t>911331111</t>
  </si>
  <si>
    <t>Svodidlo ocelové jednostranné zádržnosti N2 typ JSNH4/N2 se zaberaněním sloupků v rozmezí do 2 m</t>
  </si>
  <si>
    <t>Silniční svodidlo s osazením sloupků zaberaněním ocelové úroveň zádržnosti N2 vzdálenosti sloupků do 2 m jednostranné [JSNH4/N2]</t>
  </si>
  <si>
    <t>svodidlo v místě propustku'_x000d_
8 = 8,000000 =&gt; A</t>
  </si>
  <si>
    <t xml:space="preserve">1. V cenách:
    a) svodidel a svodidlového náběhu jsou započteny i náklady na úpravu pláně, náklady na převozy
        a přemístění soupravy pro beranění, na zaberanění patního sloupku a a dodávku kompletní svodidlové
        sady (sloupku, svodnice, zábradelní výplně, distančních dílů, spojovacího materiálu atd.),
    b) dilatace svodnice je započtena dilatační svodnice včetně izolační podložky a spojovacího
        materiálu.
2. V cenách nejsou započteny náklady na:
    a) případnou povrchovou úpravu svodidel (zinkování, nátěry apod.), které se oceňují samostatně,
    b) krácení a úpravu pásnic a sloupků, toto se oceňuje individuálně.
3. V případě, že se provádí krácení svodnic nebo sloupků, se krácená část neodečítá.
</t>
  </si>
  <si>
    <t>915121112</t>
  </si>
  <si>
    <t>Vodorovné dopravní značení vodící čáry souvislé š 250 mm retroreflexní bíllá barva</t>
  </si>
  <si>
    <t>Vodorovné dopravní značení stříkané barvou vodící čára bílá šířky 250 mm souvislá retroreflexní</t>
  </si>
  <si>
    <t>2*170 = 340,000000 =&gt; A</t>
  </si>
  <si>
    <t xml:space="preserve">1. Ceny jsou určeny pro dělící čáry bílé souvislé č. V1a, bílé přerušované č. V2a, žluté souvislé
    č. V12b, žluté přerušované č. V12c a vodící čáry bílé č. V4.
2. V cenách nejsou započteny náklady na:
    a) předznačení, tyto se oceňují cenami souboru cen 915 6.-11 Předznačení pro vodorovné značení,
    b) očištění vozovky, tyto se oceňují cenami souboru cen 938 90-9 . Odstranění bláta, prachu
        nebo hlinitého nánosu s povrchu podkladu nebo krytu části C 01 tohoto katalogu.
3. Množství měrných jednotek se určuje:
    a) u cen 915 11 a 915 12 v m délky dělící nebo vodící čáry (včetně mezer),
    b) u ceny 915 13 v m2 stříkané plochy bez mezer.
</t>
  </si>
  <si>
    <t>91613121R</t>
  </si>
  <si>
    <t>Osazení silničního obrubníku betonového stojatého s boční opěrou do lože z betonu prostého C20/25 XF3</t>
  </si>
  <si>
    <t>Osazení silničního obrubníku betonového se zřízením lože, s vyplněním a zatřením spár cementovou maltou stojatého s boční opěrou z betonu prostého C20/25 XF3 , do lože z betonu prostého téže značky</t>
  </si>
  <si>
    <t>vtoková jímka horské vpusti'_x000d_
2 = 2,000000 =&gt; A</t>
  </si>
  <si>
    <t xml:space="preserve">1. V cenách silničních obrubníků ležatých i stojatých jsou započteny:
    a) pro osazení do lože zkameniva těženého i náklady na dodání hmot pro lože tl. 80 až 100 mm,
    b) pro osazení do lože z betonu prostého i náklady na dodání hmot pro lože tl. 80 až 100 mm; v
        cenách -1113 a -1213 též náklady na zřízení bočních opěr.
2. Část lože z betonu prostého přesahující tl. 100 mm se oceňuje cenou 916 99-1121 Lože pod
    obrubníky, krajníky nebo obruby zdlažebních kostek.
3. V cenách nejsou započteny náklady na dodání obrubníků, tyto se oceňují ve specifikaci.
</t>
  </si>
  <si>
    <t>592174650</t>
  </si>
  <si>
    <t>obrubník betonový silniční Standard 100x15x25 cm</t>
  </si>
  <si>
    <t>obrubník betonový silniční vibrolisovaný 100x15x25 cm</t>
  </si>
  <si>
    <t>91624121R</t>
  </si>
  <si>
    <t>Osazení žulového krajniku KS3 stojatého s boční opěrou do lože z betonu C20/25XF3</t>
  </si>
  <si>
    <t>Osazení žulového krajniku KS3 stojatého s boční opěrou do lože z betonu C20/25XF3, s vyplněním a zatřením spár cementovou maltou do lože z betonu prostého téže značky</t>
  </si>
  <si>
    <t>krajník rigolu'_x000d_
32,5 = 32,500000 =&gt; A</t>
  </si>
  <si>
    <t xml:space="preserve">1. Ceny -1211, -1212 a -1213 lze použít i pro osazení krajníků z kamene.
2. V cenách chodníkových obrubníků ležatých i stojatých jsou započteny pro osazení:
    a) do lože z kameniva těženého i náklady na dodání hmot pro lože tl. 80 až 100 mm,
    b) do lože z betonu prostého i náklady na dodání hmot pro lože tl. 80 až 100 mm; v cenách -1113
        a -1213 též náklady na zřízení boční opěry.
3. Část lože z betonu prostého přesahující tl. 100 mm se oceňuje cenou 916 99-1121 Lože pod
    obrubníky, krajníky nebo obruby zdlažebních kostek.
4. V cenách nejsou započteny náklady na dodání obrubníků nebo krajníků, tyto se oceňují ve
    specifikaci.
</t>
  </si>
  <si>
    <t>583802110</t>
  </si>
  <si>
    <t>krajník silniční kamenný, (aAP) žula, KS3 13x20 x 30-80</t>
  </si>
  <si>
    <t>krajník silniční kamenný, žula 13x20 x 30-80</t>
  </si>
  <si>
    <t>91699112R</t>
  </si>
  <si>
    <t>Lože pod obrubníky, krajníky nebo obruby z dlažebních kostek z betonu C20/25XF3</t>
  </si>
  <si>
    <t>Lože pod obrubníky, krajníky nebo obruby z dlažebních kostek z betonu prostého tř. C20/25XF3</t>
  </si>
  <si>
    <t>dalších 50 mm lože pod krajníky'_x000d_
32,5*0,4*0,05 = 0,650000 =&gt; A</t>
  </si>
  <si>
    <t>919112233</t>
  </si>
  <si>
    <t>Řezání spár pro vytvoření komůrky š 20 mm hl 40 mm pro těsnící zálivku v živičném krytu</t>
  </si>
  <si>
    <t>Řezání dilatačních spár v živičném krytu vytvoření komůrky pro těsnící zálivku šířky 20 mm, hloubky 40 mm</t>
  </si>
  <si>
    <t>spára podél rigolu'_x000d_
33 = 33,000000 =&gt; A</t>
  </si>
  <si>
    <t xml:space="preserve">1. Vcenách jsou započteny i náklady na vyčištění spár po řezání.
</t>
  </si>
  <si>
    <t>919122132</t>
  </si>
  <si>
    <t>Těsnění spár zálivkou za tepla pro komůrky š 20 mm hl 40 mm s těsnicím profilem</t>
  </si>
  <si>
    <t>Utěsnění dilatačních spár zálivkou za tepla v cementobetonovém nebo živičném krytu včetně adhezního nátěru s těsnicím profilem pod zálivkou, pro komůrky šířky 20 mm, hloubky 40 mm</t>
  </si>
  <si>
    <t xml:space="preserve">1. Vcenách jsou započteny i náklady na vyčištění spár před těsněním a zalitím a náklady na
    impregnaci, těsnění a zalití spár včetně dodání hmot.
</t>
  </si>
  <si>
    <t>919521140</t>
  </si>
  <si>
    <t>Zřízení silničního propustku z trub betonových nebo ŽB DN 600</t>
  </si>
  <si>
    <t>Zřízení silničního propustku z trub betonových nebo železobetonových DN 600 mm</t>
  </si>
  <si>
    <t>potrubí - propustek 1,857'_x000d_
10 = 10,000000 =&gt; A</t>
  </si>
  <si>
    <t xml:space="preserve">1. Ceny jsou určeny pro trubní propustky spádu do 10 %.
2. V cenách jsou započteny i náklady na:
    a) podkladní vrstvu ze štěrkopísku a podkladní vrstvu (lože) z betonu prostého,
    b) utěsnění trub cementovou maltou.
3. V cenách nejsou započteny náklady na:
    a) zemní práce, které se oceňují cenami části A 01 katalogu 800-1 Zemní práce;
    b) dodání trub, které se oceňuje ve specifikaci; ztratné lze dohodnout ve výši 1 %,
    c) obetonování trub, které se oceňuje cenou 919 53-5555.
</t>
  </si>
  <si>
    <t>592224100</t>
  </si>
  <si>
    <t>trouba hrdlová přímá železobetonová s integrovaným těsněním TZH-Q 600/2500 60 x 250 x 10 cm</t>
  </si>
  <si>
    <t xml:space="preserve">trouba hrdlová přímá železobetonová s integrovaným těsněním  60 x 250 x 10 cm</t>
  </si>
  <si>
    <t>919535556</t>
  </si>
  <si>
    <t>Obetonování trubního propustku betonem se zvýšenými nároky na prostředí tř. C 25/30</t>
  </si>
  <si>
    <t>Obetonování trubního propustku betonem prostým se zvýšenými nároky na prostředí tř. C 25/30</t>
  </si>
  <si>
    <t>propustek 1.857'_x000d_
10*1,15 = 11,500000 =&gt; A _x000d_
A * 1,1Koeficient množství = 12,650000 =&gt; B</t>
  </si>
  <si>
    <t xml:space="preserve">1. V ceně jsou započteny i náklady na popř. nutné bednění a odbednění.
2. Pro výpočet přesunu hmot se celková hmotnost položky sníží o hmotnost betonu, pokud je beton
    dodáván přímo na místo zabudování nebo do prostoru technologické manipulace.
</t>
  </si>
  <si>
    <t>919551111</t>
  </si>
  <si>
    <t>Zřízení propustku z trub plastových PE rýhovaných se spojkami nebo s hrdlem DN 300 mm</t>
  </si>
  <si>
    <t>Zřízení propustku z trub plastových polyetylenových rýhovaných [Pecor Optima] se spojkami nebo s hrdlem DN 300 mm</t>
  </si>
  <si>
    <t>potrubí - horská vpust 1.705'_x000d_
8 = 8,000000 =&gt; A</t>
  </si>
  <si>
    <t xml:space="preserve">1. Vcenách nejsou započteny náklady na:
    a) zemní práce - zhotovení otevřené stavební jámy, - zemní konstrukce přesýpaného objektu ze
        vhodných zemin hutněných po vrstvách 150 až 200 mm na minimum 98 % Proctor Standard, které se
        oceňují podle katalogu 800-1 Zemní práce,
    b) podkladní a vyrovnávací vrstvy, které se oceňují souborem cen 451 . . - . . Lože pod
        potrubí, stoky a drobné objekty nebo souborem cen 452 . . - . . Podkladní konstrukce zbetonu,
        části A01 katalogu 827-1 Vedení trubní, dálková a přípojná – vodovody a kanalizace,
    c) dodávku trub a spojek, které se oceňují zvlášť ve specifikaci, ztratné lze dohodnout ve
        směrné výši 1,5 %. Součástí dodávky trub je i jejich úprava podle konkrétních podmínek stavby
        (seříznutí, zkosení, vytvoření otvorů, apod.).
</t>
  </si>
  <si>
    <t>286113360</t>
  </si>
  <si>
    <t>trubka kanalizace plastová KGEM-250x2000 mm SN8</t>
  </si>
  <si>
    <t>trubka kanalizační plastová KG - DN 250x2000 mm SN8</t>
  </si>
  <si>
    <t>919726121</t>
  </si>
  <si>
    <t>Geotextilie pro ochranu, separaci a filtraci netkaná měrná hmotnost do 200 g/m2</t>
  </si>
  <si>
    <t>Geotextilie netkaná pro ochranu, separaci nebo filtraci měrná hmotnost do 200 g/m2</t>
  </si>
  <si>
    <t>opěrná zeď (gabion) u vtoku propustku'_x000d_
(1+2)*5 = 15,000000 =&gt; A</t>
  </si>
  <si>
    <t xml:space="preserve">1. V cenách jsou započteny i náklady na položení a dodání geotextilie včetně přesahů.
</t>
  </si>
  <si>
    <t>919731122</t>
  </si>
  <si>
    <t>Zarovnání styčné plochy podkladu nebo krytu živičného tl do 100 mm</t>
  </si>
  <si>
    <t>Zarovnání styčné plochy podkladu nebo krytu podél vybourané části komunikace nebo zpevněné plochy živičné tl. přes 50 do 100 mm</t>
  </si>
  <si>
    <t>odříznutí a zarovnání krytu stávající vozovky na hraně výkopu pro propusky'_x000d_
6,2*2*2 = 24,800000 =&gt; A</t>
  </si>
  <si>
    <t xml:space="preserve">1. Pro volbu cen je rozhodující maximální tloušťka zarovnané styčné plochy.
2. Náklady na vodorovné přemístění suti zbylé po zarovnání styčné plochy se samostatně neoceňují,
    tyto náklady jsou započteny ve vodorovném přemístění suti prováděném při odstraňování podkladů nebo
    krytů.
</t>
  </si>
  <si>
    <t>919735112</t>
  </si>
  <si>
    <t>Řezání stávajícího živičného krytu hl do 100 mm</t>
  </si>
  <si>
    <t>Řezání stávajícího živičného krytu nebo podkladu hloubky přes 50 do 100 mm</t>
  </si>
  <si>
    <t xml:space="preserve">1. V cenách jsou započteny i náklady na spotřebu vody.
</t>
  </si>
  <si>
    <t>93511221R</t>
  </si>
  <si>
    <t>Osazení příkopového žlabu do betonu C20/25XF3 tl 100 mm z betonových tvárnic š 800 mm</t>
  </si>
  <si>
    <t>Osazení betonového příkopového žlabu s vyplněním a zatřením spár cementovou maltou s ložem tl. 100 mm z betonu prostého tř. C20/25XF3 z betonových příkopových tvárnic šířky přes 500 do 800 mm</t>
  </si>
  <si>
    <t>zpevnění dna příkopu'_x000d_
112 = 112,000000 =&gt; A</t>
  </si>
  <si>
    <t xml:space="preserve">1. V cenách jsou započteny i náklady na dodání hmot pro lože a pro vyplnění spár.
2. V cenách nejsou započteny náklady na dodání příkopových tvárnic nebo betonových desek, které se
    oceňují ve specifikaci.
3. Množství měrných jednotek se určuje:
    a) pro příkopy z betonových tvárnic (žlabu) v m délky jejich podélné osy,
    b) pro příkopy z betonových desek v m2 rozvinuté lícní plochy dlažby (žlabu),
    c) pro lože z kameniva nebo z betonu prostého vcenách -1911 a -2911 v m2 rozvinuté lícní
        plochy dlažby (žlabu).
4. Šířkou žlabu příkopových tvárnic se rozumí největší světlá šířka tvárnice.
</t>
  </si>
  <si>
    <t>592275860</t>
  </si>
  <si>
    <t>žlabovka betonová TBM-Q 220-600 50 x 72 x 6 cm</t>
  </si>
  <si>
    <t>žlabovka betonová příkopová pro koryto š=600 mm v=220 mm</t>
  </si>
  <si>
    <t>938909612</t>
  </si>
  <si>
    <t>Odstranění nánosu na krajnicích tl do 200 mm</t>
  </si>
  <si>
    <t>Čištění krajnic odstraněním nánosu (ulehlého, popř. zaježděného) naneseného vlivem silničního provozu, s přemístěním na hromady na vzdálenost do 50 m nebo s naložením na dopravní prostředek, ale bez složení průměrné tloušťky přes 100 do 200 mm</t>
  </si>
  <si>
    <t>krajnice podél příkopu a rigolu'_x000d_
(112+33)*0,5*1,1 = 79,750000 =&gt; A _x000d_
'krajnice u výtoku propustku 1,857'_x000d_
6*1,5 = 9,000000 =&gt; B _x000d_
Celkem: A+B = 88,750000 =&gt; C</t>
  </si>
  <si>
    <t xml:space="preserve">1. V cenách nejsou započteny náklady na vodorovnou dopravu odstraněného materiálu, která se oceňuje
    cenami souboru cen 997 22-15 Vodorovná doprava suti.
</t>
  </si>
  <si>
    <t>966005311</t>
  </si>
  <si>
    <t>Rozebrání a odstranění silničního svodidla s jednou pásnicí</t>
  </si>
  <si>
    <t>Rozebrání a odstranění silničního zábradlí a ocelových svodidel s přemístěním hmot na skládku na vzdálenost do 10 m nebo s naložením na dopravní prostředek, se zásypem jam po odstraněných sloupcích a s jeho zhutněním svodidla včetně sloupků, s jednou pásnicí silničního</t>
  </si>
  <si>
    <t xml:space="preserve">1. Ceny -5111 a -5311 jsou určeny pro odstranění sloupků zábradlí nebo svodidel upevněných záhozem
    zeminou, uklínovaných kamenem nebo obetonovaných, popř. zaberaněných.
2. Ceny -5111 a -5211 jsou určeny pro odstranění zábradlí jakéhokoliv druhu se sloupky z
    jakéhokoliv materiálu a při jakékoliv vzdálenosti sloupků.
3. Cena -5311 je určena pro odstranění svodidla jakéhokoliv druhu při jakékoliv vzdálenosti sloupků.
4. Přemístění vybouraného silničního zábradlí a svodidel na vzdálenost přes 10 m se oceňuje cenami
    souborů cen 997 22-1 Vodorovná doprava vybouraných hmot.
</t>
  </si>
  <si>
    <t>977141114</t>
  </si>
  <si>
    <t>Vrty pro kotvy do betonu průměru 14 mm hloubky 110 mm s vyplněním epoxidovým tmelem</t>
  </si>
  <si>
    <t>Vrty pro kotvy do betonu s vyplněním epoxidovým tmelem, průměru 14 mm, hloubky 110 mm</t>
  </si>
  <si>
    <t>pro kotevní šrouby zábradlí'_x000d_
4*4 = 16,000000 =&gt; A</t>
  </si>
  <si>
    <t xml:space="preserve">1. Vcenách jsou započteny náklady na:
    a) rozměření, vrtání do betonu a spotřeba vrtáků,
    b) vyfoukání otvoru, přípravu kotev k uložení do otvorů, vyplnění kotevních otvorů
        dvousložkovým epoxidovým tmelem, zasunutí kotevního trnu (betonářské výztuže při reprofilaci) nebo
        svorníku.
</t>
  </si>
  <si>
    <t>953965121</t>
  </si>
  <si>
    <t>Kotevní šroub pro chemické kotvy M 12 dl 160 mm</t>
  </si>
  <si>
    <t>Kotvy chemické s vyvrtáním otvoru kotevní šrouby pro chemické kotvy, velikost M 12, délka 160 mm</t>
  </si>
  <si>
    <t xml:space="preserve">1. Vcenách 953 96-11 a 953 96-12 jsou započteny i náklady na:
    a) rozměření, vrtání a spotřebu vrtáků. Pro velikost M 8 až M 30 jsou započteny náklady na
        vrtání příklepovými vrtáky, pro velikost M 33 až M 39 diamantovými korunkami,
    b) vyfoukání otvoru, přípravu kotev k uložení do otvorů, vyplnění kotevních otvorů tmelem nebo
        chemickou patronou včetně dodávky materiálu.
2. Vcenách 953 96-51.. jsou započteny i náklady na dodání a zasunutí kotevního šroubu do otvoru
    vyplněného chemickým tmelem nebo patronou a dotažení matice.
</t>
  </si>
  <si>
    <t>985112113</t>
  </si>
  <si>
    <t>Odsekání degradovaného betonu stěn tl do 50 mm</t>
  </si>
  <si>
    <t>Odsekání degradovaného betonu stěn, tloušťky přes 30 do 50 mm</t>
  </si>
  <si>
    <t>výtokové čelo propustku v km 1.705'_x000d_
'zálivka svislých zápor'_x000d_
6/1,6*1*0,15 = 0,562500 =&gt; A</t>
  </si>
  <si>
    <t xml:space="preserve">1. Vceně -2111 až -2133 jsou započteny i náklady na odstranění degradovaného betonu ručním
    pneumatickým kladivem sdočištěním kobnažení betonářské výztuže a jejím ručním očištěním.
</t>
  </si>
  <si>
    <t>985112123</t>
  </si>
  <si>
    <t>Odsekání degradovaného betonu líce kleneb a podhledů tl do 50 mm</t>
  </si>
  <si>
    <t>Odsekání degradovaného betonu líce kleneb a podhledů, tloušťky přes 30 do 50 mm</t>
  </si>
  <si>
    <t>výtokové čelo propustku v km 1.705'_x000d_
'podkladní beton'_x000d_
6*0,8*0,1 = 0,480000 =&gt; A</t>
  </si>
  <si>
    <t>985112192</t>
  </si>
  <si>
    <t>Příplatek k odsekání degradovaného betonu za práci ve stísněném prostoru</t>
  </si>
  <si>
    <t>Odsekání degradovaného betonu Příplatek k cenám za práci ve stísněném prostoru</t>
  </si>
  <si>
    <t>98532421R</t>
  </si>
  <si>
    <t xml:space="preserve">Ochranný nátěr betonu typ S5 (dle TAB. č.5 TP 31)
</t>
  </si>
  <si>
    <t>Ochranný nátěr betonu typ S5 (dle TAB. č.5 TP 31)</t>
  </si>
  <si>
    <t>výtokové čelo propustku v km 1.705'_x000d_
6*(1,2+0,15) = 8,100000 =&gt; A</t>
  </si>
  <si>
    <t>997 - Přesun sutě</t>
  </si>
  <si>
    <t>997221551</t>
  </si>
  <si>
    <t>Vodorovná doprava suti ze sypkých materiálů do 1 km</t>
  </si>
  <si>
    <t>Vodorovná doprava suti bez naložení, ale se složením a s hrubým urovnáním ze sypkých materiálů, na vzdálenost do 1 km</t>
  </si>
  <si>
    <t xml:space="preserve">1. Ceny nelze použít pro vodorovnou dopravu suti po železnici, po vodě nebo neobvyklými dopravními
    prostředky.
2. Je-li na dopravní dráze pro vodorovnou dopravu suti překážka, pro kterou je nutno suť překládat
    z jednoho dopravního prostředku na druhý, oceňuje se tato doprava vkaždém úseku samostatně.
3. Ceny 997 22-155 jsou určeny pro sypký materiál, např. kamenivo a hmoty kamenitého charakteru
    stmelené vápnem, cementem nebo živicí.
4. Ceny 997 22-156 jsou určeny pro drobný kusový materiál (dlažební kostky, lomový kámen).
</t>
  </si>
  <si>
    <t>997221559</t>
  </si>
  <si>
    <t>Příplatek ZKD 1 km u vodorovné dopravy suti ze sypkých materiálů</t>
  </si>
  <si>
    <t>Vodorovná doprava suti bez naložení, ale se složením a s hrubým urovnáním Příplatek k ceně za každý další i započatý 1 km přes 1 km</t>
  </si>
  <si>
    <t>přepravní vzdálenost do 15 km'_x000d_
54,001*14 = 756,014000 =&gt; A</t>
  </si>
  <si>
    <t>997221611</t>
  </si>
  <si>
    <t>Nakládání suti na dopravní prostředky pro vodorovnou dopravu</t>
  </si>
  <si>
    <t>Nakládání na dopravní prostředky pro vodorovnou dopravu suti</t>
  </si>
  <si>
    <t xml:space="preserve">1. Ceny lze použít i pro překládání při lomené dopravě.
2. Ceny nelze použít při dopravě po železnici, po vodě nebo neobvyklými dopravními prostředky.
</t>
  </si>
  <si>
    <t>997221845</t>
  </si>
  <si>
    <t>Poplatek za uložení odpadu z asfaltových povrchů na skládce (skládkovné)</t>
  </si>
  <si>
    <t>Poplatek za uložení stavebního odpadu na skládce (skládkovné) z asfaltových povrchů</t>
  </si>
  <si>
    <t xml:space="preserve">1. Ceny uvedené vsouboru cen lze po dohodě upravit podle místních podmínek.
2. Uložení odpadů neuvedených vsouboru cen se oceňuje individuálně.
3. Vcenách je započítán poplatek za ukládání odpadu dle zákona 185/2001 Sb.
4. Případné drcení stavebního odpadu lze ocenit cenami souboru cen 997 00-60 Drcení stavebního
    odpadu zkatalogu 800-6 Demolice objektů.
</t>
  </si>
  <si>
    <t>997221855</t>
  </si>
  <si>
    <t>Poplatek za uložení odpadu z kameniva na skládce (skládkovné)</t>
  </si>
  <si>
    <t>Poplatek za uložení stavebního odpadu na skládce (skládkovné) z kameniva</t>
  </si>
  <si>
    <t>9,65 kamenivo = 9,650000 =&gt; A _x000d_
22,365 nános z krajnic = 22,365000 =&gt; B _x000d_
Celkem: A+B = 32,015000 =&gt; C</t>
  </si>
  <si>
    <t>998 - Přesun hmot</t>
  </si>
  <si>
    <t>998225111</t>
  </si>
  <si>
    <t>Přesun hmot pro pozemní komunikace s krytem z kamene, monolitickým betonovým nebo živičným</t>
  </si>
  <si>
    <t>Přesun hmot pro komunikace s krytem z kameniva, monolitickým betonovým nebo živičným dopravní vzdálenost do 200 m jakékoliv délky objektu</t>
  </si>
  <si>
    <t xml:space="preserve">1. Ceny lze použít i pro plochy letišť skrytem monolitickým betonovým nebo živičným.
</t>
  </si>
  <si>
    <t>BO2016-20 - SO201 - Opěrná zeď</t>
  </si>
  <si>
    <t>38*1,5*1,1 = 62,700000 =&gt; A</t>
  </si>
  <si>
    <t>6*3*1 = 18,000000 =&gt; A</t>
  </si>
  <si>
    <t>153811112</t>
  </si>
  <si>
    <t>Osazení kotvy tyčové dl přes 5 m D přes 28 do 32 mm</t>
  </si>
  <si>
    <t>Osazení kotev tyčových bez provedení vrtu, zainjektování a napnutí kotvy při délce přes 5 m a průměru přes 28 do 32 mm</t>
  </si>
  <si>
    <t>10*8*1 = 80,000000 =&gt; A</t>
  </si>
  <si>
    <t xml:space="preserve">1. Ceny nelze použít pro kotvičky k uchycení svařovaných sítí pro stříkané betony; tyto kotvičky se
    oceňují cenami 153 27-11 Kotvičky pro výztuž stříkaného betonu
2. V cenách jsou započteny i náklady na:
    a) vyčištění vrtu,
    b) osazení hlavy kotvy,
    c) veškeré potřebné úpravy kotvy po napnutí.
3. Napnutí tyčových kotev se oceňuje cenami souboru cen 153 81-12 Napnutí tyčových kotev.
4. Zainjektování tyčových kotev se oceňuje cenami souboru cen 28. 60-21 Injektování povrchové s
    dvojitým obturátorem mikropilot nebo kotev.
5. Množství měrných jednotek se určuje v m délky kotvy.
</t>
  </si>
  <si>
    <t>130214340</t>
  </si>
  <si>
    <t>tyč kotevní celozávitová CKT D 30 mm S 670 H</t>
  </si>
  <si>
    <t>130214530</t>
  </si>
  <si>
    <t>spojník pro CKT D 30 mm S 670 H</t>
  </si>
  <si>
    <t>10 = 10,000000 =&gt; A</t>
  </si>
  <si>
    <t>130214440</t>
  </si>
  <si>
    <t>matice pro CKT D 30 mm S 670 H</t>
  </si>
  <si>
    <t>130214210</t>
  </si>
  <si>
    <t>podložka pro CKT 200x200x40 mm</t>
  </si>
  <si>
    <t>130214211</t>
  </si>
  <si>
    <t>kryt hlavy kotvy</t>
  </si>
  <si>
    <t>153811197</t>
  </si>
  <si>
    <t>Příplatek ke kotvám tyčovým za antikorozní úpravu trvalých kotev</t>
  </si>
  <si>
    <t>Osazení kotev tyčových bez provedení vrtu, zainjektování a napnutí kotvy Příplatek k ceně za antikorozní úpravu trvalých kotev</t>
  </si>
  <si>
    <t>153811211</t>
  </si>
  <si>
    <t>Napnutí kotev tyčových únosnost kotvy do 0,45 MN</t>
  </si>
  <si>
    <t>Napnutí tyčových kotev při předepsané únosnosti kotvy do 0,45 MN</t>
  </si>
  <si>
    <t xml:space="preserve">1. Ceny jsou určeny pro jakoukoliv délku kotev.
2. V cenách jsou započteny i náklady na dopínání kotev při poklesu předpětí.
</t>
  </si>
  <si>
    <t>182111111</t>
  </si>
  <si>
    <t>Zpevnění svahu jutovou, kokosovou nebo plastovou rohoží do 1:1</t>
  </si>
  <si>
    <t>Zpevnění svahu jutovou, kokosovou nebo plastovou rohoží na svahu přes 1:2 do 1:1</t>
  </si>
  <si>
    <t>svah pod opěrnou zdí'_x000d_
40*3 = 120,000000 =&gt; A</t>
  </si>
  <si>
    <t xml:space="preserve">1. Množství jednotek se stanoví v m2 zpevněné plochy svahu před zpevněním.
2. V cenách nejsou započteny náklady na dodání rohože tyto náklady se oceňují ve specifikaci.
</t>
  </si>
  <si>
    <t>693113150</t>
  </si>
  <si>
    <t>textilie jutařská PETEX 150 g/m2 š 150 cm</t>
  </si>
  <si>
    <t>textilie jutařská 150 g/m2 š 150 cm</t>
  </si>
  <si>
    <t>zajištění stěny výkopu'_x000d_
36*1,3 = 46,800000 =&gt; A</t>
  </si>
  <si>
    <t>příčná výztuž R10 4ks/m2'_x000d_
36*1,3*4*0,000617 = 0,115502 =&gt; A</t>
  </si>
  <si>
    <t>výztuž KARI KH30'_x000d_
36*1,3*1,25 = 58,500000 =&gt; A</t>
  </si>
  <si>
    <t>36 = 36,000000 =&gt; A</t>
  </si>
  <si>
    <t>224312114</t>
  </si>
  <si>
    <t>Vrty maloprofilové D do 156 mm úklon přes 45° hl do 25 m hor. III a IV</t>
  </si>
  <si>
    <t>Maloprofilové vrty průběžným sacím vrtáním průměru přes 93 do 156 mm úklonu přes 45 st. v hl 0 až 25 m v hornině tř. III a IV</t>
  </si>
  <si>
    <t>vrty pro kotvy'_x000d_
10*7,5 = 75,000000 =&gt; A</t>
  </si>
  <si>
    <t>kotevní výztuž dříku'_x000d_
2*3*4*6 = 144,000000 =&gt; A</t>
  </si>
  <si>
    <t>281602111</t>
  </si>
  <si>
    <t>Injektování povrchové nízkotlaké s dvojitým obturátorem mikropilot a kotev tlakem do 0,6 MPa</t>
  </si>
  <si>
    <t>HOD</t>
  </si>
  <si>
    <t>Injektování povrchové s dvojitým obturátorem mikropilot nebo kotev tlakem do 0,60 MPa</t>
  </si>
  <si>
    <t>60 min/kotva'_x000d_
10*1 = 10,000000 =&gt; A</t>
  </si>
  <si>
    <t xml:space="preserve">1. Ceny nelze použít pro injektování:
    a) jednoduchým obturátorem; toto injektování se oceňuje cenami souboru cen 28. 60-11
        Injektování,
    b) aktivovanou maltou; toto injektování se oceňuje cenami souboru cen 28. 60-41 Injektování
        aktivovanými směsmi,
    c) vysokotlaké s dvojitým obturátorem; toto injektování se oceňuje cenami souboru cen 282 60-31
        Injektování vysokotlaké sdvojitým obturátorem,
    d) organickými pryskyřicemi neředitelnými vodou; toto injektování se oceňuje cenami souboru cen
        282 60-51 Injektování povrchové vysokotlaké pryskyřicemi neředitelnými vodou,
    e) živicemi za tepla; toto injektování se oceňuje individuálně,
    f) tryskové; tato injektáž se oceňuje cenami souboru cen 282 61-21 Trysková injektáž.
2. Rozhodující pro volbu ceny podle výšky tlaku je maximální tlak na jednom vrtu.
</t>
  </si>
  <si>
    <t>585221530</t>
  </si>
  <si>
    <t>cement struskoportlandskýCEM II/B-M (S-LL) 32.5R bal. 25 kg PL</t>
  </si>
  <si>
    <t>1m3=1000l=1000kg cementu'_x000d_
10*7,5*0,02*1,25/1*1 = 1,875000 =&gt; A</t>
  </si>
  <si>
    <t>282602112</t>
  </si>
  <si>
    <t>Injektování povrchové vysokotlaké s dvojitým obturátorem mikropilot a kotev tlakem do 2 MPa</t>
  </si>
  <si>
    <t>Injektování povrchové s dvojitým obturátorem mikropilot nebo kotev tlakem přes 0,60 do 2,0 MPa</t>
  </si>
  <si>
    <t>2x 30 min/1m kořene kotvy'_x000d_
10*2*3*0,5 = 30,000000 =&gt; A</t>
  </si>
  <si>
    <t>100l (100kg cementu) na 1m/kořene'_x000d_
10*3*0,1 = 3,000000 =&gt; A</t>
  </si>
  <si>
    <t>dřík opěrné zdi'_x000d_
36*1,2*0,6*1,1 = 28,512000 =&gt; A</t>
  </si>
  <si>
    <t>dřík opěrné zdi'_x000d_
36*1,2 = 43,200000 =&gt; A</t>
  </si>
  <si>
    <t>dřík opěrné zdi - 120 kg/m3'_x000d_
36*0,6*1,2*0,12 = 3,110400 =&gt; A</t>
  </si>
  <si>
    <t>36*0,8 = 28,800000 =&gt; A</t>
  </si>
  <si>
    <t>931992121</t>
  </si>
  <si>
    <t>Výplň dilatačních spár z extrudovaného polystyrénu tl 20 mm</t>
  </si>
  <si>
    <t>Výplň dilatačních spár z polystyrenu extrudovaného, tloušťky 20 mm</t>
  </si>
  <si>
    <t>spáry dříku'_x000d_
5*1,2*0,6 = 3,600000 =&gt; A</t>
  </si>
  <si>
    <t xml:space="preserve">1. Vcenách jsou započteny náklady na řezání desek zpolystyrenu na požadovaný rozměr a uložení do
    bednění dilatační spáry snutným zajištěním před betonáží.
2. Vcenách nejsou započteny náklady bednění čela dilatační spáry a vložení lišt zkosení dilatační
    spáry, tmelení dilatační spáry spředtěsněním, tyto se oceňují souborem cen 931 99-41 Těsnění spáry
    betonové konstrukce pásy, profily a tmely.
</t>
  </si>
  <si>
    <t>931994142</t>
  </si>
  <si>
    <t>Těsnění dilatační spáry betonové konstrukce polyuretanovým tmelem do pl 4,0 cm2</t>
  </si>
  <si>
    <t>Těsnění spáry betonové konstrukce pásy, profily, tmely tmelem polyuretanovým spáry dilatační do 4,0 cm2</t>
  </si>
  <si>
    <t>spáry dříku'_x000d_
5*(1,2+0,15) = 6,750000 =&gt; A</t>
  </si>
  <si>
    <t xml:space="preserve">1. Vcenách těsnění spár pásy těsnicími jsou započteny náklady na rozměření délky pásu
    vkonstrukci, nastříhaní a lepení pásu na požadovaný rozměr, uchycení hřebenu pásu kvýztuži a
    kbednění tak, aby nedošlo u povrchových pásů kposunutí a u vnitřních kvolnému pohybu během
    betonáže, a náklady uložení pásů pro svislou nebo vodorovnou ochranu spáry.
2. Vcenách těsnění styčné spáry profilem jsou započteny náklady na nastříhání, vložení a nalepení
    profilové pryže znevodotěsného mikrotenového profilu nebo vodotěsného vodoubobtnajícího profilu do
    drážky styčné spáry mezi prefa dílci během montáže konstrukce zejména přesýpaných objektů.
3. Těsnění tmelem se používá převážně u pohledových pracovních a dilatačních spár vprofilu
    vytvořeném lištami o ploše do 1,5 cm2 u pracovních spár a 4 cm2 u dilatačních spár. Vceně jsou
    započteny náklady na penetraci pro lepší přilnavost kbetonu, u dilatačních spár osazení separační
    vložky tmelu pro oddělení polystyrenové výplně dilatační spáry a uhlazení tmelu.
4. Těsnění spárovým profilem ze silikonu nebo uretanu jako náhrada za pohledové výplně obsahuje
    nastříhaní a slepení pásů na potřebnou délku, vložení do spáry vytvořené lištami, zkosení čela
    spáry do 20/20 mm nebo do 40/40 mm.
5. Těsnění smrštitelné (pseudo) spáry obsahuje těsnění lícové tmelem a rubové povrchovým pásem
    dilatačním, vložení extrudovaného polystyrenu v1/3 plochy tloušťky betonové stěny.
6. Vcenách nejsou započteny náklady na:
    a) bednění pracovních a dilatačních čel, bednění podpěr těsnicího pásu svisle uložených, tyto
        se oceňují cenou 327 35-3112,
    b) bednění podpěr těsnicího pásu vodorovně uložených, tyto se oceňují cenou 421 35-3112,
    c) vložení polystyrenu do dilatačních spár, tyto se oceňují souborem cen 931 99-21 Výplň
        dilatačních spár zpolystyrenu,
    d) u cen -4171 a -4172 na tmelení spáry pod izolačním pásem, tyto se oceňují cenami -4131 až
        -4142,
    e) u cen -4171 a -4172 na penetrační nátěr betonu, tyto se oceňují cenami katalogu 800-711
        Izolace proti vodě, vlhkosti a plynům.
</t>
  </si>
  <si>
    <t>zálivka svislých zápor'_x000d_
36/1,6*1*0,15 = 3,375000 =&gt; A</t>
  </si>
  <si>
    <t>podkladní beton'_x000d_
36*0,8*0,1 = 2,880000 =&gt; A</t>
  </si>
  <si>
    <t>36*(1,2+0,15) = 48,600000 =&gt; A</t>
  </si>
  <si>
    <t>998004011</t>
  </si>
  <si>
    <t>Přesun hmot pro injektování, kotvy a mikropiloty</t>
  </si>
  <si>
    <t>Přesun hmot pro injektování, mikropiloty nebo kotvy</t>
  </si>
  <si>
    <t xml:space="preserve">1. Přesunu hmot lze použít bez omezení největší dopravní vzdálenosti.
2. Ceny přesunu hmot - 1011 jsou určeny i pro výplně zkameniva.
</t>
  </si>
  <si>
    <t>BO2016-90 - SO901 - DIO</t>
  </si>
  <si>
    <t>91138182R</t>
  </si>
  <si>
    <t>Montáž a demontáž dočasného silničního betonového svodidla výšky 0,5 m</t>
  </si>
  <si>
    <t>2*8 = 16,000000 =&gt; A</t>
  </si>
  <si>
    <t>913331215R</t>
  </si>
  <si>
    <t>Příplatek k dočasnému silničnímu bet. svodidlu za první a ZKD den použití</t>
  </si>
  <si>
    <t>16*30 = 480,000000 =&gt; A</t>
  </si>
  <si>
    <t>913111111</t>
  </si>
  <si>
    <t>Montáž a demontáž plastového podstavce dočasné dopravní značky</t>
  </si>
  <si>
    <t>Montáž a demontáž dočasných dopravních značek zařízení pro upevnění samostatných značek podstavce plastového</t>
  </si>
  <si>
    <t>30 = 30,000000 =&gt; A</t>
  </si>
  <si>
    <t xml:space="preserve">1. Vcenách jsou započteny náklady na montáž i demontáž dočasné značky, nebo podstavce.
</t>
  </si>
  <si>
    <t>913111112</t>
  </si>
  <si>
    <t>Montáž a demontáž sloupku délky do 2 m dočasné dopravní značky</t>
  </si>
  <si>
    <t>Montáž a demontáž dočasných dopravních značek zařízení pro upevnění samostatných značek sloupku délky do 2 m</t>
  </si>
  <si>
    <t>2*5 = 10,000000 =&gt; A</t>
  </si>
  <si>
    <t>913111115</t>
  </si>
  <si>
    <t>Montáž a demontáž dočasné dopravní značky samostatné základní</t>
  </si>
  <si>
    <t>Montáž a demontáž dočasných dopravních značek samostatných značek základních</t>
  </si>
  <si>
    <t>2*8+1+2 = 19,000000 =&gt; A</t>
  </si>
  <si>
    <t>913111211</t>
  </si>
  <si>
    <t>Příplatek k dočasnému podstavci plastovému za první a ZKD den použití</t>
  </si>
  <si>
    <t>Montáž a demontáž dočasných dopravních značek Příplatek za první a každý další den použití dočasných dopravních značek k ceně 11-1111</t>
  </si>
  <si>
    <t>(30+10)*60 = 2400,000000 =&gt; A</t>
  </si>
  <si>
    <t>913111212</t>
  </si>
  <si>
    <t>Příplatek k dočasnému sloupku délky do 2 m za první a ZKD den použití</t>
  </si>
  <si>
    <t>Montáž a demontáž dočasných dopravních značek Příplatek za první a každý další den použití dočasných dopravních značek k ceně 11-1112</t>
  </si>
  <si>
    <t>10*60 = 600,000000 =&gt; A</t>
  </si>
  <si>
    <t>913111215</t>
  </si>
  <si>
    <t>Příplatek k dočasné dopravní značce samostatné základní za první a ZKD den použití</t>
  </si>
  <si>
    <t>Montáž a demontáž dočasných dopravních značek Příplatek za první a každý další den použití dočasných dopravních značek k ceně 11-1115</t>
  </si>
  <si>
    <t>19*60 = 1140,000000 =&gt; A</t>
  </si>
  <si>
    <t>913221111</t>
  </si>
  <si>
    <t>Montáž a demontáž dočasné dopravní zábrany světelné šířky 1,5 m se 3 světly</t>
  </si>
  <si>
    <t>Montáž a demontáž dočasných dopravních zábran světelných včetně zásobníku na akumulátor, šířky 1,5 m, 3 světla</t>
  </si>
  <si>
    <t>1 = 1,000000 =&gt; A</t>
  </si>
  <si>
    <t xml:space="preserve">1. Vcenách jsou započteny náklady na montáž i demontáž dočasné zábrany.
</t>
  </si>
  <si>
    <t>913221211</t>
  </si>
  <si>
    <t>Příplatek k dočasné dopravní zábraně světelné šířky 1,5m se 3 světly za první a ZKD den použití</t>
  </si>
  <si>
    <t>Montáž a demontáž dočasných dopravních zábran Příplatek za první a každý další den použití dočasných dopravních zábran k ceně 22-1111</t>
  </si>
  <si>
    <t>1*60 = 60,000000 =&gt; A</t>
  </si>
  <si>
    <t>913321111</t>
  </si>
  <si>
    <t>Montáž a demontáž dočasné dopravní směrové desky základní</t>
  </si>
  <si>
    <t>Montáž a demontáž dočasných dopravních vodících zařízení směrové desky základní</t>
  </si>
  <si>
    <t xml:space="preserve">1. Vcenách jsou započteny náklady na montáž i demontáž dočasného vodícího zařízení.
</t>
  </si>
  <si>
    <t>913321115</t>
  </si>
  <si>
    <t>Montáž a demontáž dočasné soupravy směrových desek s výstražným světlem 3 desky</t>
  </si>
  <si>
    <t>Montáž a demontáž dočasných dopravních vodících zařízení soupravy směrových desek s výstražným světlem 3 desky</t>
  </si>
  <si>
    <t>913321211</t>
  </si>
  <si>
    <t>Příplatek k dočasné směrové desce základní za první a ZKD den použití</t>
  </si>
  <si>
    <t>Montáž a demontáž dočasných dopravních vodících zařízení Příplatek za první a každý další den použití dočasných dopravních vodících zařízení k ceně 32-1111</t>
  </si>
  <si>
    <t>30*60 = 1800,000000 =&gt; A</t>
  </si>
  <si>
    <t>913321215</t>
  </si>
  <si>
    <t>Příplatek k dočasné soupravě směrových desek s výstražným světlem 3 desky za 1. a ZKD den použití</t>
  </si>
  <si>
    <t>Montáž a demontáž dočasných dopravních vodících zařízení Příplatek za první a každý další den použití dočasných dopravních vodících zařízení k ceně 32-1115</t>
  </si>
  <si>
    <t>913411111</t>
  </si>
  <si>
    <t>Montáž a demontáž mobilní semaforové soupravy se 2 semafory</t>
  </si>
  <si>
    <t>Montáž a demontáž mobilní semaforové soupravy 2 semafory</t>
  </si>
  <si>
    <t xml:space="preserve">1. Vcenách jsou započteny náklady na montáž i demontáž dočasné semaforové soupravy.
</t>
  </si>
  <si>
    <t>913411211</t>
  </si>
  <si>
    <t>Příplatek k dočasné mobilní semaforové soupravě se 2 semafory za první a ZKD den použití</t>
  </si>
  <si>
    <t>Montáž a demontáž mobilní semaforové soupravy Příplatek za první a každý další den použití mobilní semaforové soupravy k ceně 41-1111</t>
  </si>
  <si>
    <t>913911112</t>
  </si>
  <si>
    <t>Montáž a demontáž akumulátoru dočasného dopravního značení olověného 12 V/55 Ah</t>
  </si>
  <si>
    <t>Montáž a demontáž akumulátorů a zásobníků dočasného dopravního značení akumulátoru olověného 12V/55 Ah</t>
  </si>
  <si>
    <t xml:space="preserve">1. Vcenách jsou započteny náklady na montáž i demontáž dočasného akumulátoru a zásobníku.
</t>
  </si>
  <si>
    <t>913911122</t>
  </si>
  <si>
    <t>Montáž a demontáž dočasného zásobníku ocelového na akumulátor a řídící jednotku</t>
  </si>
  <si>
    <t>Montáž a demontáž akumulátorů a zásobníků dočasného dopravního značení zásobníku na akumulátor a řídící jednotku ocelového</t>
  </si>
  <si>
    <t>913911212</t>
  </si>
  <si>
    <t>Příplatek k dočasnému akumulátor 12V/55 Ah za první a ZKD den použití</t>
  </si>
  <si>
    <t>Montáž a demontáž akumulátorů a zásobníků dočasného dopravního značení Příplatek za první a každý další den použití akumulátorů a zásobníků dočasného dopravního značení k ceně 91-1112</t>
  </si>
  <si>
    <t>913911222</t>
  </si>
  <si>
    <t>Příplatek k dočasnému ocelovému zásobníku na akumulátor za první a ZKD den použití</t>
  </si>
  <si>
    <t>Montáž a demontáž akumulátorů a zásobníků dočasného dopravního značení Příplatek za první a každý další den použití akumulátorů a zásobníků dočasného dopravního značení k ceně 91-1122</t>
  </si>
  <si>
    <t>91512111R</t>
  </si>
  <si>
    <t>Dočasné vodorovné značení V5 bude provedeno žlutou nalepovací páskou (po dokončení stavby odstranit)</t>
  </si>
  <si>
    <t>Vodorovné dopravní značení stříkané barvou vodící čára bílá šířky 250 mm základní</t>
  </si>
  <si>
    <t xml:space="preserve">2,5*2*2  = 10,000000 =&gt; A</t>
  </si>
</sst>
</file>

<file path=xl/styles.xml><?xml version="1.0" encoding="utf-8"?>
<styleSheet xmlns="http://schemas.openxmlformats.org/spreadsheetml/2006/main">
  <numFmts count="2">
    <numFmt numFmtId="164" formatCode="#,##0.00 Kč;[Red]-#,##0.00 Kč"/>
    <numFmt numFmtId="165" formatCode="#,##0.000"/>
  </numFmts>
  <fonts count="9">
    <font>
      <sz val="10"/>
      <color theme="1"/>
      <name val="Arial"/>
      <family val="2"/>
    </font>
    <font>
      <b/>
      <sz val="16"/>
      <color rgb="FF2B2E91"/>
      <name val="Roboto"/>
    </font>
    <font>
      <sz val="10"/>
      <color rgb="FF2B2E91"/>
      <name val="Roboto"/>
    </font>
    <font>
      <b/>
      <sz val="20"/>
      <color theme="1"/>
      <name val="Roboto"/>
    </font>
    <font>
      <sz val="10"/>
      <color theme="1"/>
      <name val="Roboto"/>
    </font>
    <font>
      <sz val="8"/>
      <color theme="1"/>
      <name val="Roboto"/>
    </font>
    <font>
      <b/>
      <sz val="10"/>
      <color theme="1"/>
      <name val="Roboto"/>
    </font>
    <font>
      <b/>
      <sz val="12"/>
      <color theme="1"/>
      <name val="Roboto"/>
    </font>
    <font>
      <i/>
      <sz val="10"/>
      <color theme="1"/>
      <name val="Roboto"/>
    </font>
  </fonts>
  <fills count="4">
    <fill>
      <patternFill patternType="none"/>
    </fill>
    <fill>
      <patternFill patternType="gray125"/>
    </fill>
    <fill>
      <patternFill patternType="solid">
        <fgColor rgb="FFFFFFFF"/>
        <bgColor indexed="64"/>
      </patternFill>
    </fill>
    <fill>
      <patternFill patternType="solid">
        <fgColor rgb="FFE8E8E8"/>
        <bgColor indexed="64"/>
      </patternFill>
    </fill>
  </fills>
  <borders count="15">
    <border/>
    <border>
      <bottom style="thin">
        <color rgb="FF2B2E91"/>
      </bottom>
    </border>
    <border>
      <left style="thin">
        <color rgb="FF2B2E91"/>
      </left>
      <top style="thin">
        <color rgb="FF2B2E91"/>
      </top>
    </border>
    <border>
      <top style="thin">
        <color rgb="FF2B2E91"/>
      </top>
    </border>
    <border>
      <right style="thin">
        <color rgb="FF2B2E91"/>
      </right>
      <top style="thin">
        <color rgb="FF2B2E91"/>
      </top>
    </border>
    <border>
      <left style="thin">
        <color rgb="FF2B2E91"/>
      </left>
    </border>
    <border>
      <right style="thin">
        <color rgb="FF2B2E91"/>
      </right>
    </border>
    <border>
      <left style="thin">
        <color rgb="FF2B2E91"/>
      </left>
      <bottom style="thin">
        <color rgb="FF2B2E91"/>
      </bottom>
    </border>
    <border>
      <right style="thin">
        <color rgb="FF2B2E91"/>
      </right>
      <bottom style="thin">
        <color rgb="FF2B2E91"/>
      </bottom>
    </border>
    <border>
      <bottom style="thin">
        <color auto="1"/>
      </bottom>
    </border>
    <border>
      <bottom style="thick">
        <color rgb="FFF2F2F2"/>
      </bottom>
    </border>
    <border>
      <top style="thick">
        <color rgb="FFF2F2F2"/>
      </top>
    </border>
    <border>
      <bottom style="medium">
        <color auto="1"/>
      </bottom>
    </border>
    <border>
      <top style="thick">
        <color rgb="FFF2F2F2"/>
      </top>
      <bottom style="medium">
        <color auto="1"/>
      </bottom>
    </border>
    <border>
      <top style="medium">
        <color auto="1"/>
      </top>
    </border>
  </borders>
  <cellStyleXfs count="1">
    <xf numFmtId="0" fontId="0" fillId="0" borderId="0"/>
  </cellStyleXfs>
  <cellXfs count="74">
    <xf numFmtId="0" fontId="0" fillId="0" borderId="0" xfId="0"/>
    <xf numFmtId="0" fontId="0" fillId="2" borderId="0" xfId="0" applyFill="1" applyProtection="1"/>
    <xf numFmtId="0" fontId="0" fillId="0" borderId="0" xfId="0" applyProtection="1"/>
    <xf numFmtId="0" fontId="1" fillId="2" borderId="0" xfId="0" applyFont="1" applyFill="1" applyProtection="1"/>
    <xf numFmtId="0" fontId="0" fillId="2" borderId="1" xfId="0" applyFill="1" applyBorder="1" applyProtection="1"/>
    <xf numFmtId="0" fontId="2" fillId="2" borderId="1" xfId="0" applyFont="1" applyFill="1" applyBorder="1" applyAlignment="1" applyProtection="1">
      <alignment horizontal="center" shrinkToFit="1"/>
    </xf>
    <xf numFmtId="0" fontId="0" fillId="2" borderId="2" xfId="0" applyFill="1" applyBorder="1" applyProtection="1"/>
    <xf numFmtId="0" fontId="0" fillId="2" borderId="3" xfId="0" applyFill="1" applyBorder="1" applyProtection="1"/>
    <xf numFmtId="0" fontId="0" fillId="2" borderId="4" xfId="0" applyFill="1" applyBorder="1" applyProtection="1"/>
    <xf numFmtId="0" fontId="0" fillId="2" borderId="5" xfId="0" applyFill="1" applyBorder="1" applyProtection="1"/>
    <xf numFmtId="0" fontId="3" fillId="2" borderId="0" xfId="0" applyFont="1" applyFill="1" applyAlignment="1" applyProtection="1">
      <alignment shrinkToFit="1"/>
    </xf>
    <xf numFmtId="0" fontId="4" fillId="2" borderId="0" xfId="0" applyFont="1" applyFill="1" applyAlignment="1" applyProtection="1">
      <alignment horizontal="right" vertical="top"/>
    </xf>
    <xf numFmtId="0" fontId="0" fillId="2" borderId="6" xfId="0" applyFill="1" applyBorder="1" applyProtection="1"/>
    <xf numFmtId="0" fontId="0" fillId="2" borderId="7" xfId="0" applyFill="1" applyBorder="1" applyProtection="1"/>
    <xf numFmtId="0" fontId="0" fillId="2" borderId="8" xfId="0" applyFill="1" applyBorder="1" applyProtection="1"/>
    <xf numFmtId="0" fontId="5" fillId="2" borderId="5" xfId="0" applyFont="1" applyFill="1" applyBorder="1" applyAlignment="1" applyProtection="1">
      <alignment horizontal="left" indent="1"/>
    </xf>
    <xf numFmtId="0" fontId="4" fillId="2" borderId="0" xfId="0" applyFont="1" applyFill="1" applyAlignment="1" applyProtection="1">
      <alignment horizontal="left" indent="1"/>
    </xf>
    <xf numFmtId="0" fontId="5" fillId="2" borderId="0" xfId="0" applyFont="1" applyFill="1" applyAlignment="1" applyProtection="1">
      <alignment horizontal="left" indent="1"/>
    </xf>
    <xf numFmtId="0" fontId="6" fillId="2" borderId="5" xfId="0" applyFont="1" applyFill="1" applyBorder="1" applyAlignment="1" applyProtection="1">
      <alignment horizontal="left" indent="3"/>
    </xf>
    <xf numFmtId="164" fontId="6" fillId="2" borderId="0" xfId="0" applyNumberFormat="1" applyFont="1" applyFill="1" applyAlignment="1" applyProtection="1">
      <alignment horizontal="right"/>
    </xf>
    <xf numFmtId="0" fontId="2" fillId="2" borderId="1" xfId="0" applyFont="1" applyFill="1" applyBorder="1" applyAlignment="1" applyProtection="1">
      <alignment horizontal="center" wrapText="1"/>
    </xf>
    <xf numFmtId="0" fontId="6" fillId="2" borderId="9" xfId="0" applyFont="1" applyFill="1" applyBorder="1" applyProtection="1"/>
    <xf numFmtId="0" fontId="6" fillId="2" borderId="9" xfId="0" applyFont="1" applyFill="1" applyBorder="1" applyAlignment="1" applyProtection="1">
      <alignment horizontal="right"/>
    </xf>
    <xf numFmtId="0" fontId="6" fillId="3" borderId="0" xfId="0" quotePrefix="1" applyFont="1" applyFill="1" applyProtection="1"/>
    <xf numFmtId="164" fontId="4" fillId="3" borderId="0" xfId="0" applyNumberFormat="1" applyFont="1" applyFill="1" applyProtection="1"/>
    <xf numFmtId="0" fontId="0" fillId="3" borderId="0" xfId="0" applyFill="1" applyProtection="1"/>
    <xf numFmtId="164" fontId="4" fillId="0" borderId="0" xfId="0" applyNumberFormat="1" applyFont="1"/>
    <xf numFmtId="0" fontId="2" fillId="2" borderId="0" xfId="0" applyFont="1" applyFill="1" applyAlignment="1" applyProtection="1">
      <alignment horizontal="center" wrapText="1" shrinkToFit="1"/>
    </xf>
    <xf numFmtId="0" fontId="3" fillId="2" borderId="0" xfId="0" applyFont="1" applyFill="1" applyProtection="1"/>
    <xf numFmtId="0" fontId="2" fillId="2" borderId="1" xfId="0" applyFont="1" applyFill="1" applyBorder="1" applyAlignment="1" applyProtection="1">
      <alignment horizontal="center" wrapText="1" shrinkToFit="1"/>
    </xf>
    <xf numFmtId="0" fontId="6" fillId="2" borderId="0" xfId="0" applyFont="1" applyFill="1" applyAlignment="1" applyProtection="1">
      <alignment horizontal="right"/>
    </xf>
    <xf numFmtId="164" fontId="4" fillId="2" borderId="0" xfId="0" applyNumberFormat="1" applyFont="1" applyFill="1" applyAlignment="1" applyProtection="1">
      <alignment horizontal="left" indent="1"/>
    </xf>
    <xf numFmtId="164" fontId="4" fillId="0" borderId="0" xfId="0" applyNumberFormat="1" applyFont="1" applyProtection="1"/>
    <xf numFmtId="0" fontId="6" fillId="2" borderId="9" xfId="0" applyFont="1" applyFill="1" applyBorder="1" applyAlignment="1" applyProtection="1">
      <alignment horizontal="left"/>
    </xf>
    <xf numFmtId="0" fontId="6" fillId="2" borderId="9" xfId="0" applyFont="1" applyFill="1" applyBorder="1" applyAlignment="1" applyProtection="1">
      <alignment horizontal="center"/>
    </xf>
    <xf numFmtId="0" fontId="4" fillId="2" borderId="0" xfId="0" applyFont="1" applyFill="1" applyAlignment="1" applyProtection="1">
      <alignment horizontal="left"/>
    </xf>
    <xf numFmtId="0" fontId="6" fillId="2" borderId="0" xfId="0" applyFont="1" applyFill="1" applyProtection="1"/>
    <xf numFmtId="164" fontId="4" fillId="2" borderId="0" xfId="0" applyNumberFormat="1" applyFont="1" applyFill="1" applyProtection="1"/>
    <xf numFmtId="0" fontId="0" fillId="0" borderId="4" xfId="0" applyBorder="1" applyProtection="1"/>
    <xf numFmtId="0" fontId="0" fillId="0" borderId="6" xfId="0" applyBorder="1" applyProtection="1"/>
    <xf numFmtId="0" fontId="7" fillId="2" borderId="0" xfId="0" applyFont="1" applyFill="1" applyAlignment="1" applyProtection="1">
      <alignment horizontal="center"/>
    </xf>
    <xf numFmtId="0" fontId="0" fillId="2" borderId="0" xfId="0" applyFill="1" applyProtection="1">
      <protection locked="0"/>
    </xf>
    <xf numFmtId="0" fontId="4" fillId="3" borderId="0" xfId="0" applyFont="1" applyFill="1" applyAlignment="1" applyProtection="1">
      <alignment horizontal="left"/>
    </xf>
    <xf numFmtId="0" fontId="6" fillId="3" borderId="0" xfId="0" applyFont="1" applyFill="1" applyAlignment="1" applyProtection="1">
      <alignment horizontal="left"/>
    </xf>
    <xf numFmtId="0" fontId="4" fillId="3" borderId="0" xfId="0" applyFont="1" applyFill="1" applyAlignment="1" applyProtection="1">
      <alignment horizontal="center"/>
    </xf>
    <xf numFmtId="165" fontId="4" fillId="3" borderId="0" xfId="0" applyNumberFormat="1" applyFont="1" applyFill="1" applyProtection="1">
      <protection locked="0"/>
    </xf>
    <xf numFmtId="164" fontId="4" fillId="3" borderId="0" xfId="0" applyNumberFormat="1" applyFont="1" applyFill="1" applyAlignment="1" applyProtection="1">
      <alignment horizontal="right"/>
      <protection locked="0"/>
    </xf>
    <xf numFmtId="9" fontId="4" fillId="3" borderId="0" xfId="0" applyNumberFormat="1" applyFont="1" applyFill="1" applyAlignment="1" applyProtection="1">
      <alignment horizontal="center"/>
    </xf>
    <xf numFmtId="164" fontId="4" fillId="3" borderId="0" xfId="0" applyNumberFormat="1" applyFont="1" applyFill="1" applyAlignment="1" applyProtection="1">
      <alignment horizontal="right"/>
    </xf>
    <xf numFmtId="0" fontId="8" fillId="2" borderId="0" xfId="0" applyFont="1" applyFill="1" applyAlignment="1" applyProtection="1">
      <alignment horizontal="center" vertical="center"/>
    </xf>
    <xf numFmtId="0" fontId="4" fillId="2" borderId="0" xfId="0" applyFont="1" applyFill="1" applyAlignment="1" applyProtection="1">
      <alignment wrapText="1"/>
    </xf>
    <xf numFmtId="0" fontId="8" fillId="2" borderId="10" xfId="0" applyFont="1" applyFill="1" applyBorder="1" applyAlignment="1" applyProtection="1">
      <alignment horizontal="center" vertical="center"/>
    </xf>
    <xf numFmtId="0" fontId="0" fillId="2" borderId="10" xfId="0" applyFill="1" applyBorder="1" applyProtection="1"/>
    <xf numFmtId="0" fontId="4" fillId="2" borderId="10" xfId="0" applyFont="1" applyFill="1" applyBorder="1" applyAlignment="1" applyProtection="1">
      <alignment wrapText="1"/>
    </xf>
    <xf numFmtId="0" fontId="0" fillId="2" borderId="10" xfId="0" applyFill="1" applyBorder="1" applyProtection="1">
      <protection locked="0"/>
    </xf>
    <xf numFmtId="165" fontId="4" fillId="3" borderId="11" xfId="0" applyNumberFormat="1" applyFont="1" applyFill="1" applyBorder="1" applyProtection="1">
      <protection locked="0"/>
    </xf>
    <xf numFmtId="164" fontId="4" fillId="3" borderId="11" xfId="0" applyNumberFormat="1" applyFont="1" applyFill="1" applyBorder="1" applyProtection="1"/>
    <xf numFmtId="164" fontId="4" fillId="3" borderId="11" xfId="0" applyNumberFormat="1" applyFont="1" applyFill="1" applyBorder="1" applyAlignment="1" applyProtection="1">
      <alignment horizontal="right"/>
      <protection locked="0"/>
    </xf>
    <xf numFmtId="9" fontId="4" fillId="3" borderId="11" xfId="0" applyNumberFormat="1" applyFont="1" applyFill="1" applyBorder="1" applyAlignment="1" applyProtection="1">
      <alignment horizontal="center"/>
    </xf>
    <xf numFmtId="164" fontId="4" fillId="3" borderId="11" xfId="0" applyNumberFormat="1" applyFont="1" applyFill="1" applyBorder="1" applyAlignment="1" applyProtection="1">
      <alignment horizontal="right"/>
    </xf>
    <xf numFmtId="0" fontId="6" fillId="2" borderId="11" xfId="0" applyFont="1" applyFill="1" applyBorder="1" applyProtection="1"/>
    <xf numFmtId="0" fontId="6" fillId="2" borderId="11" xfId="0" applyFont="1" applyFill="1" applyBorder="1" applyAlignment="1" applyProtection="1">
      <alignment horizontal="right"/>
    </xf>
    <xf numFmtId="164" fontId="6" fillId="2" borderId="11" xfId="0" applyNumberFormat="1" applyFont="1" applyFill="1" applyBorder="1" applyAlignment="1" applyProtection="1">
      <alignment horizontal="left"/>
      <protection locked="0"/>
    </xf>
    <xf numFmtId="164" fontId="6" fillId="2" borderId="11" xfId="0" applyNumberFormat="1" applyFont="1" applyFill="1" applyBorder="1" applyProtection="1">
      <protection locked="0"/>
    </xf>
    <xf numFmtId="164" fontId="6" fillId="2" borderId="11" xfId="0" applyNumberFormat="1" applyFont="1" applyFill="1" applyBorder="1" applyAlignment="1" applyProtection="1">
      <alignment horizontal="left"/>
    </xf>
    <xf numFmtId="164" fontId="6" fillId="0" borderId="0" xfId="0" applyNumberFormat="1" applyFont="1"/>
    <xf numFmtId="0" fontId="0" fillId="2" borderId="12" xfId="0" applyFill="1" applyBorder="1" applyProtection="1"/>
    <xf numFmtId="0" fontId="6" fillId="2" borderId="13" xfId="0" applyFont="1" applyFill="1" applyBorder="1" applyAlignment="1" applyProtection="1">
      <alignment horizontal="right"/>
    </xf>
    <xf numFmtId="164" fontId="6" fillId="2" borderId="13" xfId="0" applyNumberFormat="1" applyFont="1" applyFill="1" applyBorder="1" applyAlignment="1" applyProtection="1">
      <alignment horizontal="left"/>
      <protection locked="0"/>
    </xf>
    <xf numFmtId="164" fontId="6" fillId="2" borderId="12" xfId="0" applyNumberFormat="1" applyFont="1" applyFill="1" applyBorder="1" applyProtection="1">
      <protection locked="0"/>
    </xf>
    <xf numFmtId="164" fontId="6" fillId="2" borderId="13" xfId="0" applyNumberFormat="1" applyFont="1" applyFill="1" applyBorder="1" applyAlignment="1" applyProtection="1">
      <alignment horizontal="left"/>
    </xf>
    <xf numFmtId="0" fontId="7" fillId="2" borderId="14" xfId="0" applyFont="1" applyFill="1" applyBorder="1" applyAlignment="1" applyProtection="1">
      <alignment horizontal="center"/>
    </xf>
    <xf numFmtId="0" fontId="0" fillId="2" borderId="1" xfId="0" applyFill="1" applyBorder="1" applyProtection="1">
      <protection locked="0"/>
    </xf>
    <xf numFmtId="0" fontId="0" fillId="0" borderId="8" xfId="0" applyBorder="1" applyProtection="1"/>
  </cellXfs>
  <cellStyles count="1">
    <cellStyle name="Normal" xfId="0" builtinId="0"/>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styles" Target="styles.xml" /><Relationship Id="rId7" Type="http://schemas.openxmlformats.org/officeDocument/2006/relationships/theme" Target="theme/theme1.xml" /><Relationship Id="rId8" Type="http://schemas.openxmlformats.org/officeDocument/2006/relationships/calcChain" Target="calcChain.xml" /><Relationship Id="rId9"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1209675</xdr:colOff>
      <xdr:row>1</xdr:row>
      <xdr:rowOff>85725</xdr:rowOff>
    </xdr:to>
    <xdr:pic>
      <xdr:nvPicPr>
        <xdr:cNvPr id="2" name="Picture 1"/>
        <xdr:cNvPicPr>
          <a:picLocks noChangeAspect="1"/>
        </xdr:cNvPicPr>
      </xdr:nvPicPr>
      <xdr:blipFill>
        <a:blip xmlns:r="http://schemas.openxmlformats.org/officeDocument/2006/relationships" r:embed="rId1"/>
        <a:stretch>
          <a:fillRect/>
        </a:stretch>
      </xdr:blipFill>
      <xdr:spPr>
        <a:xfrm>
          <a:off x="0" y="0"/>
          <a:ext cx="1524000" cy="247650"/>
        </a:xfrm>
        <a:prstGeom prst="rec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3</xdr:col>
      <xdr:colOff>47625</xdr:colOff>
      <xdr:row>1</xdr:row>
      <xdr:rowOff>85725</xdr:rowOff>
    </xdr:to>
    <xdr:pic>
      <xdr:nvPicPr>
        <xdr:cNvPr id="2" name="Picture 1"/>
        <xdr:cNvPicPr>
          <a:picLocks noChangeAspect="1"/>
        </xdr:cNvPicPr>
      </xdr:nvPicPr>
      <xdr:blipFill>
        <a:blip xmlns:r="http://schemas.openxmlformats.org/officeDocument/2006/relationships" r:embed="rId1"/>
        <a:stretch>
          <a:fillRect/>
        </a:stretch>
      </xdr:blipFill>
      <xdr:spPr>
        <a:xfrm>
          <a:off x="0" y="0"/>
          <a:ext cx="1524000" cy="247650"/>
        </a:xfrm>
        <a:prstGeom prst="rec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3</xdr:col>
      <xdr:colOff>47625</xdr:colOff>
      <xdr:row>1</xdr:row>
      <xdr:rowOff>85725</xdr:rowOff>
    </xdr:to>
    <xdr:pic>
      <xdr:nvPicPr>
        <xdr:cNvPr id="2" name="Picture 1"/>
        <xdr:cNvPicPr>
          <a:picLocks noChangeAspect="1"/>
        </xdr:cNvPicPr>
      </xdr:nvPicPr>
      <xdr:blipFill>
        <a:blip xmlns:r="http://schemas.openxmlformats.org/officeDocument/2006/relationships" r:embed="rId1"/>
        <a:stretch>
          <a:fillRect/>
        </a:stretch>
      </xdr:blipFill>
      <xdr:spPr>
        <a:xfrm>
          <a:off x="0" y="0"/>
          <a:ext cx="1524000" cy="247650"/>
        </a:xfrm>
        <a:prstGeom prst="rec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3</xdr:col>
      <xdr:colOff>47625</xdr:colOff>
      <xdr:row>1</xdr:row>
      <xdr:rowOff>85725</xdr:rowOff>
    </xdr:to>
    <xdr:pic>
      <xdr:nvPicPr>
        <xdr:cNvPr id="2" name="Picture 1"/>
        <xdr:cNvPicPr>
          <a:picLocks noChangeAspect="1"/>
        </xdr:cNvPicPr>
      </xdr:nvPicPr>
      <xdr:blipFill>
        <a:blip xmlns:r="http://schemas.openxmlformats.org/officeDocument/2006/relationships" r:embed="rId1"/>
        <a:stretch>
          <a:fillRect/>
        </a:stretch>
      </xdr:blipFill>
      <xdr:spPr>
        <a:xfrm>
          <a:off x="0" y="0"/>
          <a:ext cx="1524000" cy="247650"/>
        </a:xfrm>
        <a:prstGeom prst="rec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3</xdr:col>
      <xdr:colOff>47625</xdr:colOff>
      <xdr:row>1</xdr:row>
      <xdr:rowOff>85725</xdr:rowOff>
    </xdr:to>
    <xdr:pic>
      <xdr:nvPicPr>
        <xdr:cNvPr id="2" name="Picture 1"/>
        <xdr:cNvPicPr>
          <a:picLocks noChangeAspect="1"/>
        </xdr:cNvPicPr>
      </xdr:nvPicPr>
      <xdr:blipFill>
        <a:blip xmlns:r="http://schemas.openxmlformats.org/officeDocument/2006/relationships" r:embed="rId1"/>
        <a:stretch>
          <a:fillRect/>
        </a:stretch>
      </xdr:blipFill>
      <xdr:spPr>
        <a:xfrm>
          <a:off x="0" y="0"/>
          <a:ext cx="1524000" cy="247650"/>
        </a:xfrm>
        <a:prstGeom prst="rect"/>
      </xdr:spPr>
    </xdr:pic>
    <xdr:clientData/>
  </xdr:twoCellAnchor>
</xdr:wsDr>
</file>

<file path=xl/theme/theme1.xml><?xml version="1.0" encoding="utf-8"?>
<a:theme xmlns:a="http://schemas.openxmlformats.org/drawingml/2006/main" name="Office Theme">
  <a:themeElements>
    <a:clrScheme name="Office">
      <a:dk1>
        <a:sysClr val="windowText"/>
      </a:dk1>
      <a:lt1>
        <a:sysClr val="window"/>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tileRect/>
        </a:gradFill>
      </a:fillStyleLst>
      <a:lnStyleLst>
        <a:ln w="6350" cmpd="sng" algn="ctr">
          <a:solidFill>
            <a:schemeClr val="phClr"/>
          </a:solidFill>
          <a:prstDash val="solid"/>
          <a:miter lim="800000"/>
        </a:ln>
        <a:ln w="12700" cmpd="sng" algn="ctr">
          <a:solidFill>
            <a:schemeClr val="phClr"/>
          </a:solidFill>
          <a:prstDash val="solid"/>
          <a:miter lim="800000"/>
        </a:ln>
        <a:ln w="19050"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_rels/sheet5.xml.rels>&#65279;<?xml version="1.0" encoding="utf-8"?><Relationships xmlns="http://schemas.openxmlformats.org/package/2006/relationships"><Relationship Id="rId1" Type="http://schemas.openxmlformats.org/officeDocument/2006/relationships/drawing" Target="../drawings/drawing5.xml"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workbookViewId="0">
      <pane activePane="bottomLeft" state="frozen" topLeftCell="A20" ySplit="19"/>
      <selection pane="bottomLeft" activeCell="A20" sqref="A20"/>
    </sheetView>
  </sheetViews>
  <sheetFormatPr defaultRowHeight="12.75"/>
  <cols>
    <col min="1" max="1" width="4.710938"/>
    <col min="2" max="2" width="21.71094"/>
    <col min="3" max="3" width="140.7109"/>
    <col min="4" max="6" width="17.71094"/>
    <col min="7" max="7" width="4.710938"/>
    <col min="19" max="19" width="9.140625" hidden="1"/>
  </cols>
  <sheetData>
    <row r="1">
      <c r="A1" s="1"/>
      <c r="B1" s="1"/>
      <c r="C1" s="1"/>
      <c r="D1" s="1"/>
      <c r="E1" s="1"/>
      <c r="F1" s="1"/>
      <c r="G1" s="1"/>
      <c r="H1" s="2"/>
      <c r="I1" s="2"/>
    </row>
    <row r="2">
      <c r="A2" s="1"/>
      <c r="B2" s="1"/>
      <c r="C2" s="1"/>
      <c r="D2" s="1"/>
      <c r="E2" s="1"/>
      <c r="F2" s="1"/>
      <c r="G2" s="1"/>
      <c r="H2" s="2"/>
      <c r="I2" s="2"/>
    </row>
    <row r="3" ht="24" customHeight="1">
      <c r="A3" s="3" t="s">
        <v>0</v>
      </c>
      <c r="B3" s="1"/>
      <c r="C3" s="1"/>
      <c r="D3" s="1"/>
      <c r="E3" s="1"/>
      <c r="F3" s="1"/>
      <c r="G3" s="1"/>
      <c r="H3" s="2"/>
      <c r="I3" s="2"/>
    </row>
    <row r="4" ht="6" customHeight="1">
      <c r="A4" s="4"/>
      <c r="B4" s="5" t="s">
        <v>1</v>
      </c>
      <c r="C4" s="4"/>
      <c r="D4" s="4"/>
      <c r="E4" s="4"/>
      <c r="F4" s="4"/>
      <c r="G4" s="4"/>
      <c r="H4" s="2"/>
      <c r="I4" s="2"/>
    </row>
    <row r="5" ht="6" customHeight="1">
      <c r="A5" s="6"/>
      <c r="B5" s="7"/>
      <c r="C5" s="7"/>
      <c r="D5" s="7"/>
      <c r="E5" s="7"/>
      <c r="F5" s="7"/>
      <c r="G5" s="8"/>
      <c r="H5" s="2"/>
      <c r="I5" s="2"/>
    </row>
    <row r="6" ht="34" customHeight="1">
      <c r="A6" s="9"/>
      <c r="B6" s="10" t="s">
        <v>2</v>
      </c>
      <c r="C6" s="1"/>
      <c r="D6" s="1"/>
      <c r="E6" s="1"/>
      <c r="F6" s="11" t="s">
        <v>3</v>
      </c>
      <c r="G6" s="12"/>
      <c r="H6" s="2"/>
      <c r="I6" s="2"/>
    </row>
    <row r="7">
      <c r="A7" s="13"/>
      <c r="B7" s="4"/>
      <c r="C7" s="4"/>
      <c r="D7" s="4"/>
      <c r="E7" s="4"/>
      <c r="F7" s="4"/>
      <c r="G7" s="14"/>
      <c r="H7" s="2"/>
      <c r="I7" s="2"/>
    </row>
    <row r="8" ht="14" customHeight="1">
      <c r="A8" s="4"/>
      <c r="B8" s="5" t="s">
        <v>4</v>
      </c>
      <c r="C8" s="4"/>
      <c r="D8" s="4"/>
      <c r="E8" s="4"/>
      <c r="F8" s="4"/>
      <c r="G8" s="4"/>
      <c r="H8" s="2"/>
      <c r="I8" s="2"/>
    </row>
    <row r="9" ht="6" customHeight="1">
      <c r="A9" s="6"/>
      <c r="B9" s="7"/>
      <c r="C9" s="7"/>
      <c r="D9" s="7"/>
      <c r="E9" s="7"/>
      <c r="F9" s="7"/>
      <c r="G9" s="8"/>
      <c r="H9" s="2"/>
      <c r="I9" s="2"/>
    </row>
    <row r="10">
      <c r="A10" s="15" t="s">
        <v>5</v>
      </c>
      <c r="B10" s="1"/>
      <c r="C10" s="16"/>
      <c r="D10" s="1"/>
      <c r="E10" s="1"/>
      <c r="F10" s="17" t="s">
        <v>6</v>
      </c>
      <c r="G10" s="12"/>
      <c r="H10" s="2"/>
      <c r="I10" s="2"/>
    </row>
    <row r="11" ht="16" customHeight="1">
      <c r="A11" s="18" t="s">
        <v>3</v>
      </c>
      <c r="B11" s="1"/>
      <c r="C11" s="1"/>
      <c r="D11" s="1"/>
      <c r="E11" s="1"/>
      <c r="F11" s="19">
        <v>0</v>
      </c>
      <c r="G11" s="12"/>
      <c r="H11" s="2"/>
      <c r="I11" s="2"/>
    </row>
    <row r="12">
      <c r="A12" s="15" t="s">
        <v>7</v>
      </c>
      <c r="B12" s="1"/>
      <c r="C12" s="16"/>
      <c r="D12" s="1"/>
      <c r="E12" s="17"/>
      <c r="F12" s="17" t="s">
        <v>8</v>
      </c>
      <c r="G12" s="12"/>
      <c r="H12" s="2"/>
      <c r="I12" s="2"/>
    </row>
    <row r="13" ht="16" customHeight="1">
      <c r="A13" s="18" t="s">
        <v>3</v>
      </c>
      <c r="B13" s="1"/>
      <c r="C13" s="1"/>
      <c r="D13" s="19" t="s">
        <v>9</v>
      </c>
      <c r="E13" s="16"/>
      <c r="F13" s="19">
        <v>0</v>
      </c>
      <c r="G13" s="12"/>
      <c r="H13" s="2"/>
      <c r="I13" s="2"/>
    </row>
    <row r="14">
      <c r="A14" s="15" t="s">
        <v>10</v>
      </c>
      <c r="B14" s="1"/>
      <c r="C14" s="1"/>
      <c r="D14" s="19" t="s">
        <v>11</v>
      </c>
      <c r="E14" s="16"/>
      <c r="F14" s="1"/>
      <c r="G14" s="12"/>
      <c r="H14" s="2"/>
      <c r="I14" s="2"/>
    </row>
    <row r="15" ht="14" customHeight="1">
      <c r="A15" s="18" t="s">
        <v>12</v>
      </c>
      <c r="B15" s="1"/>
      <c r="C15" s="1"/>
      <c r="D15" s="1"/>
      <c r="E15" s="1"/>
      <c r="F15" s="1"/>
      <c r="G15" s="12"/>
      <c r="H15" s="2"/>
      <c r="I15" s="2"/>
    </row>
    <row r="16" ht="10" customHeight="1">
      <c r="A16" s="13"/>
      <c r="B16" s="4"/>
      <c r="C16" s="4"/>
      <c r="D16" s="4"/>
      <c r="E16" s="4"/>
      <c r="F16" s="4"/>
      <c r="G16" s="14"/>
      <c r="H16" s="2"/>
      <c r="I16" s="2"/>
    </row>
    <row r="17" ht="14" customHeight="1">
      <c r="A17" s="4"/>
      <c r="B17" s="20" t="s">
        <v>13</v>
      </c>
      <c r="C17" s="4"/>
      <c r="D17" s="4"/>
      <c r="E17" s="4"/>
      <c r="F17" s="4"/>
      <c r="G17" s="4"/>
      <c r="H17" s="2"/>
      <c r="I17" s="2"/>
    </row>
    <row r="18" ht="18" customHeight="1">
      <c r="A18" s="6"/>
      <c r="B18" s="7"/>
      <c r="C18" s="7"/>
      <c r="D18" s="7"/>
      <c r="E18" s="7"/>
      <c r="F18" s="7"/>
      <c r="G18" s="8"/>
      <c r="H18" s="2"/>
      <c r="I18" s="2"/>
    </row>
    <row r="19" ht="18" customHeight="1">
      <c r="A19" s="9"/>
      <c r="B19" s="21" t="s">
        <v>14</v>
      </c>
      <c r="C19" s="21" t="s">
        <v>15</v>
      </c>
      <c r="D19" s="22" t="s">
        <v>16</v>
      </c>
      <c r="E19" s="22"/>
      <c r="F19" s="22" t="s">
        <v>17</v>
      </c>
      <c r="G19" s="12"/>
      <c r="H19" s="2"/>
      <c r="I19" s="2"/>
    </row>
    <row r="20">
      <c r="A20" s="9"/>
      <c r="B20" s="23" t="s">
        <v>18</v>
      </c>
      <c r="C20" s="23" t="s">
        <v>19</v>
      </c>
      <c r="D20" s="24">
        <f>'0 - BO2016-00'!J10</f>
        <v>0</v>
      </c>
      <c r="E20" s="25"/>
      <c r="F20" s="24">
        <f>('0 - BO2016-00'!J11)</f>
        <v>0</v>
      </c>
      <c r="G20" s="12"/>
      <c r="H20" s="2"/>
      <c r="I20" s="2"/>
      <c r="S20" s="26">
        <f>ROUND('0 - BO2016-00'!S11,4)</f>
        <v>0</v>
      </c>
    </row>
    <row r="21">
      <c r="A21" s="9"/>
      <c r="B21" s="23" t="s">
        <v>20</v>
      </c>
      <c r="C21" s="23" t="s">
        <v>21</v>
      </c>
      <c r="D21" s="24">
        <f>'1 - BO2016-10'!J10</f>
        <v>0</v>
      </c>
      <c r="E21" s="25"/>
      <c r="F21" s="24">
        <f>('1 - BO2016-10'!J11)</f>
        <v>0</v>
      </c>
      <c r="G21" s="12"/>
      <c r="H21" s="2"/>
      <c r="I21" s="2"/>
      <c r="S21" s="26">
        <f>ROUND('1 - BO2016-10'!S11,4)</f>
        <v>0</v>
      </c>
    </row>
    <row r="22">
      <c r="A22" s="9"/>
      <c r="B22" s="23" t="s">
        <v>22</v>
      </c>
      <c r="C22" s="23" t="s">
        <v>23</v>
      </c>
      <c r="D22" s="24">
        <f>'2 - BO2016-20'!J10</f>
        <v>0</v>
      </c>
      <c r="E22" s="25"/>
      <c r="F22" s="24">
        <f>('2 - BO2016-20'!J11)</f>
        <v>0</v>
      </c>
      <c r="G22" s="12"/>
      <c r="H22" s="2"/>
      <c r="I22" s="2"/>
      <c r="S22" s="26">
        <f>ROUND('2 - BO2016-20'!S11,4)</f>
        <v>0</v>
      </c>
    </row>
    <row r="23">
      <c r="A23" s="9"/>
      <c r="B23" s="23" t="s">
        <v>24</v>
      </c>
      <c r="C23" s="23" t="s">
        <v>25</v>
      </c>
      <c r="D23" s="24">
        <f>'3 - BO2016-90'!J10</f>
        <v>0</v>
      </c>
      <c r="E23" s="25"/>
      <c r="F23" s="24">
        <f>('3 - BO2016-90'!J11)</f>
        <v>0</v>
      </c>
      <c r="G23" s="12"/>
      <c r="H23" s="2"/>
      <c r="I23" s="2"/>
      <c r="S23" s="26">
        <f>ROUND('3 - BO2016-90'!S11,4)</f>
        <v>0</v>
      </c>
    </row>
    <row r="24">
      <c r="A24" s="13"/>
      <c r="B24" s="4"/>
      <c r="C24" s="4"/>
      <c r="D24" s="4"/>
      <c r="E24" s="4"/>
      <c r="F24" s="4"/>
      <c r="G24" s="14"/>
      <c r="H24" s="2"/>
      <c r="I24" s="2"/>
    </row>
  </sheetData>
  <mergeCells count="12">
    <mergeCell ref="A1:A2"/>
    <mergeCell ref="A3:F3"/>
    <mergeCell ref="B4:B5"/>
    <mergeCell ref="B6:E6"/>
    <mergeCell ref="B8:B9"/>
    <mergeCell ref="A10:B10"/>
    <mergeCell ref="A11:D11"/>
    <mergeCell ref="A12:B12"/>
    <mergeCell ref="A13:C13"/>
    <mergeCell ref="A14:B14"/>
    <mergeCell ref="A15:C15"/>
    <mergeCell ref="B17:B18"/>
  </mergeCells>
  <pageMargins left="0.39375" right="0.39375" top="0.5902778" bottom="0.39375" header="0.1965278" footer="0.1576389"/>
  <pageSetup paperSize="9" orientation="portrait" fitToHeight="0"/>
  <headerFooter>
    <oddFooter>&amp;R&amp;P/&amp;N</oddFooter>
  </headerFooter>
  <drawing r:id="rId1"/>
</worksheet>
</file>

<file path=xl/worksheets/sheet2.xml><?xml version="1.0" encoding="utf-8"?>
<worksheet xmlns:r="http://schemas.openxmlformats.org/officeDocument/2006/relationships" xmlns="http://schemas.openxmlformats.org/spreadsheetml/2006/main">
  <sheetPr codeName="____BO________cm">
    <pageSetUpPr fitToPage="1"/>
  </sheetPr>
  <sheetViews>
    <sheetView workbookViewId="0">
      <selection activeCell="A1" sqref="A1:A2"/>
    </sheetView>
  </sheetViews>
  <sheetFormatPr defaultRowHeight="12.75"/>
  <cols>
    <col min="1" max="1" width="4.710938"/>
    <col min="2" max="2" width="5.710938"/>
    <col min="3" max="3" width="11.71094"/>
    <col min="4" max="4" width="5.710938"/>
    <col min="5" max="5" width="80.71094"/>
    <col min="6" max="6" width="9.140625" hidden="1"/>
    <col min="7" max="7" width="20.71094"/>
    <col min="8" max="12" width="22.71094"/>
    <col min="13" max="13" width="4.710938"/>
    <col min="17" max="19" width="9.140625" hidden="1"/>
  </cols>
  <sheetData>
    <row r="1">
      <c r="A1" s="1"/>
      <c r="B1" s="1"/>
      <c r="C1" s="1"/>
      <c r="D1" s="1"/>
      <c r="E1" s="1"/>
      <c r="F1" s="1"/>
      <c r="G1" s="1"/>
      <c r="H1" s="1"/>
      <c r="I1" s="1"/>
      <c r="J1" s="1"/>
      <c r="K1" s="1"/>
      <c r="L1" s="1"/>
      <c r="M1" s="1"/>
      <c r="N1" s="2"/>
      <c r="O1" s="2"/>
      <c r="P1" s="2"/>
      <c r="Q1" s="2"/>
    </row>
    <row r="2">
      <c r="A2" s="1"/>
      <c r="B2" s="1"/>
      <c r="C2" s="1"/>
      <c r="D2" s="1"/>
      <c r="E2" s="1"/>
      <c r="F2" s="1"/>
      <c r="G2" s="1"/>
      <c r="H2" s="1"/>
      <c r="I2" s="1"/>
      <c r="J2" s="1"/>
      <c r="K2" s="1"/>
      <c r="L2" s="1"/>
      <c r="M2" s="1"/>
      <c r="N2" s="2"/>
      <c r="O2" s="2"/>
      <c r="P2" s="2"/>
      <c r="Q2" s="2"/>
    </row>
    <row r="3" ht="24" customHeight="1">
      <c r="A3" s="3" t="s">
        <v>26</v>
      </c>
      <c r="B3" s="1"/>
      <c r="C3" s="1"/>
      <c r="D3" s="1"/>
      <c r="E3" s="1"/>
      <c r="F3" s="1"/>
      <c r="G3" s="1"/>
      <c r="H3" s="1"/>
      <c r="I3" s="1"/>
      <c r="J3" s="1"/>
      <c r="K3" s="1"/>
      <c r="L3" s="1"/>
      <c r="M3" s="1"/>
      <c r="N3" s="2"/>
      <c r="O3" s="2"/>
      <c r="P3" s="2"/>
      <c r="Q3" s="2"/>
    </row>
    <row r="4" ht="6" customHeight="1">
      <c r="A4" s="4"/>
      <c r="B4" s="27" t="s">
        <v>1</v>
      </c>
      <c r="C4" s="4"/>
      <c r="D4" s="4"/>
      <c r="E4" s="4"/>
      <c r="F4" s="4"/>
      <c r="G4" s="4"/>
      <c r="H4" s="4"/>
      <c r="I4" s="4"/>
      <c r="J4" s="4"/>
      <c r="K4" s="4"/>
      <c r="L4" s="4"/>
      <c r="M4" s="4"/>
      <c r="N4" s="2"/>
      <c r="O4" s="2"/>
      <c r="P4" s="2"/>
      <c r="Q4" s="2"/>
    </row>
    <row r="5" ht="6" customHeight="1">
      <c r="A5" s="6"/>
      <c r="B5" s="7"/>
      <c r="C5" s="7"/>
      <c r="D5" s="7"/>
      <c r="E5" s="7"/>
      <c r="F5" s="7"/>
      <c r="G5" s="7"/>
      <c r="H5" s="7"/>
      <c r="I5" s="7"/>
      <c r="J5" s="7"/>
      <c r="K5" s="7"/>
      <c r="L5" s="7"/>
      <c r="M5" s="8"/>
      <c r="N5" s="2"/>
      <c r="O5" s="2"/>
      <c r="P5" s="2"/>
      <c r="Q5" s="2"/>
    </row>
    <row r="6" ht="34" customHeight="1">
      <c r="A6" s="9"/>
      <c r="B6" s="28" t="s">
        <v>2</v>
      </c>
      <c r="C6" s="1"/>
      <c r="D6" s="1"/>
      <c r="E6" s="1"/>
      <c r="F6" s="1"/>
      <c r="G6" s="1"/>
      <c r="H6" s="1"/>
      <c r="I6" s="1"/>
      <c r="J6" s="1"/>
      <c r="K6" s="1"/>
      <c r="L6" s="1"/>
      <c r="M6" s="12"/>
      <c r="N6" s="2"/>
      <c r="O6" s="2"/>
      <c r="P6" s="2"/>
      <c r="Q6" s="2"/>
    </row>
    <row r="7">
      <c r="A7" s="13"/>
      <c r="B7" s="4"/>
      <c r="C7" s="4"/>
      <c r="D7" s="4"/>
      <c r="E7" s="4"/>
      <c r="F7" s="4"/>
      <c r="G7" s="4"/>
      <c r="H7" s="4"/>
      <c r="I7" s="4"/>
      <c r="J7" s="4"/>
      <c r="K7" s="4"/>
      <c r="L7" s="4"/>
      <c r="M7" s="14"/>
      <c r="N7" s="2"/>
      <c r="O7" s="2"/>
      <c r="P7" s="2"/>
      <c r="Q7" s="2"/>
    </row>
    <row r="8" ht="14" customHeight="1">
      <c r="A8" s="4"/>
      <c r="B8" s="29" t="s">
        <v>4</v>
      </c>
      <c r="C8" s="4"/>
      <c r="D8" s="4"/>
      <c r="E8" s="4"/>
      <c r="F8" s="4"/>
      <c r="G8" s="4"/>
      <c r="H8" s="4"/>
      <c r="I8" s="4"/>
      <c r="J8" s="4"/>
      <c r="K8" s="4"/>
      <c r="L8" s="4"/>
      <c r="M8" s="4"/>
      <c r="N8" s="2"/>
      <c r="O8" s="2"/>
      <c r="P8" s="2"/>
      <c r="Q8" s="2"/>
    </row>
    <row r="9" ht="8" customHeight="1">
      <c r="A9" s="6"/>
      <c r="B9" s="7"/>
      <c r="C9" s="7"/>
      <c r="D9" s="7"/>
      <c r="E9" s="7"/>
      <c r="F9" s="7"/>
      <c r="G9" s="7"/>
      <c r="H9" s="7"/>
      <c r="I9" s="7"/>
      <c r="J9" s="7"/>
      <c r="K9" s="7"/>
      <c r="L9" s="7"/>
      <c r="M9" s="8"/>
      <c r="N9" s="2"/>
      <c r="O9" s="2"/>
      <c r="P9" s="2"/>
      <c r="Q9" s="2"/>
    </row>
    <row r="10">
      <c r="A10" s="15" t="s">
        <v>27</v>
      </c>
      <c r="B10" s="1"/>
      <c r="C10" s="16"/>
      <c r="D10" s="1"/>
      <c r="E10" s="1"/>
      <c r="F10" s="1"/>
      <c r="G10" s="17"/>
      <c r="H10" s="1"/>
      <c r="I10" s="30" t="s">
        <v>28</v>
      </c>
      <c r="J10" s="31">
        <f>H55+H68+H76+H84</f>
        <v>0</v>
      </c>
      <c r="K10" s="1"/>
      <c r="L10" s="1"/>
      <c r="M10" s="12"/>
      <c r="N10" s="2"/>
      <c r="O10" s="2"/>
      <c r="P10" s="2"/>
      <c r="Q10" s="2"/>
    </row>
    <row r="11" ht="16" customHeight="1">
      <c r="A11" s="18" t="s">
        <v>29</v>
      </c>
      <c r="B11" s="1"/>
      <c r="C11" s="1"/>
      <c r="D11" s="1"/>
      <c r="E11" s="1"/>
      <c r="F11" s="1"/>
      <c r="G11" s="30"/>
      <c r="H11" s="1"/>
      <c r="I11" s="30" t="s">
        <v>30</v>
      </c>
      <c r="J11" s="31">
        <f>L55+L68+L76+L84</f>
        <v>0</v>
      </c>
      <c r="K11" s="1"/>
      <c r="L11" s="1"/>
      <c r="M11" s="12"/>
      <c r="N11" s="2"/>
      <c r="O11" s="2"/>
      <c r="P11" s="2"/>
      <c r="Q11" s="32">
        <f>IF(SUM(K20:K23)&gt;0,ROUND(SUM(S20:S23)/SUM(K20:K23)-1,8),0)</f>
        <v>0</v>
      </c>
      <c r="R11" s="26">
        <f>AVERAGE(J54,J67,J75,J83)</f>
        <v>0</v>
      </c>
      <c r="S11" s="26">
        <f>J10*(1+Q11)</f>
        <v>0</v>
      </c>
    </row>
    <row r="12">
      <c r="A12" s="15" t="s">
        <v>7</v>
      </c>
      <c r="B12" s="1"/>
      <c r="C12" s="16"/>
      <c r="D12" s="1"/>
      <c r="E12" s="1"/>
      <c r="F12" s="1"/>
      <c r="G12" s="17"/>
      <c r="H12" s="1"/>
      <c r="I12" s="1"/>
      <c r="J12" s="1"/>
      <c r="K12" s="1"/>
      <c r="L12" s="1"/>
      <c r="M12" s="12"/>
      <c r="N12" s="2"/>
      <c r="O12" s="2"/>
      <c r="P12" s="2"/>
      <c r="Q12" s="2"/>
    </row>
    <row r="13" ht="16" customHeight="1">
      <c r="A13" s="18" t="str">
        <f>Souhrn!A13</f>
        <v/>
      </c>
      <c r="B13" s="1"/>
      <c r="C13" s="1"/>
      <c r="D13" s="1"/>
      <c r="E13" s="1"/>
      <c r="F13" s="1"/>
      <c r="G13" s="30"/>
      <c r="H13" s="1"/>
      <c r="I13" s="30" t="s">
        <v>9</v>
      </c>
      <c r="J13" s="16"/>
      <c r="K13" s="1"/>
      <c r="L13" s="1"/>
      <c r="M13" s="12"/>
      <c r="N13" s="2"/>
      <c r="O13" s="2"/>
      <c r="P13" s="2"/>
      <c r="Q13" s="2"/>
    </row>
    <row r="14">
      <c r="A14" s="9"/>
      <c r="B14" s="1"/>
      <c r="C14" s="1"/>
      <c r="D14" s="1"/>
      <c r="E14" s="1"/>
      <c r="F14" s="1"/>
      <c r="G14" s="1"/>
      <c r="H14" s="1"/>
      <c r="I14" s="30" t="s">
        <v>11</v>
      </c>
      <c r="J14" s="16"/>
      <c r="K14" s="1"/>
      <c r="L14" s="1"/>
      <c r="M14" s="12"/>
      <c r="N14" s="2"/>
      <c r="O14" s="2"/>
      <c r="P14" s="2"/>
      <c r="Q14" s="2"/>
    </row>
    <row r="15" hidden="1">
      <c r="A15" s="9"/>
      <c r="B15" s="1"/>
      <c r="C15" s="1"/>
      <c r="D15" s="1"/>
      <c r="E15" s="1"/>
      <c r="F15" s="1"/>
      <c r="G15" s="1"/>
      <c r="H15" s="1"/>
      <c r="I15" s="1"/>
      <c r="J15" s="1"/>
      <c r="K15" s="1"/>
      <c r="L15" s="1"/>
      <c r="M15" s="12"/>
      <c r="N15" s="2"/>
      <c r="O15" s="2"/>
      <c r="P15" s="2"/>
      <c r="Q15" s="2"/>
    </row>
    <row r="16" ht="10" customHeight="1">
      <c r="A16" s="13"/>
      <c r="B16" s="4"/>
      <c r="C16" s="4"/>
      <c r="D16" s="4"/>
      <c r="E16" s="4"/>
      <c r="F16" s="4"/>
      <c r="G16" s="4"/>
      <c r="H16" s="4"/>
      <c r="I16" s="4"/>
      <c r="J16" s="4"/>
      <c r="K16" s="4"/>
      <c r="L16" s="4"/>
      <c r="M16" s="14"/>
      <c r="N16" s="2"/>
      <c r="O16" s="2"/>
      <c r="P16" s="2"/>
      <c r="Q16" s="2"/>
    </row>
    <row r="17" ht="14" customHeight="1">
      <c r="A17" s="4"/>
      <c r="B17" s="27" t="s">
        <v>31</v>
      </c>
      <c r="C17" s="4"/>
      <c r="D17" s="4"/>
      <c r="E17" s="4"/>
      <c r="F17" s="4"/>
      <c r="G17" s="4"/>
      <c r="H17" s="4"/>
      <c r="I17" s="4"/>
      <c r="J17" s="4"/>
      <c r="K17" s="4"/>
      <c r="L17" s="4"/>
      <c r="M17" s="4"/>
      <c r="N17" s="2"/>
      <c r="O17" s="2"/>
      <c r="P17" s="2"/>
      <c r="Q17" s="2"/>
    </row>
    <row r="18" ht="6" customHeight="1">
      <c r="A18" s="6"/>
      <c r="B18" s="7"/>
      <c r="C18" s="7"/>
      <c r="D18" s="7"/>
      <c r="E18" s="7"/>
      <c r="F18" s="7"/>
      <c r="G18" s="7"/>
      <c r="H18" s="7"/>
      <c r="I18" s="7"/>
      <c r="J18" s="7"/>
      <c r="K18" s="7"/>
      <c r="L18" s="7"/>
      <c r="M18" s="8"/>
      <c r="N18" s="2"/>
      <c r="O18" s="2"/>
      <c r="P18" s="2"/>
      <c r="Q18" s="2"/>
    </row>
    <row r="19" ht="18" customHeight="1">
      <c r="A19" s="9"/>
      <c r="B19" s="33" t="s">
        <v>32</v>
      </c>
      <c r="C19" s="33"/>
      <c r="D19" s="33"/>
      <c r="E19" s="33" t="s">
        <v>33</v>
      </c>
      <c r="F19" s="33"/>
      <c r="G19" s="34"/>
      <c r="H19" s="22"/>
      <c r="I19" s="22"/>
      <c r="J19" s="22"/>
      <c r="K19" s="22" t="s">
        <v>16</v>
      </c>
      <c r="L19" s="22" t="s">
        <v>17</v>
      </c>
      <c r="M19" s="12"/>
      <c r="N19" s="2"/>
      <c r="O19" s="2"/>
      <c r="P19" s="2"/>
      <c r="Q19" s="2"/>
    </row>
    <row r="20">
      <c r="A20" s="9"/>
      <c r="B20" s="35" t="s">
        <v>34</v>
      </c>
      <c r="C20" s="1"/>
      <c r="D20" s="1"/>
      <c r="E20" s="36" t="s">
        <v>35</v>
      </c>
      <c r="F20" s="1"/>
      <c r="G20" s="1"/>
      <c r="H20" s="1"/>
      <c r="I20" s="1"/>
      <c r="J20" s="1"/>
      <c r="K20" s="37">
        <f>H55</f>
        <v>0</v>
      </c>
      <c r="L20" s="37">
        <f>L55</f>
        <v>0</v>
      </c>
      <c r="M20" s="12"/>
      <c r="N20" s="2"/>
      <c r="O20" s="2"/>
      <c r="P20" s="2"/>
      <c r="Q20" s="2"/>
      <c r="S20" s="26">
        <f>S54</f>
        <v>0</v>
      </c>
    </row>
    <row r="21">
      <c r="A21" s="9"/>
      <c r="B21" s="35" t="s">
        <v>36</v>
      </c>
      <c r="C21" s="1"/>
      <c r="D21" s="1"/>
      <c r="E21" s="36" t="s">
        <v>37</v>
      </c>
      <c r="F21" s="1"/>
      <c r="G21" s="1"/>
      <c r="H21" s="1"/>
      <c r="I21" s="1"/>
      <c r="J21" s="1"/>
      <c r="K21" s="37">
        <f>H68</f>
        <v>0</v>
      </c>
      <c r="L21" s="37">
        <f>L68</f>
        <v>0</v>
      </c>
      <c r="M21" s="12"/>
      <c r="N21" s="2"/>
      <c r="O21" s="2"/>
      <c r="P21" s="2"/>
      <c r="Q21" s="2"/>
      <c r="S21" s="26">
        <f>S67</f>
        <v>0</v>
      </c>
    </row>
    <row r="22">
      <c r="A22" s="9"/>
      <c r="B22" s="35" t="s">
        <v>38</v>
      </c>
      <c r="C22" s="1"/>
      <c r="D22" s="1"/>
      <c r="E22" s="36" t="s">
        <v>39</v>
      </c>
      <c r="F22" s="1"/>
      <c r="G22" s="1"/>
      <c r="H22" s="1"/>
      <c r="I22" s="1"/>
      <c r="J22" s="1"/>
      <c r="K22" s="37">
        <f>H76</f>
        <v>0</v>
      </c>
      <c r="L22" s="37">
        <f>L76</f>
        <v>0</v>
      </c>
      <c r="M22" s="12"/>
      <c r="N22" s="2"/>
      <c r="O22" s="2"/>
      <c r="P22" s="2"/>
      <c r="Q22" s="2"/>
      <c r="S22" s="26">
        <f>S75</f>
        <v>0</v>
      </c>
    </row>
    <row r="23">
      <c r="A23" s="9"/>
      <c r="B23" s="35" t="s">
        <v>40</v>
      </c>
      <c r="C23" s="1"/>
      <c r="D23" s="1"/>
      <c r="E23" s="36" t="s">
        <v>41</v>
      </c>
      <c r="F23" s="1"/>
      <c r="G23" s="1"/>
      <c r="H23" s="1"/>
      <c r="I23" s="1"/>
      <c r="J23" s="1"/>
      <c r="K23" s="37">
        <f>H84</f>
        <v>0</v>
      </c>
      <c r="L23" s="37">
        <f>L84</f>
        <v>0</v>
      </c>
      <c r="M23" s="12"/>
      <c r="N23" s="2"/>
      <c r="O23" s="2"/>
      <c r="P23" s="2"/>
      <c r="Q23" s="2"/>
      <c r="S23" s="26">
        <f>S83</f>
        <v>0</v>
      </c>
    </row>
    <row r="24">
      <c r="A24" s="13"/>
      <c r="B24" s="4"/>
      <c r="C24" s="4"/>
      <c r="D24" s="4"/>
      <c r="E24" s="4"/>
      <c r="F24" s="4"/>
      <c r="G24" s="4"/>
      <c r="H24" s="4"/>
      <c r="I24" s="4"/>
      <c r="J24" s="4"/>
      <c r="K24" s="4"/>
      <c r="L24" s="4"/>
      <c r="M24" s="14"/>
      <c r="N24" s="2"/>
      <c r="O24" s="2"/>
      <c r="P24" s="2"/>
      <c r="Q24" s="2"/>
    </row>
    <row r="25" ht="14" customHeight="1">
      <c r="A25" s="4"/>
      <c r="B25" s="27" t="s">
        <v>42</v>
      </c>
      <c r="C25" s="4"/>
      <c r="D25" s="4"/>
      <c r="E25" s="4"/>
      <c r="F25" s="4"/>
      <c r="G25" s="4"/>
      <c r="H25" s="4"/>
      <c r="I25" s="4"/>
      <c r="J25" s="4"/>
      <c r="K25" s="4"/>
      <c r="L25" s="4"/>
      <c r="M25" s="2"/>
      <c r="N25" s="2"/>
      <c r="O25" s="2"/>
      <c r="P25" s="2"/>
      <c r="Q25" s="2"/>
    </row>
    <row r="26" ht="18" customHeight="1">
      <c r="A26" s="6"/>
      <c r="B26" s="7"/>
      <c r="C26" s="7"/>
      <c r="D26" s="7"/>
      <c r="E26" s="7"/>
      <c r="F26" s="7"/>
      <c r="G26" s="7"/>
      <c r="H26" s="7"/>
      <c r="I26" s="7"/>
      <c r="J26" s="7"/>
      <c r="K26" s="7"/>
      <c r="L26" s="7"/>
      <c r="M26" s="38"/>
      <c r="N26" s="2"/>
      <c r="O26" s="2"/>
      <c r="P26" s="2"/>
      <c r="Q26" s="2"/>
    </row>
    <row r="27" ht="18" customHeight="1">
      <c r="A27" s="9"/>
      <c r="B27" s="33" t="s">
        <v>43</v>
      </c>
      <c r="C27" s="33" t="s">
        <v>32</v>
      </c>
      <c r="D27" s="33" t="s">
        <v>44</v>
      </c>
      <c r="E27" s="33" t="s">
        <v>33</v>
      </c>
      <c r="F27" s="33" t="s">
        <v>45</v>
      </c>
      <c r="G27" s="34" t="s">
        <v>46</v>
      </c>
      <c r="H27" s="22" t="s">
        <v>47</v>
      </c>
      <c r="I27" s="22" t="s">
        <v>48</v>
      </c>
      <c r="J27" s="22" t="s">
        <v>16</v>
      </c>
      <c r="K27" s="34" t="s">
        <v>49</v>
      </c>
      <c r="L27" s="22" t="s">
        <v>17</v>
      </c>
      <c r="M27" s="39"/>
      <c r="N27" s="2"/>
      <c r="O27" s="2"/>
      <c r="P27" s="2"/>
      <c r="Q27" s="2"/>
    </row>
    <row r="28" ht="40" customHeight="1">
      <c r="A28" s="9"/>
      <c r="B28" s="40" t="s">
        <v>50</v>
      </c>
      <c r="C28" s="1"/>
      <c r="D28" s="1"/>
      <c r="E28" s="1"/>
      <c r="F28" s="1"/>
      <c r="G28" s="1"/>
      <c r="H28" s="41"/>
      <c r="I28" s="1"/>
      <c r="J28" s="41"/>
      <c r="K28" s="1"/>
      <c r="L28" s="1"/>
      <c r="M28" s="12"/>
      <c r="N28" s="2"/>
      <c r="O28" s="2"/>
      <c r="P28" s="2"/>
      <c r="Q28" s="2"/>
    </row>
    <row r="29">
      <c r="A29" s="9"/>
      <c r="B29" s="42">
        <v>1</v>
      </c>
      <c r="C29" s="43" t="s">
        <v>51</v>
      </c>
      <c r="D29" s="43" t="s">
        <v>3</v>
      </c>
      <c r="E29" s="43" t="s">
        <v>52</v>
      </c>
      <c r="F29" s="43" t="s">
        <v>3</v>
      </c>
      <c r="G29" s="44" t="s">
        <v>53</v>
      </c>
      <c r="H29" s="45">
        <v>1</v>
      </c>
      <c r="I29" s="24">
        <f>ROUND(0,2)</f>
        <v>0</v>
      </c>
      <c r="J29" s="46">
        <f>ROUND(I29*H29,2)</f>
        <v>0</v>
      </c>
      <c r="K29" s="47">
        <v>0.20999999999999999</v>
      </c>
      <c r="L29" s="48">
        <f>IF(ISNUMBER(K29),ROUND(J29*(K29+1),2),0)</f>
        <v>0</v>
      </c>
      <c r="M29" s="12"/>
      <c r="N29" s="2"/>
      <c r="O29" s="2"/>
      <c r="P29" s="2"/>
      <c r="Q29" s="32">
        <f>IF(ISNUMBER(K29),IF(H29&gt;0,IF(I29&gt;0,J29,0),0),0)</f>
        <v>0</v>
      </c>
      <c r="R29" s="26">
        <f>IF(ISNUMBER(K29)=FALSE,J29,0)</f>
        <v>0</v>
      </c>
    </row>
    <row r="30">
      <c r="A30" s="9"/>
      <c r="B30" s="49" t="s">
        <v>54</v>
      </c>
      <c r="C30" s="1"/>
      <c r="D30" s="1"/>
      <c r="E30" s="50" t="s">
        <v>52</v>
      </c>
      <c r="F30" s="1"/>
      <c r="G30" s="1"/>
      <c r="H30" s="41"/>
      <c r="I30" s="1"/>
      <c r="J30" s="41"/>
      <c r="K30" s="1"/>
      <c r="L30" s="1"/>
      <c r="M30" s="12"/>
      <c r="N30" s="2"/>
      <c r="O30" s="2"/>
      <c r="P30" s="2"/>
      <c r="Q30" s="2"/>
    </row>
    <row r="31">
      <c r="A31" s="9"/>
      <c r="B31" s="49" t="s">
        <v>55</v>
      </c>
      <c r="C31" s="1"/>
      <c r="D31" s="1"/>
      <c r="E31" s="50" t="s">
        <v>56</v>
      </c>
      <c r="F31" s="1"/>
      <c r="G31" s="1"/>
      <c r="H31" s="41"/>
      <c r="I31" s="1"/>
      <c r="J31" s="41"/>
      <c r="K31" s="1"/>
      <c r="L31" s="1"/>
      <c r="M31" s="12"/>
      <c r="N31" s="2"/>
      <c r="O31" s="2"/>
      <c r="P31" s="2"/>
      <c r="Q31" s="2"/>
    </row>
    <row r="32">
      <c r="A32" s="9"/>
      <c r="B32" s="49" t="s">
        <v>57</v>
      </c>
      <c r="C32" s="1"/>
      <c r="D32" s="1"/>
      <c r="E32" s="50" t="s">
        <v>3</v>
      </c>
      <c r="F32" s="1"/>
      <c r="G32" s="1"/>
      <c r="H32" s="41"/>
      <c r="I32" s="1"/>
      <c r="J32" s="41"/>
      <c r="K32" s="1"/>
      <c r="L32" s="1"/>
      <c r="M32" s="12"/>
      <c r="N32" s="2"/>
      <c r="O32" s="2"/>
      <c r="P32" s="2"/>
      <c r="Q32" s="2"/>
    </row>
    <row r="33" thickBot="1">
      <c r="A33" s="9"/>
      <c r="B33" s="51" t="s">
        <v>58</v>
      </c>
      <c r="C33" s="52"/>
      <c r="D33" s="52"/>
      <c r="E33" s="53" t="s">
        <v>3</v>
      </c>
      <c r="F33" s="52"/>
      <c r="G33" s="52"/>
      <c r="H33" s="54"/>
      <c r="I33" s="52"/>
      <c r="J33" s="54"/>
      <c r="K33" s="52"/>
      <c r="L33" s="52"/>
      <c r="M33" s="12"/>
      <c r="N33" s="2"/>
      <c r="O33" s="2"/>
      <c r="P33" s="2"/>
      <c r="Q33" s="2"/>
    </row>
    <row r="34" thickTop="1">
      <c r="A34" s="9"/>
      <c r="B34" s="42">
        <v>2</v>
      </c>
      <c r="C34" s="43" t="s">
        <v>59</v>
      </c>
      <c r="D34" s="43" t="s">
        <v>3</v>
      </c>
      <c r="E34" s="43" t="s">
        <v>60</v>
      </c>
      <c r="F34" s="43" t="s">
        <v>3</v>
      </c>
      <c r="G34" s="44" t="s">
        <v>53</v>
      </c>
      <c r="H34" s="55">
        <v>1</v>
      </c>
      <c r="I34" s="56">
        <f>ROUND(0,2)</f>
        <v>0</v>
      </c>
      <c r="J34" s="57">
        <f>ROUND(I34*H34,2)</f>
        <v>0</v>
      </c>
      <c r="K34" s="58">
        <v>0.20999999999999999</v>
      </c>
      <c r="L34" s="59">
        <f>IF(ISNUMBER(K34),ROUND(J34*(K34+1),2),0)</f>
        <v>0</v>
      </c>
      <c r="M34" s="12"/>
      <c r="N34" s="2"/>
      <c r="O34" s="2"/>
      <c r="P34" s="2"/>
      <c r="Q34" s="32">
        <f>IF(ISNUMBER(K34),IF(H34&gt;0,IF(I34&gt;0,J34,0),0),0)</f>
        <v>0</v>
      </c>
      <c r="R34" s="26">
        <f>IF(ISNUMBER(K34)=FALSE,J34,0)</f>
        <v>0</v>
      </c>
    </row>
    <row r="35">
      <c r="A35" s="9"/>
      <c r="B35" s="49" t="s">
        <v>54</v>
      </c>
      <c r="C35" s="1"/>
      <c r="D35" s="1"/>
      <c r="E35" s="50" t="s">
        <v>60</v>
      </c>
      <c r="F35" s="1"/>
      <c r="G35" s="1"/>
      <c r="H35" s="41"/>
      <c r="I35" s="1"/>
      <c r="J35" s="41"/>
      <c r="K35" s="1"/>
      <c r="L35" s="1"/>
      <c r="M35" s="12"/>
      <c r="N35" s="2"/>
      <c r="O35" s="2"/>
      <c r="P35" s="2"/>
      <c r="Q35" s="2"/>
    </row>
    <row r="36">
      <c r="A36" s="9"/>
      <c r="B36" s="49" t="s">
        <v>55</v>
      </c>
      <c r="C36" s="1"/>
      <c r="D36" s="1"/>
      <c r="E36" s="50" t="s">
        <v>61</v>
      </c>
      <c r="F36" s="1"/>
      <c r="G36" s="1"/>
      <c r="H36" s="41"/>
      <c r="I36" s="1"/>
      <c r="J36" s="41"/>
      <c r="K36" s="1"/>
      <c r="L36" s="1"/>
      <c r="M36" s="12"/>
      <c r="N36" s="2"/>
      <c r="O36" s="2"/>
      <c r="P36" s="2"/>
      <c r="Q36" s="2"/>
    </row>
    <row r="37">
      <c r="A37" s="9"/>
      <c r="B37" s="49" t="s">
        <v>57</v>
      </c>
      <c r="C37" s="1"/>
      <c r="D37" s="1"/>
      <c r="E37" s="50" t="s">
        <v>3</v>
      </c>
      <c r="F37" s="1"/>
      <c r="G37" s="1"/>
      <c r="H37" s="41"/>
      <c r="I37" s="1"/>
      <c r="J37" s="41"/>
      <c r="K37" s="1"/>
      <c r="L37" s="1"/>
      <c r="M37" s="12"/>
      <c r="N37" s="2"/>
      <c r="O37" s="2"/>
      <c r="P37" s="2"/>
      <c r="Q37" s="2"/>
    </row>
    <row r="38" thickBot="1">
      <c r="A38" s="9"/>
      <c r="B38" s="51" t="s">
        <v>58</v>
      </c>
      <c r="C38" s="52"/>
      <c r="D38" s="52"/>
      <c r="E38" s="53" t="s">
        <v>3</v>
      </c>
      <c r="F38" s="52"/>
      <c r="G38" s="52"/>
      <c r="H38" s="54"/>
      <c r="I38" s="52"/>
      <c r="J38" s="54"/>
      <c r="K38" s="52"/>
      <c r="L38" s="52"/>
      <c r="M38" s="12"/>
      <c r="N38" s="2"/>
      <c r="O38" s="2"/>
      <c r="P38" s="2"/>
      <c r="Q38" s="2"/>
    </row>
    <row r="39" thickTop="1">
      <c r="A39" s="9"/>
      <c r="B39" s="42">
        <v>3</v>
      </c>
      <c r="C39" s="43" t="s">
        <v>62</v>
      </c>
      <c r="D39" s="43" t="s">
        <v>3</v>
      </c>
      <c r="E39" s="43" t="s">
        <v>63</v>
      </c>
      <c r="F39" s="43" t="s">
        <v>3</v>
      </c>
      <c r="G39" s="44" t="s">
        <v>53</v>
      </c>
      <c r="H39" s="55">
        <v>1</v>
      </c>
      <c r="I39" s="56">
        <f>ROUND(0,2)</f>
        <v>0</v>
      </c>
      <c r="J39" s="57">
        <f>ROUND(I39*H39,2)</f>
        <v>0</v>
      </c>
      <c r="K39" s="58">
        <v>0.20999999999999999</v>
      </c>
      <c r="L39" s="59">
        <f>IF(ISNUMBER(K39),ROUND(J39*(K39+1),2),0)</f>
        <v>0</v>
      </c>
      <c r="M39" s="12"/>
      <c r="N39" s="2"/>
      <c r="O39" s="2"/>
      <c r="P39" s="2"/>
      <c r="Q39" s="32">
        <f>IF(ISNUMBER(K39),IF(H39&gt;0,IF(I39&gt;0,J39,0),0),0)</f>
        <v>0</v>
      </c>
      <c r="R39" s="26">
        <f>IF(ISNUMBER(K39)=FALSE,J39,0)</f>
        <v>0</v>
      </c>
    </row>
    <row r="40">
      <c r="A40" s="9"/>
      <c r="B40" s="49" t="s">
        <v>54</v>
      </c>
      <c r="C40" s="1"/>
      <c r="D40" s="1"/>
      <c r="E40" s="50" t="s">
        <v>63</v>
      </c>
      <c r="F40" s="1"/>
      <c r="G40" s="1"/>
      <c r="H40" s="41"/>
      <c r="I40" s="1"/>
      <c r="J40" s="41"/>
      <c r="K40" s="1"/>
      <c r="L40" s="1"/>
      <c r="M40" s="12"/>
      <c r="N40" s="2"/>
      <c r="O40" s="2"/>
      <c r="P40" s="2"/>
      <c r="Q40" s="2"/>
    </row>
    <row r="41">
      <c r="A41" s="9"/>
      <c r="B41" s="49" t="s">
        <v>55</v>
      </c>
      <c r="C41" s="1"/>
      <c r="D41" s="1"/>
      <c r="E41" s="50" t="s">
        <v>64</v>
      </c>
      <c r="F41" s="1"/>
      <c r="G41" s="1"/>
      <c r="H41" s="41"/>
      <c r="I41" s="1"/>
      <c r="J41" s="41"/>
      <c r="K41" s="1"/>
      <c r="L41" s="1"/>
      <c r="M41" s="12"/>
      <c r="N41" s="2"/>
      <c r="O41" s="2"/>
      <c r="P41" s="2"/>
      <c r="Q41" s="2"/>
    </row>
    <row r="42">
      <c r="A42" s="9"/>
      <c r="B42" s="49" t="s">
        <v>57</v>
      </c>
      <c r="C42" s="1"/>
      <c r="D42" s="1"/>
      <c r="E42" s="50" t="s">
        <v>3</v>
      </c>
      <c r="F42" s="1"/>
      <c r="G42" s="1"/>
      <c r="H42" s="41"/>
      <c r="I42" s="1"/>
      <c r="J42" s="41"/>
      <c r="K42" s="1"/>
      <c r="L42" s="1"/>
      <c r="M42" s="12"/>
      <c r="N42" s="2"/>
      <c r="O42" s="2"/>
      <c r="P42" s="2"/>
      <c r="Q42" s="2"/>
    </row>
    <row r="43" thickBot="1">
      <c r="A43" s="9"/>
      <c r="B43" s="51" t="s">
        <v>58</v>
      </c>
      <c r="C43" s="52"/>
      <c r="D43" s="52"/>
      <c r="E43" s="53" t="s">
        <v>3</v>
      </c>
      <c r="F43" s="52"/>
      <c r="G43" s="52"/>
      <c r="H43" s="54"/>
      <c r="I43" s="52"/>
      <c r="J43" s="54"/>
      <c r="K43" s="52"/>
      <c r="L43" s="52"/>
      <c r="M43" s="12"/>
      <c r="N43" s="2"/>
      <c r="O43" s="2"/>
      <c r="P43" s="2"/>
      <c r="Q43" s="2"/>
    </row>
    <row r="44" thickTop="1">
      <c r="A44" s="9"/>
      <c r="B44" s="42">
        <v>4</v>
      </c>
      <c r="C44" s="43" t="s">
        <v>65</v>
      </c>
      <c r="D44" s="43" t="s">
        <v>3</v>
      </c>
      <c r="E44" s="43" t="s">
        <v>66</v>
      </c>
      <c r="F44" s="43" t="s">
        <v>3</v>
      </c>
      <c r="G44" s="44" t="s">
        <v>53</v>
      </c>
      <c r="H44" s="55">
        <v>1</v>
      </c>
      <c r="I44" s="56">
        <f>ROUND(0,2)</f>
        <v>0</v>
      </c>
      <c r="J44" s="57">
        <f>ROUND(I44*H44,2)</f>
        <v>0</v>
      </c>
      <c r="K44" s="58">
        <v>0.20999999999999999</v>
      </c>
      <c r="L44" s="59">
        <f>IF(ISNUMBER(K44),ROUND(J44*(K44+1),2),0)</f>
        <v>0</v>
      </c>
      <c r="M44" s="12"/>
      <c r="N44" s="2"/>
      <c r="O44" s="2"/>
      <c r="P44" s="2"/>
      <c r="Q44" s="32">
        <f>IF(ISNUMBER(K44),IF(H44&gt;0,IF(I44&gt;0,J44,0),0),0)</f>
        <v>0</v>
      </c>
      <c r="R44" s="26">
        <f>IF(ISNUMBER(K44)=FALSE,J44,0)</f>
        <v>0</v>
      </c>
    </row>
    <row r="45">
      <c r="A45" s="9"/>
      <c r="B45" s="49" t="s">
        <v>54</v>
      </c>
      <c r="C45" s="1"/>
      <c r="D45" s="1"/>
      <c r="E45" s="50" t="s">
        <v>67</v>
      </c>
      <c r="F45" s="1"/>
      <c r="G45" s="1"/>
      <c r="H45" s="41"/>
      <c r="I45" s="1"/>
      <c r="J45" s="41"/>
      <c r="K45" s="1"/>
      <c r="L45" s="1"/>
      <c r="M45" s="12"/>
      <c r="N45" s="2"/>
      <c r="O45" s="2"/>
      <c r="P45" s="2"/>
      <c r="Q45" s="2"/>
    </row>
    <row r="46">
      <c r="A46" s="9"/>
      <c r="B46" s="49" t="s">
        <v>55</v>
      </c>
      <c r="C46" s="1"/>
      <c r="D46" s="1"/>
      <c r="E46" s="50" t="s">
        <v>68</v>
      </c>
      <c r="F46" s="1"/>
      <c r="G46" s="1"/>
      <c r="H46" s="41"/>
      <c r="I46" s="1"/>
      <c r="J46" s="41"/>
      <c r="K46" s="1"/>
      <c r="L46" s="1"/>
      <c r="M46" s="12"/>
      <c r="N46" s="2"/>
      <c r="O46" s="2"/>
      <c r="P46" s="2"/>
      <c r="Q46" s="2"/>
    </row>
    <row r="47">
      <c r="A47" s="9"/>
      <c r="B47" s="49" t="s">
        <v>57</v>
      </c>
      <c r="C47" s="1"/>
      <c r="D47" s="1"/>
      <c r="E47" s="50" t="s">
        <v>3</v>
      </c>
      <c r="F47" s="1"/>
      <c r="G47" s="1"/>
      <c r="H47" s="41"/>
      <c r="I47" s="1"/>
      <c r="J47" s="41"/>
      <c r="K47" s="1"/>
      <c r="L47" s="1"/>
      <c r="M47" s="12"/>
      <c r="N47" s="2"/>
      <c r="O47" s="2"/>
      <c r="P47" s="2"/>
      <c r="Q47" s="2"/>
    </row>
    <row r="48" thickBot="1">
      <c r="A48" s="9"/>
      <c r="B48" s="51" t="s">
        <v>58</v>
      </c>
      <c r="C48" s="52"/>
      <c r="D48" s="52"/>
      <c r="E48" s="53" t="s">
        <v>3</v>
      </c>
      <c r="F48" s="52"/>
      <c r="G48" s="52"/>
      <c r="H48" s="54"/>
      <c r="I48" s="52"/>
      <c r="J48" s="54"/>
      <c r="K48" s="52"/>
      <c r="L48" s="52"/>
      <c r="M48" s="12"/>
      <c r="N48" s="2"/>
      <c r="O48" s="2"/>
      <c r="P48" s="2"/>
      <c r="Q48" s="2"/>
    </row>
    <row r="49" thickTop="1">
      <c r="A49" s="9"/>
      <c r="B49" s="42">
        <v>5</v>
      </c>
      <c r="C49" s="43" t="s">
        <v>69</v>
      </c>
      <c r="D49" s="43" t="s">
        <v>3</v>
      </c>
      <c r="E49" s="43" t="s">
        <v>70</v>
      </c>
      <c r="F49" s="43" t="s">
        <v>3</v>
      </c>
      <c r="G49" s="44" t="s">
        <v>53</v>
      </c>
      <c r="H49" s="55">
        <v>1</v>
      </c>
      <c r="I49" s="56">
        <f>ROUND(0,2)</f>
        <v>0</v>
      </c>
      <c r="J49" s="57">
        <f>ROUND(I49*H49,2)</f>
        <v>0</v>
      </c>
      <c r="K49" s="58">
        <v>0.20999999999999999</v>
      </c>
      <c r="L49" s="59">
        <f>IF(ISNUMBER(K49),ROUND(J49*(K49+1),2),0)</f>
        <v>0</v>
      </c>
      <c r="M49" s="12"/>
      <c r="N49" s="2"/>
      <c r="O49" s="2"/>
      <c r="P49" s="2"/>
      <c r="Q49" s="32">
        <f>IF(ISNUMBER(K49),IF(H49&gt;0,IF(I49&gt;0,J49,0),0),0)</f>
        <v>0</v>
      </c>
      <c r="R49" s="26">
        <f>IF(ISNUMBER(K49)=FALSE,J49,0)</f>
        <v>0</v>
      </c>
    </row>
    <row r="50">
      <c r="A50" s="9"/>
      <c r="B50" s="49" t="s">
        <v>54</v>
      </c>
      <c r="C50" s="1"/>
      <c r="D50" s="1"/>
      <c r="E50" s="50" t="s">
        <v>70</v>
      </c>
      <c r="F50" s="1"/>
      <c r="G50" s="1"/>
      <c r="H50" s="41"/>
      <c r="I50" s="1"/>
      <c r="J50" s="41"/>
      <c r="K50" s="1"/>
      <c r="L50" s="1"/>
      <c r="M50" s="12"/>
      <c r="N50" s="2"/>
      <c r="O50" s="2"/>
      <c r="P50" s="2"/>
      <c r="Q50" s="2"/>
    </row>
    <row r="51">
      <c r="A51" s="9"/>
      <c r="B51" s="49" t="s">
        <v>55</v>
      </c>
      <c r="C51" s="1"/>
      <c r="D51" s="1"/>
      <c r="E51" s="50" t="s">
        <v>71</v>
      </c>
      <c r="F51" s="1"/>
      <c r="G51" s="1"/>
      <c r="H51" s="41"/>
      <c r="I51" s="1"/>
      <c r="J51" s="41"/>
      <c r="K51" s="1"/>
      <c r="L51" s="1"/>
      <c r="M51" s="12"/>
      <c r="N51" s="2"/>
      <c r="O51" s="2"/>
      <c r="P51" s="2"/>
      <c r="Q51" s="2"/>
    </row>
    <row r="52">
      <c r="A52" s="9"/>
      <c r="B52" s="49" t="s">
        <v>57</v>
      </c>
      <c r="C52" s="1"/>
      <c r="D52" s="1"/>
      <c r="E52" s="50" t="s">
        <v>3</v>
      </c>
      <c r="F52" s="1"/>
      <c r="G52" s="1"/>
      <c r="H52" s="41"/>
      <c r="I52" s="1"/>
      <c r="J52" s="41"/>
      <c r="K52" s="1"/>
      <c r="L52" s="1"/>
      <c r="M52" s="12"/>
      <c r="N52" s="2"/>
      <c r="O52" s="2"/>
      <c r="P52" s="2"/>
      <c r="Q52" s="2"/>
    </row>
    <row r="53" thickBot="1">
      <c r="A53" s="9"/>
      <c r="B53" s="51" t="s">
        <v>58</v>
      </c>
      <c r="C53" s="52"/>
      <c r="D53" s="52"/>
      <c r="E53" s="53" t="s">
        <v>3</v>
      </c>
      <c r="F53" s="52"/>
      <c r="G53" s="52"/>
      <c r="H53" s="54"/>
      <c r="I53" s="52"/>
      <c r="J53" s="54"/>
      <c r="K53" s="52"/>
      <c r="L53" s="52"/>
      <c r="M53" s="12"/>
      <c r="N53" s="2"/>
      <c r="O53" s="2"/>
      <c r="P53" s="2"/>
      <c r="Q53" s="2"/>
    </row>
    <row r="54" thickTop="1" thickBot="1" ht="25" customHeight="1">
      <c r="A54" s="9"/>
      <c r="B54" s="1"/>
      <c r="C54" s="60" t="s">
        <v>34</v>
      </c>
      <c r="D54" s="1"/>
      <c r="E54" s="60" t="s">
        <v>35</v>
      </c>
      <c r="F54" s="1"/>
      <c r="G54" s="61" t="s">
        <v>72</v>
      </c>
      <c r="H54" s="62">
        <f>J29+J34+J39+J44+J49</f>
        <v>0</v>
      </c>
      <c r="I54" s="61" t="s">
        <v>73</v>
      </c>
      <c r="J54" s="63">
        <f>(L54-H54)</f>
        <v>0</v>
      </c>
      <c r="K54" s="61" t="s">
        <v>74</v>
      </c>
      <c r="L54" s="64">
        <f>L29+L34+L39+L44+L49</f>
        <v>0</v>
      </c>
      <c r="M54" s="12"/>
      <c r="N54" s="2"/>
      <c r="O54" s="2"/>
      <c r="P54" s="2"/>
      <c r="Q54" s="32">
        <f>0+Q29+Q34+Q39+Q44+Q49</f>
        <v>0</v>
      </c>
      <c r="R54" s="26">
        <f>0+R29+R34+R39+R44+R49</f>
        <v>0</v>
      </c>
      <c r="S54" s="65">
        <f>Q54*(1+J54)+R54</f>
        <v>0</v>
      </c>
    </row>
    <row r="55" thickTop="1" thickBot="1" ht="25" customHeight="1">
      <c r="A55" s="9"/>
      <c r="B55" s="66"/>
      <c r="C55" s="66"/>
      <c r="D55" s="66"/>
      <c r="E55" s="66"/>
      <c r="F55" s="66"/>
      <c r="G55" s="67" t="s">
        <v>75</v>
      </c>
      <c r="H55" s="68">
        <f>J29+J34+J39+J44+J49</f>
        <v>0</v>
      </c>
      <c r="I55" s="67" t="s">
        <v>76</v>
      </c>
      <c r="J55" s="69">
        <f>0+J54</f>
        <v>0</v>
      </c>
      <c r="K55" s="67" t="s">
        <v>77</v>
      </c>
      <c r="L55" s="70">
        <f>L29+L34+L39+L44+L49</f>
        <v>0</v>
      </c>
      <c r="M55" s="12"/>
      <c r="N55" s="2"/>
      <c r="O55" s="2"/>
      <c r="P55" s="2"/>
      <c r="Q55" s="2"/>
    </row>
    <row r="56" ht="40" customHeight="1">
      <c r="A56" s="9"/>
      <c r="B56" s="71" t="s">
        <v>78</v>
      </c>
      <c r="C56" s="1"/>
      <c r="D56" s="1"/>
      <c r="E56" s="1"/>
      <c r="F56" s="1"/>
      <c r="G56" s="1"/>
      <c r="H56" s="41"/>
      <c r="I56" s="1"/>
      <c r="J56" s="41"/>
      <c r="K56" s="1"/>
      <c r="L56" s="1"/>
      <c r="M56" s="12"/>
      <c r="N56" s="2"/>
      <c r="O56" s="2"/>
      <c r="P56" s="2"/>
      <c r="Q56" s="2"/>
    </row>
    <row r="57">
      <c r="A57" s="9"/>
      <c r="B57" s="42">
        <v>6</v>
      </c>
      <c r="C57" s="43" t="s">
        <v>79</v>
      </c>
      <c r="D57" s="43" t="s">
        <v>3</v>
      </c>
      <c r="E57" s="43" t="s">
        <v>37</v>
      </c>
      <c r="F57" s="43" t="s">
        <v>3</v>
      </c>
      <c r="G57" s="44" t="s">
        <v>80</v>
      </c>
      <c r="H57" s="45">
        <v>1</v>
      </c>
      <c r="I57" s="24">
        <f>ROUND(0,2)</f>
        <v>0</v>
      </c>
      <c r="J57" s="46">
        <f>ROUND(I57*H57,2)</f>
        <v>0</v>
      </c>
      <c r="K57" s="47">
        <v>0.20999999999999999</v>
      </c>
      <c r="L57" s="48">
        <f>IF(ISNUMBER(K57),ROUND(J57*(K57+1),2),0)</f>
        <v>0</v>
      </c>
      <c r="M57" s="12"/>
      <c r="N57" s="2"/>
      <c r="O57" s="2"/>
      <c r="P57" s="2"/>
      <c r="Q57" s="32">
        <f>IF(ISNUMBER(K57),IF(H57&gt;0,IF(I57&gt;0,J57,0),0),0)</f>
        <v>0</v>
      </c>
      <c r="R57" s="26">
        <f>IF(ISNUMBER(K57)=FALSE,J57,0)</f>
        <v>0</v>
      </c>
    </row>
    <row r="58">
      <c r="A58" s="9"/>
      <c r="B58" s="49" t="s">
        <v>54</v>
      </c>
      <c r="C58" s="1"/>
      <c r="D58" s="1"/>
      <c r="E58" s="50" t="s">
        <v>81</v>
      </c>
      <c r="F58" s="1"/>
      <c r="G58" s="1"/>
      <c r="H58" s="41"/>
      <c r="I58" s="1"/>
      <c r="J58" s="41"/>
      <c r="K58" s="1"/>
      <c r="L58" s="1"/>
      <c r="M58" s="12"/>
      <c r="N58" s="2"/>
      <c r="O58" s="2"/>
      <c r="P58" s="2"/>
      <c r="Q58" s="2"/>
    </row>
    <row r="59">
      <c r="A59" s="9"/>
      <c r="B59" s="49" t="s">
        <v>55</v>
      </c>
      <c r="C59" s="1"/>
      <c r="D59" s="1"/>
      <c r="E59" s="50" t="s">
        <v>82</v>
      </c>
      <c r="F59" s="1"/>
      <c r="G59" s="1"/>
      <c r="H59" s="41"/>
      <c r="I59" s="1"/>
      <c r="J59" s="41"/>
      <c r="K59" s="1"/>
      <c r="L59" s="1"/>
      <c r="M59" s="12"/>
      <c r="N59" s="2"/>
      <c r="O59" s="2"/>
      <c r="P59" s="2"/>
      <c r="Q59" s="2"/>
    </row>
    <row r="60">
      <c r="A60" s="9"/>
      <c r="B60" s="49" t="s">
        <v>57</v>
      </c>
      <c r="C60" s="1"/>
      <c r="D60" s="1"/>
      <c r="E60" s="50" t="s">
        <v>3</v>
      </c>
      <c r="F60" s="1"/>
      <c r="G60" s="1"/>
      <c r="H60" s="41"/>
      <c r="I60" s="1"/>
      <c r="J60" s="41"/>
      <c r="K60" s="1"/>
      <c r="L60" s="1"/>
      <c r="M60" s="12"/>
      <c r="N60" s="2"/>
      <c r="O60" s="2"/>
      <c r="P60" s="2"/>
      <c r="Q60" s="2"/>
    </row>
    <row r="61" thickBot="1">
      <c r="A61" s="9"/>
      <c r="B61" s="51" t="s">
        <v>58</v>
      </c>
      <c r="C61" s="52"/>
      <c r="D61" s="52"/>
      <c r="E61" s="53" t="s">
        <v>3</v>
      </c>
      <c r="F61" s="52"/>
      <c r="G61" s="52"/>
      <c r="H61" s="54"/>
      <c r="I61" s="52"/>
      <c r="J61" s="54"/>
      <c r="K61" s="52"/>
      <c r="L61" s="52"/>
      <c r="M61" s="12"/>
      <c r="N61" s="2"/>
      <c r="O61" s="2"/>
      <c r="P61" s="2"/>
      <c r="Q61" s="2"/>
    </row>
    <row r="62" thickTop="1">
      <c r="A62" s="9"/>
      <c r="B62" s="42">
        <v>7</v>
      </c>
      <c r="C62" s="43" t="s">
        <v>83</v>
      </c>
      <c r="D62" s="43" t="s">
        <v>3</v>
      </c>
      <c r="E62" s="43" t="s">
        <v>84</v>
      </c>
      <c r="F62" s="43" t="s">
        <v>3</v>
      </c>
      <c r="G62" s="44" t="s">
        <v>85</v>
      </c>
      <c r="H62" s="55">
        <v>1</v>
      </c>
      <c r="I62" s="56">
        <f>ROUND(0,2)</f>
        <v>0</v>
      </c>
      <c r="J62" s="57">
        <f>ROUND(I62*H62,2)</f>
        <v>0</v>
      </c>
      <c r="K62" s="58">
        <v>0.20999999999999999</v>
      </c>
      <c r="L62" s="59">
        <f>IF(ISNUMBER(K62),ROUND(J62*(K62+1),2),0)</f>
        <v>0</v>
      </c>
      <c r="M62" s="12"/>
      <c r="N62" s="2"/>
      <c r="O62" s="2"/>
      <c r="P62" s="2"/>
      <c r="Q62" s="32">
        <f>IF(ISNUMBER(K62),IF(H62&gt;0,IF(I62&gt;0,J62,0),0),0)</f>
        <v>0</v>
      </c>
      <c r="R62" s="26">
        <f>IF(ISNUMBER(K62)=FALSE,J62,0)</f>
        <v>0</v>
      </c>
    </row>
    <row r="63">
      <c r="A63" s="9"/>
      <c r="B63" s="49" t="s">
        <v>54</v>
      </c>
      <c r="C63" s="1"/>
      <c r="D63" s="1"/>
      <c r="E63" s="50" t="s">
        <v>84</v>
      </c>
      <c r="F63" s="1"/>
      <c r="G63" s="1"/>
      <c r="H63" s="41"/>
      <c r="I63" s="1"/>
      <c r="J63" s="41"/>
      <c r="K63" s="1"/>
      <c r="L63" s="1"/>
      <c r="M63" s="12"/>
      <c r="N63" s="2"/>
      <c r="O63" s="2"/>
      <c r="P63" s="2"/>
      <c r="Q63" s="2"/>
    </row>
    <row r="64">
      <c r="A64" s="9"/>
      <c r="B64" s="49" t="s">
        <v>55</v>
      </c>
      <c r="C64" s="1"/>
      <c r="D64" s="1"/>
      <c r="E64" s="50" t="s">
        <v>86</v>
      </c>
      <c r="F64" s="1"/>
      <c r="G64" s="1"/>
      <c r="H64" s="41"/>
      <c r="I64" s="1"/>
      <c r="J64" s="41"/>
      <c r="K64" s="1"/>
      <c r="L64" s="1"/>
      <c r="M64" s="12"/>
      <c r="N64" s="2"/>
      <c r="O64" s="2"/>
      <c r="P64" s="2"/>
      <c r="Q64" s="2"/>
    </row>
    <row r="65">
      <c r="A65" s="9"/>
      <c r="B65" s="49" t="s">
        <v>57</v>
      </c>
      <c r="C65" s="1"/>
      <c r="D65" s="1"/>
      <c r="E65" s="50" t="s">
        <v>3</v>
      </c>
      <c r="F65" s="1"/>
      <c r="G65" s="1"/>
      <c r="H65" s="41"/>
      <c r="I65" s="1"/>
      <c r="J65" s="41"/>
      <c r="K65" s="1"/>
      <c r="L65" s="1"/>
      <c r="M65" s="12"/>
      <c r="N65" s="2"/>
      <c r="O65" s="2"/>
      <c r="P65" s="2"/>
      <c r="Q65" s="2"/>
    </row>
    <row r="66" thickBot="1">
      <c r="A66" s="9"/>
      <c r="B66" s="51" t="s">
        <v>58</v>
      </c>
      <c r="C66" s="52"/>
      <c r="D66" s="52"/>
      <c r="E66" s="53" t="s">
        <v>3</v>
      </c>
      <c r="F66" s="52"/>
      <c r="G66" s="52"/>
      <c r="H66" s="54"/>
      <c r="I66" s="52"/>
      <c r="J66" s="54"/>
      <c r="K66" s="52"/>
      <c r="L66" s="52"/>
      <c r="M66" s="12"/>
      <c r="N66" s="2"/>
      <c r="O66" s="2"/>
      <c r="P66" s="2"/>
      <c r="Q66" s="2"/>
    </row>
    <row r="67" thickTop="1" thickBot="1" ht="25" customHeight="1">
      <c r="A67" s="9"/>
      <c r="B67" s="1"/>
      <c r="C67" s="60" t="s">
        <v>36</v>
      </c>
      <c r="D67" s="1"/>
      <c r="E67" s="60" t="s">
        <v>37</v>
      </c>
      <c r="F67" s="1"/>
      <c r="G67" s="61" t="s">
        <v>72</v>
      </c>
      <c r="H67" s="62">
        <f>J57+J62</f>
        <v>0</v>
      </c>
      <c r="I67" s="61" t="s">
        <v>73</v>
      </c>
      <c r="J67" s="63">
        <f>(L67-H67)</f>
        <v>0</v>
      </c>
      <c r="K67" s="61" t="s">
        <v>74</v>
      </c>
      <c r="L67" s="64">
        <f>L57+L62</f>
        <v>0</v>
      </c>
      <c r="M67" s="12"/>
      <c r="N67" s="2"/>
      <c r="O67" s="2"/>
      <c r="P67" s="2"/>
      <c r="Q67" s="32">
        <f>0+Q57+Q62</f>
        <v>0</v>
      </c>
      <c r="R67" s="26">
        <f>0+R57+R62</f>
        <v>0</v>
      </c>
      <c r="S67" s="65">
        <f>Q67*(1+J67)+R67</f>
        <v>0</v>
      </c>
    </row>
    <row r="68" thickTop="1" thickBot="1" ht="25" customHeight="1">
      <c r="A68" s="9"/>
      <c r="B68" s="66"/>
      <c r="C68" s="66"/>
      <c r="D68" s="66"/>
      <c r="E68" s="66"/>
      <c r="F68" s="66"/>
      <c r="G68" s="67" t="s">
        <v>75</v>
      </c>
      <c r="H68" s="68">
        <f>J57+J62</f>
        <v>0</v>
      </c>
      <c r="I68" s="67" t="s">
        <v>76</v>
      </c>
      <c r="J68" s="69">
        <f>0+J67</f>
        <v>0</v>
      </c>
      <c r="K68" s="67" t="s">
        <v>77</v>
      </c>
      <c r="L68" s="70">
        <f>L57+L62</f>
        <v>0</v>
      </c>
      <c r="M68" s="12"/>
      <c r="N68" s="2"/>
      <c r="O68" s="2"/>
      <c r="P68" s="2"/>
      <c r="Q68" s="2"/>
    </row>
    <row r="69" ht="40" customHeight="1">
      <c r="A69" s="9"/>
      <c r="B69" s="71" t="s">
        <v>87</v>
      </c>
      <c r="C69" s="1"/>
      <c r="D69" s="1"/>
      <c r="E69" s="1"/>
      <c r="F69" s="1"/>
      <c r="G69" s="1"/>
      <c r="H69" s="41"/>
      <c r="I69" s="1"/>
      <c r="J69" s="41"/>
      <c r="K69" s="1"/>
      <c r="L69" s="1"/>
      <c r="M69" s="12"/>
      <c r="N69" s="2"/>
      <c r="O69" s="2"/>
      <c r="P69" s="2"/>
      <c r="Q69" s="2"/>
    </row>
    <row r="70">
      <c r="A70" s="9"/>
      <c r="B70" s="42">
        <v>8</v>
      </c>
      <c r="C70" s="43" t="s">
        <v>88</v>
      </c>
      <c r="D70" s="43" t="s">
        <v>3</v>
      </c>
      <c r="E70" s="43" t="s">
        <v>89</v>
      </c>
      <c r="F70" s="43" t="s">
        <v>3</v>
      </c>
      <c r="G70" s="44" t="s">
        <v>53</v>
      </c>
      <c r="H70" s="45">
        <v>1</v>
      </c>
      <c r="I70" s="24">
        <f>ROUND(0,2)</f>
        <v>0</v>
      </c>
      <c r="J70" s="46">
        <f>ROUND(I70*H70,2)</f>
        <v>0</v>
      </c>
      <c r="K70" s="47">
        <v>0.20999999999999999</v>
      </c>
      <c r="L70" s="48">
        <f>IF(ISNUMBER(K70),ROUND(J70*(K70+1),2),0)</f>
        <v>0</v>
      </c>
      <c r="M70" s="12"/>
      <c r="N70" s="2"/>
      <c r="O70" s="2"/>
      <c r="P70" s="2"/>
      <c r="Q70" s="32">
        <f>IF(ISNUMBER(K70),IF(H70&gt;0,IF(I70&gt;0,J70,0),0),0)</f>
        <v>0</v>
      </c>
      <c r="R70" s="26">
        <f>IF(ISNUMBER(K70)=FALSE,J70,0)</f>
        <v>0</v>
      </c>
    </row>
    <row r="71">
      <c r="A71" s="9"/>
      <c r="B71" s="49" t="s">
        <v>54</v>
      </c>
      <c r="C71" s="1"/>
      <c r="D71" s="1"/>
      <c r="E71" s="50" t="s">
        <v>89</v>
      </c>
      <c r="F71" s="1"/>
      <c r="G71" s="1"/>
      <c r="H71" s="41"/>
      <c r="I71" s="1"/>
      <c r="J71" s="41"/>
      <c r="K71" s="1"/>
      <c r="L71" s="1"/>
      <c r="M71" s="12"/>
      <c r="N71" s="2"/>
      <c r="O71" s="2"/>
      <c r="P71" s="2"/>
      <c r="Q71" s="2"/>
    </row>
    <row r="72">
      <c r="A72" s="9"/>
      <c r="B72" s="49" t="s">
        <v>55</v>
      </c>
      <c r="C72" s="1"/>
      <c r="D72" s="1"/>
      <c r="E72" s="50" t="s">
        <v>90</v>
      </c>
      <c r="F72" s="1"/>
      <c r="G72" s="1"/>
      <c r="H72" s="41"/>
      <c r="I72" s="1"/>
      <c r="J72" s="41"/>
      <c r="K72" s="1"/>
      <c r="L72" s="1"/>
      <c r="M72" s="12"/>
      <c r="N72" s="2"/>
      <c r="O72" s="2"/>
      <c r="P72" s="2"/>
      <c r="Q72" s="2"/>
    </row>
    <row r="73">
      <c r="A73" s="9"/>
      <c r="B73" s="49" t="s">
        <v>57</v>
      </c>
      <c r="C73" s="1"/>
      <c r="D73" s="1"/>
      <c r="E73" s="50" t="s">
        <v>3</v>
      </c>
      <c r="F73" s="1"/>
      <c r="G73" s="1"/>
      <c r="H73" s="41"/>
      <c r="I73" s="1"/>
      <c r="J73" s="41"/>
      <c r="K73" s="1"/>
      <c r="L73" s="1"/>
      <c r="M73" s="12"/>
      <c r="N73" s="2"/>
      <c r="O73" s="2"/>
      <c r="P73" s="2"/>
      <c r="Q73" s="2"/>
    </row>
    <row r="74" thickBot="1">
      <c r="A74" s="9"/>
      <c r="B74" s="51" t="s">
        <v>58</v>
      </c>
      <c r="C74" s="52"/>
      <c r="D74" s="52"/>
      <c r="E74" s="53" t="s">
        <v>3</v>
      </c>
      <c r="F74" s="52"/>
      <c r="G74" s="52"/>
      <c r="H74" s="54"/>
      <c r="I74" s="52"/>
      <c r="J74" s="54"/>
      <c r="K74" s="52"/>
      <c r="L74" s="52"/>
      <c r="M74" s="12"/>
      <c r="N74" s="2"/>
      <c r="O74" s="2"/>
      <c r="P74" s="2"/>
      <c r="Q74" s="2"/>
    </row>
    <row r="75" thickTop="1" thickBot="1" ht="25" customHeight="1">
      <c r="A75" s="9"/>
      <c r="B75" s="1"/>
      <c r="C75" s="60" t="s">
        <v>38</v>
      </c>
      <c r="D75" s="1"/>
      <c r="E75" s="60" t="s">
        <v>39</v>
      </c>
      <c r="F75" s="1"/>
      <c r="G75" s="61" t="s">
        <v>72</v>
      </c>
      <c r="H75" s="62">
        <f>0+J70</f>
        <v>0</v>
      </c>
      <c r="I75" s="61" t="s">
        <v>73</v>
      </c>
      <c r="J75" s="63">
        <f>(L75-H75)</f>
        <v>0</v>
      </c>
      <c r="K75" s="61" t="s">
        <v>74</v>
      </c>
      <c r="L75" s="64">
        <f>0+L70</f>
        <v>0</v>
      </c>
      <c r="M75" s="12"/>
      <c r="N75" s="2"/>
      <c r="O75" s="2"/>
      <c r="P75" s="2"/>
      <c r="Q75" s="32">
        <f>0+Q70</f>
        <v>0</v>
      </c>
      <c r="R75" s="26">
        <f>0+R70</f>
        <v>0</v>
      </c>
      <c r="S75" s="65">
        <f>Q75*(1+J75)+R75</f>
        <v>0</v>
      </c>
    </row>
    <row r="76" thickTop="1" thickBot="1" ht="25" customHeight="1">
      <c r="A76" s="9"/>
      <c r="B76" s="66"/>
      <c r="C76" s="66"/>
      <c r="D76" s="66"/>
      <c r="E76" s="66"/>
      <c r="F76" s="66"/>
      <c r="G76" s="67" t="s">
        <v>75</v>
      </c>
      <c r="H76" s="68">
        <f>0+J70</f>
        <v>0</v>
      </c>
      <c r="I76" s="67" t="s">
        <v>76</v>
      </c>
      <c r="J76" s="69">
        <f>0+J75</f>
        <v>0</v>
      </c>
      <c r="K76" s="67" t="s">
        <v>77</v>
      </c>
      <c r="L76" s="70">
        <f>0+L70</f>
        <v>0</v>
      </c>
      <c r="M76" s="12"/>
      <c r="N76" s="2"/>
      <c r="O76" s="2"/>
      <c r="P76" s="2"/>
      <c r="Q76" s="2"/>
    </row>
    <row r="77" ht="40" customHeight="1">
      <c r="A77" s="9"/>
      <c r="B77" s="71" t="s">
        <v>91</v>
      </c>
      <c r="C77" s="1"/>
      <c r="D77" s="1"/>
      <c r="E77" s="1"/>
      <c r="F77" s="1"/>
      <c r="G77" s="1"/>
      <c r="H77" s="41"/>
      <c r="I77" s="1"/>
      <c r="J77" s="41"/>
      <c r="K77" s="1"/>
      <c r="L77" s="1"/>
      <c r="M77" s="12"/>
      <c r="N77" s="2"/>
      <c r="O77" s="2"/>
      <c r="P77" s="2"/>
      <c r="Q77" s="2"/>
    </row>
    <row r="78">
      <c r="A78" s="9"/>
      <c r="B78" s="42">
        <v>9</v>
      </c>
      <c r="C78" s="43" t="s">
        <v>92</v>
      </c>
      <c r="D78" s="43" t="s">
        <v>3</v>
      </c>
      <c r="E78" s="43" t="s">
        <v>93</v>
      </c>
      <c r="F78" s="43" t="s">
        <v>3</v>
      </c>
      <c r="G78" s="44" t="s">
        <v>53</v>
      </c>
      <c r="H78" s="45">
        <v>1</v>
      </c>
      <c r="I78" s="24">
        <f>ROUND(0,2)</f>
        <v>0</v>
      </c>
      <c r="J78" s="46">
        <f>ROUND(I78*H78,2)</f>
        <v>0</v>
      </c>
      <c r="K78" s="47">
        <v>0.20999999999999999</v>
      </c>
      <c r="L78" s="48">
        <f>IF(ISNUMBER(K78),ROUND(J78*(K78+1),2),0)</f>
        <v>0</v>
      </c>
      <c r="M78" s="12"/>
      <c r="N78" s="2"/>
      <c r="O78" s="2"/>
      <c r="P78" s="2"/>
      <c r="Q78" s="32">
        <f>IF(ISNUMBER(K78),IF(H78&gt;0,IF(I78&gt;0,J78,0),0),0)</f>
        <v>0</v>
      </c>
      <c r="R78" s="26">
        <f>IF(ISNUMBER(K78)=FALSE,J78,0)</f>
        <v>0</v>
      </c>
    </row>
    <row r="79">
      <c r="A79" s="9"/>
      <c r="B79" s="49" t="s">
        <v>54</v>
      </c>
      <c r="C79" s="1"/>
      <c r="D79" s="1"/>
      <c r="E79" s="50" t="s">
        <v>93</v>
      </c>
      <c r="F79" s="1"/>
      <c r="G79" s="1"/>
      <c r="H79" s="41"/>
      <c r="I79" s="1"/>
      <c r="J79" s="41"/>
      <c r="K79" s="1"/>
      <c r="L79" s="1"/>
      <c r="M79" s="12"/>
      <c r="N79" s="2"/>
      <c r="O79" s="2"/>
      <c r="P79" s="2"/>
      <c r="Q79" s="2"/>
    </row>
    <row r="80">
      <c r="A80" s="9"/>
      <c r="B80" s="49" t="s">
        <v>55</v>
      </c>
      <c r="C80" s="1"/>
      <c r="D80" s="1"/>
      <c r="E80" s="50" t="s">
        <v>94</v>
      </c>
      <c r="F80" s="1"/>
      <c r="G80" s="1"/>
      <c r="H80" s="41"/>
      <c r="I80" s="1"/>
      <c r="J80" s="41"/>
      <c r="K80" s="1"/>
      <c r="L80" s="1"/>
      <c r="M80" s="12"/>
      <c r="N80" s="2"/>
      <c r="O80" s="2"/>
      <c r="P80" s="2"/>
      <c r="Q80" s="2"/>
    </row>
    <row r="81">
      <c r="A81" s="9"/>
      <c r="B81" s="49" t="s">
        <v>57</v>
      </c>
      <c r="C81" s="1"/>
      <c r="D81" s="1"/>
      <c r="E81" s="50" t="s">
        <v>3</v>
      </c>
      <c r="F81" s="1"/>
      <c r="G81" s="1"/>
      <c r="H81" s="41"/>
      <c r="I81" s="1"/>
      <c r="J81" s="41"/>
      <c r="K81" s="1"/>
      <c r="L81" s="1"/>
      <c r="M81" s="12"/>
      <c r="N81" s="2"/>
      <c r="O81" s="2"/>
      <c r="P81" s="2"/>
      <c r="Q81" s="2"/>
    </row>
    <row r="82" thickBot="1">
      <c r="A82" s="9"/>
      <c r="B82" s="51" t="s">
        <v>58</v>
      </c>
      <c r="C82" s="52"/>
      <c r="D82" s="52"/>
      <c r="E82" s="53" t="s">
        <v>3</v>
      </c>
      <c r="F82" s="52"/>
      <c r="G82" s="52"/>
      <c r="H82" s="54"/>
      <c r="I82" s="52"/>
      <c r="J82" s="54"/>
      <c r="K82" s="52"/>
      <c r="L82" s="52"/>
      <c r="M82" s="12"/>
      <c r="N82" s="2"/>
      <c r="O82" s="2"/>
      <c r="P82" s="2"/>
      <c r="Q82" s="2"/>
    </row>
    <row r="83" thickTop="1" thickBot="1" ht="25" customHeight="1">
      <c r="A83" s="9"/>
      <c r="B83" s="1"/>
      <c r="C83" s="60" t="s">
        <v>40</v>
      </c>
      <c r="D83" s="1"/>
      <c r="E83" s="60" t="s">
        <v>41</v>
      </c>
      <c r="F83" s="1"/>
      <c r="G83" s="61" t="s">
        <v>72</v>
      </c>
      <c r="H83" s="62">
        <f>0+J78</f>
        <v>0</v>
      </c>
      <c r="I83" s="61" t="s">
        <v>73</v>
      </c>
      <c r="J83" s="63">
        <f>(L83-H83)</f>
        <v>0</v>
      </c>
      <c r="K83" s="61" t="s">
        <v>74</v>
      </c>
      <c r="L83" s="64">
        <f>0+L78</f>
        <v>0</v>
      </c>
      <c r="M83" s="12"/>
      <c r="N83" s="2"/>
      <c r="O83" s="2"/>
      <c r="P83" s="2"/>
      <c r="Q83" s="32">
        <f>0+Q78</f>
        <v>0</v>
      </c>
      <c r="R83" s="26">
        <f>0+R78</f>
        <v>0</v>
      </c>
      <c r="S83" s="65">
        <f>Q83*(1+J83)+R83</f>
        <v>0</v>
      </c>
    </row>
    <row r="84" thickTop="1" thickBot="1" ht="25" customHeight="1">
      <c r="A84" s="9"/>
      <c r="B84" s="66"/>
      <c r="C84" s="66"/>
      <c r="D84" s="66"/>
      <c r="E84" s="66"/>
      <c r="F84" s="66"/>
      <c r="G84" s="67" t="s">
        <v>75</v>
      </c>
      <c r="H84" s="68">
        <f>0+J78</f>
        <v>0</v>
      </c>
      <c r="I84" s="67" t="s">
        <v>76</v>
      </c>
      <c r="J84" s="69">
        <f>0+J83</f>
        <v>0</v>
      </c>
      <c r="K84" s="67" t="s">
        <v>77</v>
      </c>
      <c r="L84" s="70">
        <f>0+L78</f>
        <v>0</v>
      </c>
      <c r="M84" s="12"/>
      <c r="N84" s="2"/>
      <c r="O84" s="2"/>
      <c r="P84" s="2"/>
      <c r="Q84" s="2"/>
    </row>
    <row r="85">
      <c r="A85" s="13"/>
      <c r="B85" s="4"/>
      <c r="C85" s="4"/>
      <c r="D85" s="4"/>
      <c r="E85" s="4"/>
      <c r="F85" s="4"/>
      <c r="G85" s="4"/>
      <c r="H85" s="72"/>
      <c r="I85" s="4"/>
      <c r="J85" s="72"/>
      <c r="K85" s="4"/>
      <c r="L85" s="4"/>
      <c r="M85" s="14"/>
      <c r="N85" s="2"/>
      <c r="O85" s="2"/>
      <c r="P85" s="2"/>
      <c r="Q85" s="2"/>
    </row>
    <row r="86">
      <c r="A86" s="1"/>
      <c r="B86" s="1"/>
      <c r="C86" s="1"/>
      <c r="D86" s="1"/>
      <c r="E86" s="1"/>
      <c r="F86" s="1"/>
      <c r="G86" s="1"/>
      <c r="H86" s="1"/>
      <c r="I86" s="1"/>
      <c r="J86" s="1"/>
      <c r="K86" s="1"/>
      <c r="L86" s="1"/>
      <c r="M86" s="1"/>
      <c r="N86" s="2"/>
      <c r="O86" s="2"/>
      <c r="P86" s="2"/>
      <c r="Q86" s="2"/>
    </row>
  </sheetData>
  <mergeCells count="57">
    <mergeCell ref="B35:D35"/>
    <mergeCell ref="B36:D36"/>
    <mergeCell ref="B37:D37"/>
    <mergeCell ref="B38:D38"/>
    <mergeCell ref="B40:D40"/>
    <mergeCell ref="B41:D41"/>
    <mergeCell ref="B42:D42"/>
    <mergeCell ref="B43:D43"/>
    <mergeCell ref="B45:D45"/>
    <mergeCell ref="B46:D46"/>
    <mergeCell ref="B47:D47"/>
    <mergeCell ref="B48:D48"/>
    <mergeCell ref="B50:D50"/>
    <mergeCell ref="B51:D51"/>
    <mergeCell ref="B52:D52"/>
    <mergeCell ref="B53:D53"/>
    <mergeCell ref="B56:L56"/>
    <mergeCell ref="B58:D58"/>
    <mergeCell ref="B59:D59"/>
    <mergeCell ref="B60:D60"/>
    <mergeCell ref="B61:D61"/>
    <mergeCell ref="B63:D63"/>
    <mergeCell ref="B64:D64"/>
    <mergeCell ref="B65:D65"/>
    <mergeCell ref="B66:D66"/>
    <mergeCell ref="B69:L69"/>
    <mergeCell ref="B71:D71"/>
    <mergeCell ref="B72:D72"/>
    <mergeCell ref="B73:D73"/>
    <mergeCell ref="B74:D74"/>
    <mergeCell ref="B79:D79"/>
    <mergeCell ref="B80:D80"/>
    <mergeCell ref="B81:D81"/>
    <mergeCell ref="B82:D82"/>
    <mergeCell ref="B77:L77"/>
    <mergeCell ref="A1:A2"/>
    <mergeCell ref="A3:F3"/>
    <mergeCell ref="B4:C5"/>
    <mergeCell ref="B6:I6"/>
    <mergeCell ref="B8:C9"/>
    <mergeCell ref="A10:D10"/>
    <mergeCell ref="A11:G11"/>
    <mergeCell ref="A12:G12"/>
    <mergeCell ref="A13:G13"/>
    <mergeCell ref="B17:C18"/>
    <mergeCell ref="B19:D19"/>
    <mergeCell ref="E19:F19"/>
    <mergeCell ref="B20:D20"/>
    <mergeCell ref="B21:D21"/>
    <mergeCell ref="B22:D22"/>
    <mergeCell ref="B25:C26"/>
    <mergeCell ref="B28:L28"/>
    <mergeCell ref="B30:D30"/>
    <mergeCell ref="B31:D31"/>
    <mergeCell ref="B32:D32"/>
    <mergeCell ref="B33:D33"/>
    <mergeCell ref="B23:D23"/>
  </mergeCells>
  <pageMargins left="0.39375" right="0.39375" top="0.5902778" bottom="0.39375" header="0.1965278" footer="0.1576389"/>
  <pageSetup paperSize="9" orientation="portrait" fitToHeight="0"/>
  <headerFooter>
    <oddFooter>&amp;CStatické zajištění silnice Oloví - Boučí | VON - Vedlejší a ostatní náklady&amp;R&amp;P/&amp;N</oddFooter>
  </headerFooter>
  <drawing r:id="rId1"/>
</worksheet>
</file>

<file path=xl/worksheets/sheet3.xml><?xml version="1.0" encoding="utf-8"?>
<worksheet xmlns:r="http://schemas.openxmlformats.org/officeDocument/2006/relationships" xmlns="http://schemas.openxmlformats.org/spreadsheetml/2006/main">
  <sheetPr codeName="____BO________cm">
    <pageSetUpPr fitToPage="1"/>
  </sheetPr>
  <sheetViews>
    <sheetView workbookViewId="0">
      <selection activeCell="A1" sqref="A1:A2"/>
    </sheetView>
  </sheetViews>
  <sheetFormatPr defaultRowHeight="12.75"/>
  <cols>
    <col min="1" max="1" width="4.710938"/>
    <col min="2" max="2" width="5.710938"/>
    <col min="3" max="3" width="11.71094"/>
    <col min="4" max="4" width="5.710938"/>
    <col min="5" max="5" width="80.71094"/>
    <col min="6" max="6" width="9.140625" hidden="1"/>
    <col min="7" max="7" width="20.71094"/>
    <col min="8" max="12" width="22.71094"/>
    <col min="13" max="13" width="4.710938"/>
    <col min="17" max="19" width="9.140625" hidden="1"/>
  </cols>
  <sheetData>
    <row r="1">
      <c r="A1" s="1"/>
      <c r="B1" s="1"/>
      <c r="C1" s="1"/>
      <c r="D1" s="1"/>
      <c r="E1" s="1"/>
      <c r="F1" s="1"/>
      <c r="G1" s="1"/>
      <c r="H1" s="1"/>
      <c r="I1" s="1"/>
      <c r="J1" s="1"/>
      <c r="K1" s="1"/>
      <c r="L1" s="1"/>
      <c r="M1" s="1"/>
      <c r="N1" s="2"/>
      <c r="O1" s="2"/>
      <c r="P1" s="2"/>
      <c r="Q1" s="2"/>
    </row>
    <row r="2">
      <c r="A2" s="1"/>
      <c r="B2" s="1"/>
      <c r="C2" s="1"/>
      <c r="D2" s="1"/>
      <c r="E2" s="1"/>
      <c r="F2" s="1"/>
      <c r="G2" s="1"/>
      <c r="H2" s="1"/>
      <c r="I2" s="1"/>
      <c r="J2" s="1"/>
      <c r="K2" s="1"/>
      <c r="L2" s="1"/>
      <c r="M2" s="1"/>
      <c r="N2" s="2"/>
      <c r="O2" s="2"/>
      <c r="P2" s="2"/>
      <c r="Q2" s="2"/>
    </row>
    <row r="3" ht="24" customHeight="1">
      <c r="A3" s="3" t="s">
        <v>26</v>
      </c>
      <c r="B3" s="1"/>
      <c r="C3" s="1"/>
      <c r="D3" s="1"/>
      <c r="E3" s="1"/>
      <c r="F3" s="1"/>
      <c r="G3" s="1"/>
      <c r="H3" s="1"/>
      <c r="I3" s="1"/>
      <c r="J3" s="1"/>
      <c r="K3" s="1"/>
      <c r="L3" s="1"/>
      <c r="M3" s="1"/>
      <c r="N3" s="2"/>
      <c r="O3" s="2"/>
      <c r="P3" s="2"/>
      <c r="Q3" s="2"/>
    </row>
    <row r="4" ht="6" customHeight="1">
      <c r="A4" s="4"/>
      <c r="B4" s="27" t="s">
        <v>1</v>
      </c>
      <c r="C4" s="4"/>
      <c r="D4" s="4"/>
      <c r="E4" s="4"/>
      <c r="F4" s="4"/>
      <c r="G4" s="4"/>
      <c r="H4" s="4"/>
      <c r="I4" s="4"/>
      <c r="J4" s="4"/>
      <c r="K4" s="4"/>
      <c r="L4" s="4"/>
      <c r="M4" s="4"/>
      <c r="N4" s="2"/>
      <c r="O4" s="2"/>
      <c r="P4" s="2"/>
      <c r="Q4" s="2"/>
    </row>
    <row r="5" ht="6" customHeight="1">
      <c r="A5" s="6"/>
      <c r="B5" s="7"/>
      <c r="C5" s="7"/>
      <c r="D5" s="7"/>
      <c r="E5" s="7"/>
      <c r="F5" s="7"/>
      <c r="G5" s="7"/>
      <c r="H5" s="7"/>
      <c r="I5" s="7"/>
      <c r="J5" s="7"/>
      <c r="K5" s="7"/>
      <c r="L5" s="7"/>
      <c r="M5" s="8"/>
      <c r="N5" s="2"/>
      <c r="O5" s="2"/>
      <c r="P5" s="2"/>
      <c r="Q5" s="2"/>
    </row>
    <row r="6" ht="34" customHeight="1">
      <c r="A6" s="9"/>
      <c r="B6" s="28" t="s">
        <v>2</v>
      </c>
      <c r="C6" s="1"/>
      <c r="D6" s="1"/>
      <c r="E6" s="1"/>
      <c r="F6" s="1"/>
      <c r="G6" s="1"/>
      <c r="H6" s="1"/>
      <c r="I6" s="1"/>
      <c r="J6" s="1"/>
      <c r="K6" s="1"/>
      <c r="L6" s="1"/>
      <c r="M6" s="12"/>
      <c r="N6" s="2"/>
      <c r="O6" s="2"/>
      <c r="P6" s="2"/>
      <c r="Q6" s="2"/>
    </row>
    <row r="7">
      <c r="A7" s="13"/>
      <c r="B7" s="4"/>
      <c r="C7" s="4"/>
      <c r="D7" s="4"/>
      <c r="E7" s="4"/>
      <c r="F7" s="4"/>
      <c r="G7" s="4"/>
      <c r="H7" s="4"/>
      <c r="I7" s="4"/>
      <c r="J7" s="4"/>
      <c r="K7" s="4"/>
      <c r="L7" s="4"/>
      <c r="M7" s="14"/>
      <c r="N7" s="2"/>
      <c r="O7" s="2"/>
      <c r="P7" s="2"/>
      <c r="Q7" s="2"/>
    </row>
    <row r="8" ht="14" customHeight="1">
      <c r="A8" s="4"/>
      <c r="B8" s="29" t="s">
        <v>4</v>
      </c>
      <c r="C8" s="4"/>
      <c r="D8" s="4"/>
      <c r="E8" s="4"/>
      <c r="F8" s="4"/>
      <c r="G8" s="4"/>
      <c r="H8" s="4"/>
      <c r="I8" s="4"/>
      <c r="J8" s="4"/>
      <c r="K8" s="4"/>
      <c r="L8" s="4"/>
      <c r="M8" s="4"/>
      <c r="N8" s="2"/>
      <c r="O8" s="2"/>
      <c r="P8" s="2"/>
      <c r="Q8" s="2"/>
    </row>
    <row r="9" ht="8" customHeight="1">
      <c r="A9" s="6"/>
      <c r="B9" s="7"/>
      <c r="C9" s="7"/>
      <c r="D9" s="7"/>
      <c r="E9" s="7"/>
      <c r="F9" s="7"/>
      <c r="G9" s="7"/>
      <c r="H9" s="7"/>
      <c r="I9" s="7"/>
      <c r="J9" s="7"/>
      <c r="K9" s="7"/>
      <c r="L9" s="7"/>
      <c r="M9" s="8"/>
      <c r="N9" s="2"/>
      <c r="O9" s="2"/>
      <c r="P9" s="2"/>
      <c r="Q9" s="2"/>
    </row>
    <row r="10">
      <c r="A10" s="15" t="s">
        <v>27</v>
      </c>
      <c r="B10" s="1"/>
      <c r="C10" s="16"/>
      <c r="D10" s="1"/>
      <c r="E10" s="1"/>
      <c r="F10" s="1"/>
      <c r="G10" s="17"/>
      <c r="H10" s="1"/>
      <c r="I10" s="30" t="s">
        <v>28</v>
      </c>
      <c r="J10" s="31">
        <f>H296+H379+H427+H445+H493+H521+H584+H747+H775+H783</f>
        <v>0</v>
      </c>
      <c r="K10" s="1"/>
      <c r="L10" s="1"/>
      <c r="M10" s="12"/>
      <c r="N10" s="2"/>
      <c r="O10" s="2"/>
      <c r="P10" s="2"/>
      <c r="Q10" s="2"/>
    </row>
    <row r="11" ht="16" customHeight="1">
      <c r="A11" s="18" t="s">
        <v>95</v>
      </c>
      <c r="B11" s="1"/>
      <c r="C11" s="1"/>
      <c r="D11" s="1"/>
      <c r="E11" s="1"/>
      <c r="F11" s="1"/>
      <c r="G11" s="30"/>
      <c r="H11" s="1"/>
      <c r="I11" s="30" t="s">
        <v>30</v>
      </c>
      <c r="J11" s="31">
        <f>L296+L379+L427+L445+L493+L521+L584+L747+L775+L783</f>
        <v>0</v>
      </c>
      <c r="K11" s="1"/>
      <c r="L11" s="1"/>
      <c r="M11" s="12"/>
      <c r="N11" s="2"/>
      <c r="O11" s="2"/>
      <c r="P11" s="2"/>
      <c r="Q11" s="32">
        <f>IF(SUM(K20:K29)&gt;0,ROUND(SUM(S20:S29)/SUM(K20:K29)-1,8),0)</f>
        <v>0</v>
      </c>
      <c r="R11" s="26">
        <f>AVERAGE(J295,J378,J426,J444,J492,J520,J583,J746,J774,J782)</f>
        <v>0</v>
      </c>
      <c r="S11" s="26">
        <f>J10*(1+Q11)</f>
        <v>0</v>
      </c>
    </row>
    <row r="12">
      <c r="A12" s="15" t="s">
        <v>7</v>
      </c>
      <c r="B12" s="1"/>
      <c r="C12" s="16"/>
      <c r="D12" s="1"/>
      <c r="E12" s="1"/>
      <c r="F12" s="1"/>
      <c r="G12" s="17"/>
      <c r="H12" s="1"/>
      <c r="I12" s="1"/>
      <c r="J12" s="1"/>
      <c r="K12" s="1"/>
      <c r="L12" s="1"/>
      <c r="M12" s="12"/>
      <c r="N12" s="2"/>
      <c r="O12" s="2"/>
      <c r="P12" s="2"/>
      <c r="Q12" s="2"/>
    </row>
    <row r="13" ht="16" customHeight="1">
      <c r="A13" s="18" t="str">
        <f>Souhrn!A13</f>
        <v/>
      </c>
      <c r="B13" s="1"/>
      <c r="C13" s="1"/>
      <c r="D13" s="1"/>
      <c r="E13" s="1"/>
      <c r="F13" s="1"/>
      <c r="G13" s="30"/>
      <c r="H13" s="1"/>
      <c r="I13" s="30" t="s">
        <v>9</v>
      </c>
      <c r="J13" s="16"/>
      <c r="K13" s="1"/>
      <c r="L13" s="1"/>
      <c r="M13" s="12"/>
      <c r="N13" s="2"/>
      <c r="O13" s="2"/>
      <c r="P13" s="2"/>
      <c r="Q13" s="2"/>
    </row>
    <row r="14">
      <c r="A14" s="9"/>
      <c r="B14" s="1"/>
      <c r="C14" s="1"/>
      <c r="D14" s="1"/>
      <c r="E14" s="1"/>
      <c r="F14" s="1"/>
      <c r="G14" s="1"/>
      <c r="H14" s="1"/>
      <c r="I14" s="30" t="s">
        <v>11</v>
      </c>
      <c r="J14" s="16"/>
      <c r="K14" s="1"/>
      <c r="L14" s="1"/>
      <c r="M14" s="12"/>
      <c r="N14" s="2"/>
      <c r="O14" s="2"/>
      <c r="P14" s="2"/>
      <c r="Q14" s="2"/>
    </row>
    <row r="15" hidden="1">
      <c r="A15" s="9"/>
      <c r="B15" s="1"/>
      <c r="C15" s="1"/>
      <c r="D15" s="1"/>
      <c r="E15" s="1"/>
      <c r="F15" s="1"/>
      <c r="G15" s="1"/>
      <c r="H15" s="1"/>
      <c r="I15" s="1"/>
      <c r="J15" s="1"/>
      <c r="K15" s="1"/>
      <c r="L15" s="1"/>
      <c r="M15" s="12"/>
      <c r="N15" s="2"/>
      <c r="O15" s="2"/>
      <c r="P15" s="2"/>
      <c r="Q15" s="2"/>
    </row>
    <row r="16" ht="10" customHeight="1">
      <c r="A16" s="13"/>
      <c r="B16" s="4"/>
      <c r="C16" s="4"/>
      <c r="D16" s="4"/>
      <c r="E16" s="4"/>
      <c r="F16" s="4"/>
      <c r="G16" s="4"/>
      <c r="H16" s="4"/>
      <c r="I16" s="4"/>
      <c r="J16" s="4"/>
      <c r="K16" s="4"/>
      <c r="L16" s="4"/>
      <c r="M16" s="14"/>
      <c r="N16" s="2"/>
      <c r="O16" s="2"/>
      <c r="P16" s="2"/>
      <c r="Q16" s="2"/>
    </row>
    <row r="17" ht="14" customHeight="1">
      <c r="A17" s="4"/>
      <c r="B17" s="27" t="s">
        <v>31</v>
      </c>
      <c r="C17" s="4"/>
      <c r="D17" s="4"/>
      <c r="E17" s="4"/>
      <c r="F17" s="4"/>
      <c r="G17" s="4"/>
      <c r="H17" s="4"/>
      <c r="I17" s="4"/>
      <c r="J17" s="4"/>
      <c r="K17" s="4"/>
      <c r="L17" s="4"/>
      <c r="M17" s="4"/>
      <c r="N17" s="2"/>
      <c r="O17" s="2"/>
      <c r="P17" s="2"/>
      <c r="Q17" s="2"/>
    </row>
    <row r="18" ht="6" customHeight="1">
      <c r="A18" s="6"/>
      <c r="B18" s="7"/>
      <c r="C18" s="7"/>
      <c r="D18" s="7"/>
      <c r="E18" s="7"/>
      <c r="F18" s="7"/>
      <c r="G18" s="7"/>
      <c r="H18" s="7"/>
      <c r="I18" s="7"/>
      <c r="J18" s="7"/>
      <c r="K18" s="7"/>
      <c r="L18" s="7"/>
      <c r="M18" s="8"/>
      <c r="N18" s="2"/>
      <c r="O18" s="2"/>
      <c r="P18" s="2"/>
      <c r="Q18" s="2"/>
    </row>
    <row r="19" ht="18" customHeight="1">
      <c r="A19" s="9"/>
      <c r="B19" s="33" t="s">
        <v>32</v>
      </c>
      <c r="C19" s="33"/>
      <c r="D19" s="33"/>
      <c r="E19" s="33" t="s">
        <v>33</v>
      </c>
      <c r="F19" s="33"/>
      <c r="G19" s="34"/>
      <c r="H19" s="22"/>
      <c r="I19" s="22"/>
      <c r="J19" s="22"/>
      <c r="K19" s="22" t="s">
        <v>16</v>
      </c>
      <c r="L19" s="22" t="s">
        <v>17</v>
      </c>
      <c r="M19" s="12"/>
      <c r="N19" s="2"/>
      <c r="O19" s="2"/>
      <c r="P19" s="2"/>
      <c r="Q19" s="2"/>
    </row>
    <row r="20">
      <c r="A20" s="9"/>
      <c r="B20" s="35">
        <v>1</v>
      </c>
      <c r="C20" s="1"/>
      <c r="D20" s="1"/>
      <c r="E20" s="36" t="s">
        <v>96</v>
      </c>
      <c r="F20" s="1"/>
      <c r="G20" s="1"/>
      <c r="H20" s="1"/>
      <c r="I20" s="1"/>
      <c r="J20" s="1"/>
      <c r="K20" s="37">
        <f>H296</f>
        <v>0</v>
      </c>
      <c r="L20" s="37">
        <f>L296</f>
        <v>0</v>
      </c>
      <c r="M20" s="12"/>
      <c r="N20" s="2"/>
      <c r="O20" s="2"/>
      <c r="P20" s="2"/>
      <c r="Q20" s="2"/>
      <c r="S20" s="26">
        <f>S295</f>
        <v>0</v>
      </c>
    </row>
    <row r="21">
      <c r="A21" s="9"/>
      <c r="B21" s="35">
        <v>2</v>
      </c>
      <c r="C21" s="1"/>
      <c r="D21" s="1"/>
      <c r="E21" s="36" t="s">
        <v>97</v>
      </c>
      <c r="F21" s="1"/>
      <c r="G21" s="1"/>
      <c r="H21" s="1"/>
      <c r="I21" s="1"/>
      <c r="J21" s="1"/>
      <c r="K21" s="37">
        <f>H379</f>
        <v>0</v>
      </c>
      <c r="L21" s="37">
        <f>L379</f>
        <v>0</v>
      </c>
      <c r="M21" s="12"/>
      <c r="N21" s="2"/>
      <c r="O21" s="2"/>
      <c r="P21" s="2"/>
      <c r="Q21" s="2"/>
      <c r="S21" s="26">
        <f>S378</f>
        <v>0</v>
      </c>
    </row>
    <row r="22">
      <c r="A22" s="9"/>
      <c r="B22" s="35">
        <v>3</v>
      </c>
      <c r="C22" s="1"/>
      <c r="D22" s="1"/>
      <c r="E22" s="36" t="s">
        <v>98</v>
      </c>
      <c r="F22" s="1"/>
      <c r="G22" s="1"/>
      <c r="H22" s="1"/>
      <c r="I22" s="1"/>
      <c r="J22" s="1"/>
      <c r="K22" s="37">
        <f>H427</f>
        <v>0</v>
      </c>
      <c r="L22" s="37">
        <f>L427</f>
        <v>0</v>
      </c>
      <c r="M22" s="12"/>
      <c r="N22" s="2"/>
      <c r="O22" s="2"/>
      <c r="P22" s="2"/>
      <c r="Q22" s="2"/>
      <c r="S22" s="26">
        <f>S426</f>
        <v>0</v>
      </c>
    </row>
    <row r="23">
      <c r="A23" s="9"/>
      <c r="B23" s="35">
        <v>4</v>
      </c>
      <c r="C23" s="1"/>
      <c r="D23" s="1"/>
      <c r="E23" s="36" t="s">
        <v>99</v>
      </c>
      <c r="F23" s="1"/>
      <c r="G23" s="1"/>
      <c r="H23" s="1"/>
      <c r="I23" s="1"/>
      <c r="J23" s="1"/>
      <c r="K23" s="37">
        <f>H445</f>
        <v>0</v>
      </c>
      <c r="L23" s="37">
        <f>L445</f>
        <v>0</v>
      </c>
      <c r="M23" s="12"/>
      <c r="N23" s="2"/>
      <c r="O23" s="2"/>
      <c r="P23" s="2"/>
      <c r="Q23" s="2"/>
      <c r="S23" s="26">
        <f>S444</f>
        <v>0</v>
      </c>
    </row>
    <row r="24">
      <c r="A24" s="9"/>
      <c r="B24" s="35">
        <v>5</v>
      </c>
      <c r="C24" s="1"/>
      <c r="D24" s="1"/>
      <c r="E24" s="36" t="s">
        <v>100</v>
      </c>
      <c r="F24" s="1"/>
      <c r="G24" s="1"/>
      <c r="H24" s="1"/>
      <c r="I24" s="1"/>
      <c r="J24" s="1"/>
      <c r="K24" s="37">
        <f>H493</f>
        <v>0</v>
      </c>
      <c r="L24" s="37">
        <f>L493</f>
        <v>0</v>
      </c>
      <c r="M24" s="12"/>
      <c r="N24" s="2"/>
      <c r="O24" s="2"/>
      <c r="P24" s="2"/>
      <c r="Q24" s="2"/>
      <c r="S24" s="26">
        <f>S492</f>
        <v>0</v>
      </c>
    </row>
    <row r="25">
      <c r="A25" s="9"/>
      <c r="B25" s="35">
        <v>711</v>
      </c>
      <c r="C25" s="1"/>
      <c r="D25" s="1"/>
      <c r="E25" s="36" t="s">
        <v>101</v>
      </c>
      <c r="F25" s="1"/>
      <c r="G25" s="1"/>
      <c r="H25" s="1"/>
      <c r="I25" s="1"/>
      <c r="J25" s="1"/>
      <c r="K25" s="37">
        <f>H521</f>
        <v>0</v>
      </c>
      <c r="L25" s="37">
        <f>L521</f>
        <v>0</v>
      </c>
      <c r="M25" s="39"/>
      <c r="N25" s="2"/>
      <c r="O25" s="2"/>
      <c r="P25" s="2"/>
      <c r="Q25" s="2"/>
      <c r="S25" s="26">
        <f>S520</f>
        <v>0</v>
      </c>
    </row>
    <row r="26">
      <c r="A26" s="9"/>
      <c r="B26" s="35">
        <v>8</v>
      </c>
      <c r="C26" s="1"/>
      <c r="D26" s="1"/>
      <c r="E26" s="36" t="s">
        <v>102</v>
      </c>
      <c r="F26" s="1"/>
      <c r="G26" s="1"/>
      <c r="H26" s="1"/>
      <c r="I26" s="1"/>
      <c r="J26" s="1"/>
      <c r="K26" s="37">
        <f>H584</f>
        <v>0</v>
      </c>
      <c r="L26" s="37">
        <f>L584</f>
        <v>0</v>
      </c>
      <c r="M26" s="39"/>
      <c r="N26" s="2"/>
      <c r="O26" s="2"/>
      <c r="P26" s="2"/>
      <c r="Q26" s="2"/>
      <c r="S26" s="26">
        <f>S583</f>
        <v>0</v>
      </c>
    </row>
    <row r="27">
      <c r="A27" s="9"/>
      <c r="B27" s="35">
        <v>9</v>
      </c>
      <c r="C27" s="1"/>
      <c r="D27" s="1"/>
      <c r="E27" s="36" t="s">
        <v>103</v>
      </c>
      <c r="F27" s="1"/>
      <c r="G27" s="1"/>
      <c r="H27" s="1"/>
      <c r="I27" s="1"/>
      <c r="J27" s="1"/>
      <c r="K27" s="37">
        <f>H747</f>
        <v>0</v>
      </c>
      <c r="L27" s="37">
        <f>L747</f>
        <v>0</v>
      </c>
      <c r="M27" s="39"/>
      <c r="N27" s="2"/>
      <c r="O27" s="2"/>
      <c r="P27" s="2"/>
      <c r="Q27" s="2"/>
      <c r="S27" s="26">
        <f>S746</f>
        <v>0</v>
      </c>
    </row>
    <row r="28">
      <c r="A28" s="9"/>
      <c r="B28" s="35">
        <v>997</v>
      </c>
      <c r="C28" s="1"/>
      <c r="D28" s="1"/>
      <c r="E28" s="36" t="s">
        <v>104</v>
      </c>
      <c r="F28" s="1"/>
      <c r="G28" s="1"/>
      <c r="H28" s="1"/>
      <c r="I28" s="1"/>
      <c r="J28" s="1"/>
      <c r="K28" s="37">
        <f>H775</f>
        <v>0</v>
      </c>
      <c r="L28" s="37">
        <f>L775</f>
        <v>0</v>
      </c>
      <c r="M28" s="39"/>
      <c r="N28" s="2"/>
      <c r="O28" s="2"/>
      <c r="P28" s="2"/>
      <c r="Q28" s="2"/>
      <c r="S28" s="26">
        <f>S774</f>
        <v>0</v>
      </c>
    </row>
    <row r="29">
      <c r="A29" s="9"/>
      <c r="B29" s="35">
        <v>998</v>
      </c>
      <c r="C29" s="1"/>
      <c r="D29" s="1"/>
      <c r="E29" s="36" t="s">
        <v>105</v>
      </c>
      <c r="F29" s="1"/>
      <c r="G29" s="1"/>
      <c r="H29" s="1"/>
      <c r="I29" s="1"/>
      <c r="J29" s="1"/>
      <c r="K29" s="37">
        <f>H783</f>
        <v>0</v>
      </c>
      <c r="L29" s="37">
        <f>L783</f>
        <v>0</v>
      </c>
      <c r="M29" s="39"/>
      <c r="N29" s="2"/>
      <c r="O29" s="2"/>
      <c r="P29" s="2"/>
      <c r="Q29" s="2"/>
      <c r="S29" s="26">
        <f>S782</f>
        <v>0</v>
      </c>
    </row>
    <row r="30">
      <c r="A30" s="13"/>
      <c r="B30" s="4"/>
      <c r="C30" s="4"/>
      <c r="D30" s="4"/>
      <c r="E30" s="4"/>
      <c r="F30" s="4"/>
      <c r="G30" s="4"/>
      <c r="H30" s="4"/>
      <c r="I30" s="4"/>
      <c r="J30" s="4"/>
      <c r="K30" s="4"/>
      <c r="L30" s="4"/>
      <c r="M30" s="73"/>
      <c r="N30" s="2"/>
      <c r="O30" s="2"/>
      <c r="P30" s="2"/>
      <c r="Q30" s="2"/>
    </row>
    <row r="31" ht="14" customHeight="1">
      <c r="A31" s="4"/>
      <c r="B31" s="27" t="s">
        <v>42</v>
      </c>
      <c r="C31" s="4"/>
      <c r="D31" s="4"/>
      <c r="E31" s="4"/>
      <c r="F31" s="4"/>
      <c r="G31" s="4"/>
      <c r="H31" s="4"/>
      <c r="I31" s="4"/>
      <c r="J31" s="4"/>
      <c r="K31" s="4"/>
      <c r="L31" s="4"/>
      <c r="M31" s="2"/>
      <c r="N31" s="2"/>
      <c r="O31" s="2"/>
      <c r="P31" s="2"/>
      <c r="Q31" s="2"/>
    </row>
    <row r="32" ht="18" customHeight="1">
      <c r="A32" s="6"/>
      <c r="B32" s="7"/>
      <c r="C32" s="7"/>
      <c r="D32" s="7"/>
      <c r="E32" s="7"/>
      <c r="F32" s="7"/>
      <c r="G32" s="7"/>
      <c r="H32" s="7"/>
      <c r="I32" s="7"/>
      <c r="J32" s="7"/>
      <c r="K32" s="7"/>
      <c r="L32" s="7"/>
      <c r="M32" s="38"/>
      <c r="N32" s="2"/>
      <c r="O32" s="2"/>
      <c r="P32" s="2"/>
      <c r="Q32" s="2"/>
    </row>
    <row r="33" ht="18" customHeight="1">
      <c r="A33" s="9"/>
      <c r="B33" s="33" t="s">
        <v>43</v>
      </c>
      <c r="C33" s="33" t="s">
        <v>32</v>
      </c>
      <c r="D33" s="33" t="s">
        <v>44</v>
      </c>
      <c r="E33" s="33" t="s">
        <v>33</v>
      </c>
      <c r="F33" s="33" t="s">
        <v>45</v>
      </c>
      <c r="G33" s="34" t="s">
        <v>46</v>
      </c>
      <c r="H33" s="22" t="s">
        <v>47</v>
      </c>
      <c r="I33" s="22" t="s">
        <v>48</v>
      </c>
      <c r="J33" s="22" t="s">
        <v>16</v>
      </c>
      <c r="K33" s="34" t="s">
        <v>49</v>
      </c>
      <c r="L33" s="22" t="s">
        <v>17</v>
      </c>
      <c r="M33" s="39"/>
      <c r="N33" s="2"/>
      <c r="O33" s="2"/>
      <c r="P33" s="2"/>
      <c r="Q33" s="2"/>
    </row>
    <row r="34" ht="40" customHeight="1">
      <c r="A34" s="9"/>
      <c r="B34" s="40" t="s">
        <v>106</v>
      </c>
      <c r="C34" s="1"/>
      <c r="D34" s="1"/>
      <c r="E34" s="1"/>
      <c r="F34" s="1"/>
      <c r="G34" s="1"/>
      <c r="H34" s="41"/>
      <c r="I34" s="1"/>
      <c r="J34" s="41"/>
      <c r="K34" s="1"/>
      <c r="L34" s="1"/>
      <c r="M34" s="12"/>
      <c r="N34" s="2"/>
      <c r="O34" s="2"/>
      <c r="P34" s="2"/>
      <c r="Q34" s="2"/>
    </row>
    <row r="35">
      <c r="A35" s="9"/>
      <c r="B35" s="42">
        <v>1</v>
      </c>
      <c r="C35" s="43" t="s">
        <v>107</v>
      </c>
      <c r="D35" s="43" t="s">
        <v>3</v>
      </c>
      <c r="E35" s="43" t="s">
        <v>108</v>
      </c>
      <c r="F35" s="43" t="s">
        <v>3</v>
      </c>
      <c r="G35" s="44" t="s">
        <v>109</v>
      </c>
      <c r="H35" s="45">
        <v>4.5</v>
      </c>
      <c r="I35" s="24">
        <f>ROUND(0,2)</f>
        <v>0</v>
      </c>
      <c r="J35" s="46">
        <f>ROUND(I35*H35,2)</f>
        <v>0</v>
      </c>
      <c r="K35" s="47">
        <v>0.20999999999999999</v>
      </c>
      <c r="L35" s="48">
        <f>IF(ISNUMBER(K35),ROUND(J35*(K35+1),2),0)</f>
        <v>0</v>
      </c>
      <c r="M35" s="12"/>
      <c r="N35" s="2"/>
      <c r="O35" s="2"/>
      <c r="P35" s="2"/>
      <c r="Q35" s="32">
        <f>IF(ISNUMBER(K35),IF(H35&gt;0,IF(I35&gt;0,J35,0),0),0)</f>
        <v>0</v>
      </c>
      <c r="R35" s="26">
        <f>IF(ISNUMBER(K35)=FALSE,J35,0)</f>
        <v>0</v>
      </c>
    </row>
    <row r="36">
      <c r="A36" s="9"/>
      <c r="B36" s="49" t="s">
        <v>54</v>
      </c>
      <c r="C36" s="1"/>
      <c r="D36" s="1"/>
      <c r="E36" s="50" t="s">
        <v>110</v>
      </c>
      <c r="F36" s="1"/>
      <c r="G36" s="1"/>
      <c r="H36" s="41"/>
      <c r="I36" s="1"/>
      <c r="J36" s="41"/>
      <c r="K36" s="1"/>
      <c r="L36" s="1"/>
      <c r="M36" s="12"/>
      <c r="N36" s="2"/>
      <c r="O36" s="2"/>
      <c r="P36" s="2"/>
      <c r="Q36" s="2"/>
    </row>
    <row r="37">
      <c r="A37" s="9"/>
      <c r="B37" s="49" t="s">
        <v>55</v>
      </c>
      <c r="C37" s="1"/>
      <c r="D37" s="1"/>
      <c r="E37" s="50" t="s">
        <v>111</v>
      </c>
      <c r="F37" s="1"/>
      <c r="G37" s="1"/>
      <c r="H37" s="41"/>
      <c r="I37" s="1"/>
      <c r="J37" s="41"/>
      <c r="K37" s="1"/>
      <c r="L37" s="1"/>
      <c r="M37" s="12"/>
      <c r="N37" s="2"/>
      <c r="O37" s="2"/>
      <c r="P37" s="2"/>
      <c r="Q37" s="2"/>
    </row>
    <row r="38">
      <c r="A38" s="9"/>
      <c r="B38" s="49" t="s">
        <v>57</v>
      </c>
      <c r="C38" s="1"/>
      <c r="D38" s="1"/>
      <c r="E38" s="50" t="s">
        <v>112</v>
      </c>
      <c r="F38" s="1"/>
      <c r="G38" s="1"/>
      <c r="H38" s="41"/>
      <c r="I38" s="1"/>
      <c r="J38" s="41"/>
      <c r="K38" s="1"/>
      <c r="L38" s="1"/>
      <c r="M38" s="12"/>
      <c r="N38" s="2"/>
      <c r="O38" s="2"/>
      <c r="P38" s="2"/>
      <c r="Q38" s="2"/>
    </row>
    <row r="39" thickBot="1">
      <c r="A39" s="9"/>
      <c r="B39" s="51" t="s">
        <v>58</v>
      </c>
      <c r="C39" s="52"/>
      <c r="D39" s="52"/>
      <c r="E39" s="53" t="s">
        <v>113</v>
      </c>
      <c r="F39" s="52"/>
      <c r="G39" s="52"/>
      <c r="H39" s="54"/>
      <c r="I39" s="52"/>
      <c r="J39" s="54"/>
      <c r="K39" s="52"/>
      <c r="L39" s="52"/>
      <c r="M39" s="12"/>
      <c r="N39" s="2"/>
      <c r="O39" s="2"/>
      <c r="P39" s="2"/>
      <c r="Q39" s="2"/>
    </row>
    <row r="40" thickTop="1">
      <c r="A40" s="9"/>
      <c r="B40" s="42">
        <v>2</v>
      </c>
      <c r="C40" s="43" t="s">
        <v>114</v>
      </c>
      <c r="D40" s="43" t="s">
        <v>3</v>
      </c>
      <c r="E40" s="43" t="s">
        <v>115</v>
      </c>
      <c r="F40" s="43" t="s">
        <v>3</v>
      </c>
      <c r="G40" s="44" t="s">
        <v>116</v>
      </c>
      <c r="H40" s="55">
        <v>4</v>
      </c>
      <c r="I40" s="56">
        <f>ROUND(0,2)</f>
        <v>0</v>
      </c>
      <c r="J40" s="57">
        <f>ROUND(I40*H40,2)</f>
        <v>0</v>
      </c>
      <c r="K40" s="58">
        <v>0.20999999999999999</v>
      </c>
      <c r="L40" s="59">
        <f>IF(ISNUMBER(K40),ROUND(J40*(K40+1),2),0)</f>
        <v>0</v>
      </c>
      <c r="M40" s="12"/>
      <c r="N40" s="2"/>
      <c r="O40" s="2"/>
      <c r="P40" s="2"/>
      <c r="Q40" s="32">
        <f>IF(ISNUMBER(K40),IF(H40&gt;0,IF(I40&gt;0,J40,0),0),0)</f>
        <v>0</v>
      </c>
      <c r="R40" s="26">
        <f>IF(ISNUMBER(K40)=FALSE,J40,0)</f>
        <v>0</v>
      </c>
    </row>
    <row r="41">
      <c r="A41" s="9"/>
      <c r="B41" s="49" t="s">
        <v>54</v>
      </c>
      <c r="C41" s="1"/>
      <c r="D41" s="1"/>
      <c r="E41" s="50" t="s">
        <v>117</v>
      </c>
      <c r="F41" s="1"/>
      <c r="G41" s="1"/>
      <c r="H41" s="41"/>
      <c r="I41" s="1"/>
      <c r="J41" s="41"/>
      <c r="K41" s="1"/>
      <c r="L41" s="1"/>
      <c r="M41" s="12"/>
      <c r="N41" s="2"/>
      <c r="O41" s="2"/>
      <c r="P41" s="2"/>
      <c r="Q41" s="2"/>
    </row>
    <row r="42">
      <c r="A42" s="9"/>
      <c r="B42" s="49" t="s">
        <v>55</v>
      </c>
      <c r="C42" s="1"/>
      <c r="D42" s="1"/>
      <c r="E42" s="50" t="s">
        <v>3</v>
      </c>
      <c r="F42" s="1"/>
      <c r="G42" s="1"/>
      <c r="H42" s="41"/>
      <c r="I42" s="1"/>
      <c r="J42" s="41"/>
      <c r="K42" s="1"/>
      <c r="L42" s="1"/>
      <c r="M42" s="12"/>
      <c r="N42" s="2"/>
      <c r="O42" s="2"/>
      <c r="P42" s="2"/>
      <c r="Q42" s="2"/>
    </row>
    <row r="43">
      <c r="A43" s="9"/>
      <c r="B43" s="49" t="s">
        <v>57</v>
      </c>
      <c r="C43" s="1"/>
      <c r="D43" s="1"/>
      <c r="E43" s="50" t="s">
        <v>118</v>
      </c>
      <c r="F43" s="1"/>
      <c r="G43" s="1"/>
      <c r="H43" s="41"/>
      <c r="I43" s="1"/>
      <c r="J43" s="41"/>
      <c r="K43" s="1"/>
      <c r="L43" s="1"/>
      <c r="M43" s="12"/>
      <c r="N43" s="2"/>
      <c r="O43" s="2"/>
      <c r="P43" s="2"/>
      <c r="Q43" s="2"/>
    </row>
    <row r="44" thickBot="1">
      <c r="A44" s="9"/>
      <c r="B44" s="51" t="s">
        <v>58</v>
      </c>
      <c r="C44" s="52"/>
      <c r="D44" s="52"/>
      <c r="E44" s="53" t="s">
        <v>113</v>
      </c>
      <c r="F44" s="52"/>
      <c r="G44" s="52"/>
      <c r="H44" s="54"/>
      <c r="I44" s="52"/>
      <c r="J44" s="54"/>
      <c r="K44" s="52"/>
      <c r="L44" s="52"/>
      <c r="M44" s="12"/>
      <c r="N44" s="2"/>
      <c r="O44" s="2"/>
      <c r="P44" s="2"/>
      <c r="Q44" s="2"/>
    </row>
    <row r="45" thickTop="1">
      <c r="A45" s="9"/>
      <c r="B45" s="42">
        <v>3</v>
      </c>
      <c r="C45" s="43" t="s">
        <v>119</v>
      </c>
      <c r="D45" s="43" t="s">
        <v>3</v>
      </c>
      <c r="E45" s="43" t="s">
        <v>120</v>
      </c>
      <c r="F45" s="43" t="s">
        <v>3</v>
      </c>
      <c r="G45" s="44" t="s">
        <v>116</v>
      </c>
      <c r="H45" s="55">
        <v>3</v>
      </c>
      <c r="I45" s="56">
        <f>ROUND(0,2)</f>
        <v>0</v>
      </c>
      <c r="J45" s="57">
        <f>ROUND(I45*H45,2)</f>
        <v>0</v>
      </c>
      <c r="K45" s="58">
        <v>0.20999999999999999</v>
      </c>
      <c r="L45" s="59">
        <f>IF(ISNUMBER(K45),ROUND(J45*(K45+1),2),0)</f>
        <v>0</v>
      </c>
      <c r="M45" s="12"/>
      <c r="N45" s="2"/>
      <c r="O45" s="2"/>
      <c r="P45" s="2"/>
      <c r="Q45" s="32">
        <f>IF(ISNUMBER(K45),IF(H45&gt;0,IF(I45&gt;0,J45,0),0),0)</f>
        <v>0</v>
      </c>
      <c r="R45" s="26">
        <f>IF(ISNUMBER(K45)=FALSE,J45,0)</f>
        <v>0</v>
      </c>
    </row>
    <row r="46">
      <c r="A46" s="9"/>
      <c r="B46" s="49" t="s">
        <v>54</v>
      </c>
      <c r="C46" s="1"/>
      <c r="D46" s="1"/>
      <c r="E46" s="50" t="s">
        <v>121</v>
      </c>
      <c r="F46" s="1"/>
      <c r="G46" s="1"/>
      <c r="H46" s="41"/>
      <c r="I46" s="1"/>
      <c r="J46" s="41"/>
      <c r="K46" s="1"/>
      <c r="L46" s="1"/>
      <c r="M46" s="12"/>
      <c r="N46" s="2"/>
      <c r="O46" s="2"/>
      <c r="P46" s="2"/>
      <c r="Q46" s="2"/>
    </row>
    <row r="47">
      <c r="A47" s="9"/>
      <c r="B47" s="49" t="s">
        <v>55</v>
      </c>
      <c r="C47" s="1"/>
      <c r="D47" s="1"/>
      <c r="E47" s="50" t="s">
        <v>3</v>
      </c>
      <c r="F47" s="1"/>
      <c r="G47" s="1"/>
      <c r="H47" s="41"/>
      <c r="I47" s="1"/>
      <c r="J47" s="41"/>
      <c r="K47" s="1"/>
      <c r="L47" s="1"/>
      <c r="M47" s="12"/>
      <c r="N47" s="2"/>
      <c r="O47" s="2"/>
      <c r="P47" s="2"/>
      <c r="Q47" s="2"/>
    </row>
    <row r="48">
      <c r="A48" s="9"/>
      <c r="B48" s="49" t="s">
        <v>57</v>
      </c>
      <c r="C48" s="1"/>
      <c r="D48" s="1"/>
      <c r="E48" s="50" t="s">
        <v>118</v>
      </c>
      <c r="F48" s="1"/>
      <c r="G48" s="1"/>
      <c r="H48" s="41"/>
      <c r="I48" s="1"/>
      <c r="J48" s="41"/>
      <c r="K48" s="1"/>
      <c r="L48" s="1"/>
      <c r="M48" s="12"/>
      <c r="N48" s="2"/>
      <c r="O48" s="2"/>
      <c r="P48" s="2"/>
      <c r="Q48" s="2"/>
    </row>
    <row r="49" thickBot="1">
      <c r="A49" s="9"/>
      <c r="B49" s="51" t="s">
        <v>58</v>
      </c>
      <c r="C49" s="52"/>
      <c r="D49" s="52"/>
      <c r="E49" s="53" t="s">
        <v>113</v>
      </c>
      <c r="F49" s="52"/>
      <c r="G49" s="52"/>
      <c r="H49" s="54"/>
      <c r="I49" s="52"/>
      <c r="J49" s="54"/>
      <c r="K49" s="52"/>
      <c r="L49" s="52"/>
      <c r="M49" s="12"/>
      <c r="N49" s="2"/>
      <c r="O49" s="2"/>
      <c r="P49" s="2"/>
      <c r="Q49" s="2"/>
    </row>
    <row r="50" thickTop="1">
      <c r="A50" s="9"/>
      <c r="B50" s="42">
        <v>4</v>
      </c>
      <c r="C50" s="43" t="s">
        <v>122</v>
      </c>
      <c r="D50" s="43" t="s">
        <v>3</v>
      </c>
      <c r="E50" s="43" t="s">
        <v>123</v>
      </c>
      <c r="F50" s="43" t="s">
        <v>3</v>
      </c>
      <c r="G50" s="44" t="s">
        <v>116</v>
      </c>
      <c r="H50" s="55">
        <v>1</v>
      </c>
      <c r="I50" s="56">
        <f>ROUND(0,2)</f>
        <v>0</v>
      </c>
      <c r="J50" s="57">
        <f>ROUND(I50*H50,2)</f>
        <v>0</v>
      </c>
      <c r="K50" s="58">
        <v>0.20999999999999999</v>
      </c>
      <c r="L50" s="59">
        <f>IF(ISNUMBER(K50),ROUND(J50*(K50+1),2),0)</f>
        <v>0</v>
      </c>
      <c r="M50" s="12"/>
      <c r="N50" s="2"/>
      <c r="O50" s="2"/>
      <c r="P50" s="2"/>
      <c r="Q50" s="32">
        <f>IF(ISNUMBER(K50),IF(H50&gt;0,IF(I50&gt;0,J50,0),0),0)</f>
        <v>0</v>
      </c>
      <c r="R50" s="26">
        <f>IF(ISNUMBER(K50)=FALSE,J50,0)</f>
        <v>0</v>
      </c>
    </row>
    <row r="51">
      <c r="A51" s="9"/>
      <c r="B51" s="49" t="s">
        <v>54</v>
      </c>
      <c r="C51" s="1"/>
      <c r="D51" s="1"/>
      <c r="E51" s="50" t="s">
        <v>124</v>
      </c>
      <c r="F51" s="1"/>
      <c r="G51" s="1"/>
      <c r="H51" s="41"/>
      <c r="I51" s="1"/>
      <c r="J51" s="41"/>
      <c r="K51" s="1"/>
      <c r="L51" s="1"/>
      <c r="M51" s="12"/>
      <c r="N51" s="2"/>
      <c r="O51" s="2"/>
      <c r="P51" s="2"/>
      <c r="Q51" s="2"/>
    </row>
    <row r="52">
      <c r="A52" s="9"/>
      <c r="B52" s="49" t="s">
        <v>55</v>
      </c>
      <c r="C52" s="1"/>
      <c r="D52" s="1"/>
      <c r="E52" s="50" t="s">
        <v>3</v>
      </c>
      <c r="F52" s="1"/>
      <c r="G52" s="1"/>
      <c r="H52" s="41"/>
      <c r="I52" s="1"/>
      <c r="J52" s="41"/>
      <c r="K52" s="1"/>
      <c r="L52" s="1"/>
      <c r="M52" s="12"/>
      <c r="N52" s="2"/>
      <c r="O52" s="2"/>
      <c r="P52" s="2"/>
      <c r="Q52" s="2"/>
    </row>
    <row r="53">
      <c r="A53" s="9"/>
      <c r="B53" s="49" t="s">
        <v>57</v>
      </c>
      <c r="C53" s="1"/>
      <c r="D53" s="1"/>
      <c r="E53" s="50" t="s">
        <v>125</v>
      </c>
      <c r="F53" s="1"/>
      <c r="G53" s="1"/>
      <c r="H53" s="41"/>
      <c r="I53" s="1"/>
      <c r="J53" s="41"/>
      <c r="K53" s="1"/>
      <c r="L53" s="1"/>
      <c r="M53" s="12"/>
      <c r="N53" s="2"/>
      <c r="O53" s="2"/>
      <c r="P53" s="2"/>
      <c r="Q53" s="2"/>
    </row>
    <row r="54" thickBot="1">
      <c r="A54" s="9"/>
      <c r="B54" s="51" t="s">
        <v>58</v>
      </c>
      <c r="C54" s="52"/>
      <c r="D54" s="52"/>
      <c r="E54" s="53" t="s">
        <v>113</v>
      </c>
      <c r="F54" s="52"/>
      <c r="G54" s="52"/>
      <c r="H54" s="54"/>
      <c r="I54" s="52"/>
      <c r="J54" s="54"/>
      <c r="K54" s="52"/>
      <c r="L54" s="52"/>
      <c r="M54" s="12"/>
      <c r="N54" s="2"/>
      <c r="O54" s="2"/>
      <c r="P54" s="2"/>
      <c r="Q54" s="2"/>
    </row>
    <row r="55" thickTop="1">
      <c r="A55" s="9"/>
      <c r="B55" s="42">
        <v>5</v>
      </c>
      <c r="C55" s="43" t="s">
        <v>126</v>
      </c>
      <c r="D55" s="43" t="s">
        <v>3</v>
      </c>
      <c r="E55" s="43" t="s">
        <v>127</v>
      </c>
      <c r="F55" s="43" t="s">
        <v>3</v>
      </c>
      <c r="G55" s="44" t="s">
        <v>116</v>
      </c>
      <c r="H55" s="55">
        <v>1</v>
      </c>
      <c r="I55" s="56">
        <f>ROUND(0,2)</f>
        <v>0</v>
      </c>
      <c r="J55" s="57">
        <f>ROUND(I55*H55,2)</f>
        <v>0</v>
      </c>
      <c r="K55" s="58">
        <v>0.20999999999999999</v>
      </c>
      <c r="L55" s="59">
        <f>IF(ISNUMBER(K55),ROUND(J55*(K55+1),2),0)</f>
        <v>0</v>
      </c>
      <c r="M55" s="12"/>
      <c r="N55" s="2"/>
      <c r="O55" s="2"/>
      <c r="P55" s="2"/>
      <c r="Q55" s="32">
        <f>IF(ISNUMBER(K55),IF(H55&gt;0,IF(I55&gt;0,J55,0),0),0)</f>
        <v>0</v>
      </c>
      <c r="R55" s="26">
        <f>IF(ISNUMBER(K55)=FALSE,J55,0)</f>
        <v>0</v>
      </c>
    </row>
    <row r="56">
      <c r="A56" s="9"/>
      <c r="B56" s="49" t="s">
        <v>54</v>
      </c>
      <c r="C56" s="1"/>
      <c r="D56" s="1"/>
      <c r="E56" s="50" t="s">
        <v>128</v>
      </c>
      <c r="F56" s="1"/>
      <c r="G56" s="1"/>
      <c r="H56" s="41"/>
      <c r="I56" s="1"/>
      <c r="J56" s="41"/>
      <c r="K56" s="1"/>
      <c r="L56" s="1"/>
      <c r="M56" s="12"/>
      <c r="N56" s="2"/>
      <c r="O56" s="2"/>
      <c r="P56" s="2"/>
      <c r="Q56" s="2"/>
    </row>
    <row r="57">
      <c r="A57" s="9"/>
      <c r="B57" s="49" t="s">
        <v>55</v>
      </c>
      <c r="C57" s="1"/>
      <c r="D57" s="1"/>
      <c r="E57" s="50" t="s">
        <v>3</v>
      </c>
      <c r="F57" s="1"/>
      <c r="G57" s="1"/>
      <c r="H57" s="41"/>
      <c r="I57" s="1"/>
      <c r="J57" s="41"/>
      <c r="K57" s="1"/>
      <c r="L57" s="1"/>
      <c r="M57" s="12"/>
      <c r="N57" s="2"/>
      <c r="O57" s="2"/>
      <c r="P57" s="2"/>
      <c r="Q57" s="2"/>
    </row>
    <row r="58">
      <c r="A58" s="9"/>
      <c r="B58" s="49" t="s">
        <v>57</v>
      </c>
      <c r="C58" s="1"/>
      <c r="D58" s="1"/>
      <c r="E58" s="50" t="s">
        <v>125</v>
      </c>
      <c r="F58" s="1"/>
      <c r="G58" s="1"/>
      <c r="H58" s="41"/>
      <c r="I58" s="1"/>
      <c r="J58" s="41"/>
      <c r="K58" s="1"/>
      <c r="L58" s="1"/>
      <c r="M58" s="12"/>
      <c r="N58" s="2"/>
      <c r="O58" s="2"/>
      <c r="P58" s="2"/>
      <c r="Q58" s="2"/>
    </row>
    <row r="59" thickBot="1">
      <c r="A59" s="9"/>
      <c r="B59" s="51" t="s">
        <v>58</v>
      </c>
      <c r="C59" s="52"/>
      <c r="D59" s="52"/>
      <c r="E59" s="53" t="s">
        <v>113</v>
      </c>
      <c r="F59" s="52"/>
      <c r="G59" s="52"/>
      <c r="H59" s="54"/>
      <c r="I59" s="52"/>
      <c r="J59" s="54"/>
      <c r="K59" s="52"/>
      <c r="L59" s="52"/>
      <c r="M59" s="12"/>
      <c r="N59" s="2"/>
      <c r="O59" s="2"/>
      <c r="P59" s="2"/>
      <c r="Q59" s="2"/>
    </row>
    <row r="60" thickTop="1">
      <c r="A60" s="9"/>
      <c r="B60" s="42">
        <v>6</v>
      </c>
      <c r="C60" s="43" t="s">
        <v>129</v>
      </c>
      <c r="D60" s="43" t="s">
        <v>3</v>
      </c>
      <c r="E60" s="43" t="s">
        <v>130</v>
      </c>
      <c r="F60" s="43" t="s">
        <v>3</v>
      </c>
      <c r="G60" s="44" t="s">
        <v>116</v>
      </c>
      <c r="H60" s="55">
        <v>3</v>
      </c>
      <c r="I60" s="56">
        <f>ROUND(0,2)</f>
        <v>0</v>
      </c>
      <c r="J60" s="57">
        <f>ROUND(I60*H60,2)</f>
        <v>0</v>
      </c>
      <c r="K60" s="58">
        <v>0.20999999999999999</v>
      </c>
      <c r="L60" s="59">
        <f>IF(ISNUMBER(K60),ROUND(J60*(K60+1),2),0)</f>
        <v>0</v>
      </c>
      <c r="M60" s="12"/>
      <c r="N60" s="2"/>
      <c r="O60" s="2"/>
      <c r="P60" s="2"/>
      <c r="Q60" s="32">
        <f>IF(ISNUMBER(K60),IF(H60&gt;0,IF(I60&gt;0,J60,0),0),0)</f>
        <v>0</v>
      </c>
      <c r="R60" s="26">
        <f>IF(ISNUMBER(K60)=FALSE,J60,0)</f>
        <v>0</v>
      </c>
    </row>
    <row r="61">
      <c r="A61" s="9"/>
      <c r="B61" s="49" t="s">
        <v>54</v>
      </c>
      <c r="C61" s="1"/>
      <c r="D61" s="1"/>
      <c r="E61" s="50" t="s">
        <v>131</v>
      </c>
      <c r="F61" s="1"/>
      <c r="G61" s="1"/>
      <c r="H61" s="41"/>
      <c r="I61" s="1"/>
      <c r="J61" s="41"/>
      <c r="K61" s="1"/>
      <c r="L61" s="1"/>
      <c r="M61" s="12"/>
      <c r="N61" s="2"/>
      <c r="O61" s="2"/>
      <c r="P61" s="2"/>
      <c r="Q61" s="2"/>
    </row>
    <row r="62">
      <c r="A62" s="9"/>
      <c r="B62" s="49" t="s">
        <v>55</v>
      </c>
      <c r="C62" s="1"/>
      <c r="D62" s="1"/>
      <c r="E62" s="50" t="s">
        <v>3</v>
      </c>
      <c r="F62" s="1"/>
      <c r="G62" s="1"/>
      <c r="H62" s="41"/>
      <c r="I62" s="1"/>
      <c r="J62" s="41"/>
      <c r="K62" s="1"/>
      <c r="L62" s="1"/>
      <c r="M62" s="12"/>
      <c r="N62" s="2"/>
      <c r="O62" s="2"/>
      <c r="P62" s="2"/>
      <c r="Q62" s="2"/>
    </row>
    <row r="63">
      <c r="A63" s="9"/>
      <c r="B63" s="49" t="s">
        <v>57</v>
      </c>
      <c r="C63" s="1"/>
      <c r="D63" s="1"/>
      <c r="E63" s="50" t="s">
        <v>132</v>
      </c>
      <c r="F63" s="1"/>
      <c r="G63" s="1"/>
      <c r="H63" s="41"/>
      <c r="I63" s="1"/>
      <c r="J63" s="41"/>
      <c r="K63" s="1"/>
      <c r="L63" s="1"/>
      <c r="M63" s="12"/>
      <c r="N63" s="2"/>
      <c r="O63" s="2"/>
      <c r="P63" s="2"/>
      <c r="Q63" s="2"/>
    </row>
    <row r="64" thickBot="1">
      <c r="A64" s="9"/>
      <c r="B64" s="51" t="s">
        <v>58</v>
      </c>
      <c r="C64" s="52"/>
      <c r="D64" s="52"/>
      <c r="E64" s="53" t="s">
        <v>113</v>
      </c>
      <c r="F64" s="52"/>
      <c r="G64" s="52"/>
      <c r="H64" s="54"/>
      <c r="I64" s="52"/>
      <c r="J64" s="54"/>
      <c r="K64" s="52"/>
      <c r="L64" s="52"/>
      <c r="M64" s="12"/>
      <c r="N64" s="2"/>
      <c r="O64" s="2"/>
      <c r="P64" s="2"/>
      <c r="Q64" s="2"/>
    </row>
    <row r="65" thickTop="1">
      <c r="A65" s="9"/>
      <c r="B65" s="42">
        <v>7</v>
      </c>
      <c r="C65" s="43" t="s">
        <v>133</v>
      </c>
      <c r="D65" s="43" t="s">
        <v>3</v>
      </c>
      <c r="E65" s="43" t="s">
        <v>134</v>
      </c>
      <c r="F65" s="43" t="s">
        <v>3</v>
      </c>
      <c r="G65" s="44" t="s">
        <v>116</v>
      </c>
      <c r="H65" s="55">
        <v>2</v>
      </c>
      <c r="I65" s="56">
        <f>ROUND(0,2)</f>
        <v>0</v>
      </c>
      <c r="J65" s="57">
        <f>ROUND(I65*H65,2)</f>
        <v>0</v>
      </c>
      <c r="K65" s="58">
        <v>0.20999999999999999</v>
      </c>
      <c r="L65" s="59">
        <f>IF(ISNUMBER(K65),ROUND(J65*(K65+1),2),0)</f>
        <v>0</v>
      </c>
      <c r="M65" s="12"/>
      <c r="N65" s="2"/>
      <c r="O65" s="2"/>
      <c r="P65" s="2"/>
      <c r="Q65" s="32">
        <f>IF(ISNUMBER(K65),IF(H65&gt;0,IF(I65&gt;0,J65,0),0),0)</f>
        <v>0</v>
      </c>
      <c r="R65" s="26">
        <f>IF(ISNUMBER(K65)=FALSE,J65,0)</f>
        <v>0</v>
      </c>
    </row>
    <row r="66">
      <c r="A66" s="9"/>
      <c r="B66" s="49" t="s">
        <v>54</v>
      </c>
      <c r="C66" s="1"/>
      <c r="D66" s="1"/>
      <c r="E66" s="50" t="s">
        <v>135</v>
      </c>
      <c r="F66" s="1"/>
      <c r="G66" s="1"/>
      <c r="H66" s="41"/>
      <c r="I66" s="1"/>
      <c r="J66" s="41"/>
      <c r="K66" s="1"/>
      <c r="L66" s="1"/>
      <c r="M66" s="12"/>
      <c r="N66" s="2"/>
      <c r="O66" s="2"/>
      <c r="P66" s="2"/>
      <c r="Q66" s="2"/>
    </row>
    <row r="67">
      <c r="A67" s="9"/>
      <c r="B67" s="49" t="s">
        <v>55</v>
      </c>
      <c r="C67" s="1"/>
      <c r="D67" s="1"/>
      <c r="E67" s="50" t="s">
        <v>3</v>
      </c>
      <c r="F67" s="1"/>
      <c r="G67" s="1"/>
      <c r="H67" s="41"/>
      <c r="I67" s="1"/>
      <c r="J67" s="41"/>
      <c r="K67" s="1"/>
      <c r="L67" s="1"/>
      <c r="M67" s="12"/>
      <c r="N67" s="2"/>
      <c r="O67" s="2"/>
      <c r="P67" s="2"/>
      <c r="Q67" s="2"/>
    </row>
    <row r="68">
      <c r="A68" s="9"/>
      <c r="B68" s="49" t="s">
        <v>57</v>
      </c>
      <c r="C68" s="1"/>
      <c r="D68" s="1"/>
      <c r="E68" s="50" t="s">
        <v>132</v>
      </c>
      <c r="F68" s="1"/>
      <c r="G68" s="1"/>
      <c r="H68" s="41"/>
      <c r="I68" s="1"/>
      <c r="J68" s="41"/>
      <c r="K68" s="1"/>
      <c r="L68" s="1"/>
      <c r="M68" s="12"/>
      <c r="N68" s="2"/>
      <c r="O68" s="2"/>
      <c r="P68" s="2"/>
      <c r="Q68" s="2"/>
    </row>
    <row r="69" thickBot="1">
      <c r="A69" s="9"/>
      <c r="B69" s="51" t="s">
        <v>58</v>
      </c>
      <c r="C69" s="52"/>
      <c r="D69" s="52"/>
      <c r="E69" s="53" t="s">
        <v>113</v>
      </c>
      <c r="F69" s="52"/>
      <c r="G69" s="52"/>
      <c r="H69" s="54"/>
      <c r="I69" s="52"/>
      <c r="J69" s="54"/>
      <c r="K69" s="52"/>
      <c r="L69" s="52"/>
      <c r="M69" s="12"/>
      <c r="N69" s="2"/>
      <c r="O69" s="2"/>
      <c r="P69" s="2"/>
      <c r="Q69" s="2"/>
    </row>
    <row r="70" thickTop="1">
      <c r="A70" s="9"/>
      <c r="B70" s="42">
        <v>8</v>
      </c>
      <c r="C70" s="43" t="s">
        <v>136</v>
      </c>
      <c r="D70" s="43" t="s">
        <v>3</v>
      </c>
      <c r="E70" s="43" t="s">
        <v>137</v>
      </c>
      <c r="F70" s="43" t="s">
        <v>3</v>
      </c>
      <c r="G70" s="44" t="s">
        <v>138</v>
      </c>
      <c r="H70" s="55">
        <v>19.300000000000001</v>
      </c>
      <c r="I70" s="56">
        <f>ROUND(0,2)</f>
        <v>0</v>
      </c>
      <c r="J70" s="57">
        <f>ROUND(I70*H70,2)</f>
        <v>0</v>
      </c>
      <c r="K70" s="58">
        <v>0.20999999999999999</v>
      </c>
      <c r="L70" s="59">
        <f>IF(ISNUMBER(K70),ROUND(J70*(K70+1),2),0)</f>
        <v>0</v>
      </c>
      <c r="M70" s="12"/>
      <c r="N70" s="2"/>
      <c r="O70" s="2"/>
      <c r="P70" s="2"/>
      <c r="Q70" s="32">
        <f>IF(ISNUMBER(K70),IF(H70&gt;0,IF(I70&gt;0,J70,0),0),0)</f>
        <v>0</v>
      </c>
      <c r="R70" s="26">
        <f>IF(ISNUMBER(K70)=FALSE,J70,0)</f>
        <v>0</v>
      </c>
    </row>
    <row r="71">
      <c r="A71" s="9"/>
      <c r="B71" s="49" t="s">
        <v>54</v>
      </c>
      <c r="C71" s="1"/>
      <c r="D71" s="1"/>
      <c r="E71" s="50" t="s">
        <v>139</v>
      </c>
      <c r="F71" s="1"/>
      <c r="G71" s="1"/>
      <c r="H71" s="41"/>
      <c r="I71" s="1"/>
      <c r="J71" s="41"/>
      <c r="K71" s="1"/>
      <c r="L71" s="1"/>
      <c r="M71" s="12"/>
      <c r="N71" s="2"/>
      <c r="O71" s="2"/>
      <c r="P71" s="2"/>
      <c r="Q71" s="2"/>
    </row>
    <row r="72">
      <c r="A72" s="9"/>
      <c r="B72" s="49" t="s">
        <v>55</v>
      </c>
      <c r="C72" s="1"/>
      <c r="D72" s="1"/>
      <c r="E72" s="50" t="s">
        <v>140</v>
      </c>
      <c r="F72" s="1"/>
      <c r="G72" s="1"/>
      <c r="H72" s="41"/>
      <c r="I72" s="1"/>
      <c r="J72" s="41"/>
      <c r="K72" s="1"/>
      <c r="L72" s="1"/>
      <c r="M72" s="12"/>
      <c r="N72" s="2"/>
      <c r="O72" s="2"/>
      <c r="P72" s="2"/>
      <c r="Q72" s="2"/>
    </row>
    <row r="73">
      <c r="A73" s="9"/>
      <c r="B73" s="49" t="s">
        <v>57</v>
      </c>
      <c r="C73" s="1"/>
      <c r="D73" s="1"/>
      <c r="E73" s="50" t="s">
        <v>141</v>
      </c>
      <c r="F73" s="1"/>
      <c r="G73" s="1"/>
      <c r="H73" s="41"/>
      <c r="I73" s="1"/>
      <c r="J73" s="41"/>
      <c r="K73" s="1"/>
      <c r="L73" s="1"/>
      <c r="M73" s="12"/>
      <c r="N73" s="2"/>
      <c r="O73" s="2"/>
      <c r="P73" s="2"/>
      <c r="Q73" s="2"/>
    </row>
    <row r="74" thickBot="1">
      <c r="A74" s="9"/>
      <c r="B74" s="51" t="s">
        <v>58</v>
      </c>
      <c r="C74" s="52"/>
      <c r="D74" s="52"/>
      <c r="E74" s="53" t="s">
        <v>113</v>
      </c>
      <c r="F74" s="52"/>
      <c r="G74" s="52"/>
      <c r="H74" s="54"/>
      <c r="I74" s="52"/>
      <c r="J74" s="54"/>
      <c r="K74" s="52"/>
      <c r="L74" s="52"/>
      <c r="M74" s="12"/>
      <c r="N74" s="2"/>
      <c r="O74" s="2"/>
      <c r="P74" s="2"/>
      <c r="Q74" s="2"/>
    </row>
    <row r="75" thickTop="1">
      <c r="A75" s="9"/>
      <c r="B75" s="42">
        <v>9</v>
      </c>
      <c r="C75" s="43" t="s">
        <v>142</v>
      </c>
      <c r="D75" s="43" t="s">
        <v>3</v>
      </c>
      <c r="E75" s="43" t="s">
        <v>143</v>
      </c>
      <c r="F75" s="43" t="s">
        <v>3</v>
      </c>
      <c r="G75" s="44" t="s">
        <v>138</v>
      </c>
      <c r="H75" s="55">
        <v>19.300000000000001</v>
      </c>
      <c r="I75" s="56">
        <f>ROUND(0,2)</f>
        <v>0</v>
      </c>
      <c r="J75" s="57">
        <f>ROUND(I75*H75,2)</f>
        <v>0</v>
      </c>
      <c r="K75" s="58">
        <v>0.20999999999999999</v>
      </c>
      <c r="L75" s="59">
        <f>IF(ISNUMBER(K75),ROUND(J75*(K75+1),2),0)</f>
        <v>0</v>
      </c>
      <c r="M75" s="12"/>
      <c r="N75" s="2"/>
      <c r="O75" s="2"/>
      <c r="P75" s="2"/>
      <c r="Q75" s="32">
        <f>IF(ISNUMBER(K75),IF(H75&gt;0,IF(I75&gt;0,J75,0),0),0)</f>
        <v>0</v>
      </c>
      <c r="R75" s="26">
        <f>IF(ISNUMBER(K75)=FALSE,J75,0)</f>
        <v>0</v>
      </c>
    </row>
    <row r="76">
      <c r="A76" s="9"/>
      <c r="B76" s="49" t="s">
        <v>54</v>
      </c>
      <c r="C76" s="1"/>
      <c r="D76" s="1"/>
      <c r="E76" s="50" t="s">
        <v>144</v>
      </c>
      <c r="F76" s="1"/>
      <c r="G76" s="1"/>
      <c r="H76" s="41"/>
      <c r="I76" s="1"/>
      <c r="J76" s="41"/>
      <c r="K76" s="1"/>
      <c r="L76" s="1"/>
      <c r="M76" s="12"/>
      <c r="N76" s="2"/>
      <c r="O76" s="2"/>
      <c r="P76" s="2"/>
      <c r="Q76" s="2"/>
    </row>
    <row r="77">
      <c r="A77" s="9"/>
      <c r="B77" s="49" t="s">
        <v>55</v>
      </c>
      <c r="C77" s="1"/>
      <c r="D77" s="1"/>
      <c r="E77" s="50" t="s">
        <v>3</v>
      </c>
      <c r="F77" s="1"/>
      <c r="G77" s="1"/>
      <c r="H77" s="41"/>
      <c r="I77" s="1"/>
      <c r="J77" s="41"/>
      <c r="K77" s="1"/>
      <c r="L77" s="1"/>
      <c r="M77" s="12"/>
      <c r="N77" s="2"/>
      <c r="O77" s="2"/>
      <c r="P77" s="2"/>
      <c r="Q77" s="2"/>
    </row>
    <row r="78">
      <c r="A78" s="9"/>
      <c r="B78" s="49" t="s">
        <v>57</v>
      </c>
      <c r="C78" s="1"/>
      <c r="D78" s="1"/>
      <c r="E78" s="50" t="s">
        <v>141</v>
      </c>
      <c r="F78" s="1"/>
      <c r="G78" s="1"/>
      <c r="H78" s="41"/>
      <c r="I78" s="1"/>
      <c r="J78" s="41"/>
      <c r="K78" s="1"/>
      <c r="L78" s="1"/>
      <c r="M78" s="12"/>
      <c r="N78" s="2"/>
      <c r="O78" s="2"/>
      <c r="P78" s="2"/>
      <c r="Q78" s="2"/>
    </row>
    <row r="79" thickBot="1">
      <c r="A79" s="9"/>
      <c r="B79" s="51" t="s">
        <v>58</v>
      </c>
      <c r="C79" s="52"/>
      <c r="D79" s="52"/>
      <c r="E79" s="53" t="s">
        <v>113</v>
      </c>
      <c r="F79" s="52"/>
      <c r="G79" s="52"/>
      <c r="H79" s="54"/>
      <c r="I79" s="52"/>
      <c r="J79" s="54"/>
      <c r="K79" s="52"/>
      <c r="L79" s="52"/>
      <c r="M79" s="12"/>
      <c r="N79" s="2"/>
      <c r="O79" s="2"/>
      <c r="P79" s="2"/>
      <c r="Q79" s="2"/>
    </row>
    <row r="80" thickTop="1">
      <c r="A80" s="9"/>
      <c r="B80" s="42">
        <v>10</v>
      </c>
      <c r="C80" s="43" t="s">
        <v>145</v>
      </c>
      <c r="D80" s="43" t="s">
        <v>3</v>
      </c>
      <c r="E80" s="43" t="s">
        <v>146</v>
      </c>
      <c r="F80" s="43" t="s">
        <v>3</v>
      </c>
      <c r="G80" s="44" t="s">
        <v>138</v>
      </c>
      <c r="H80" s="55">
        <v>96.5</v>
      </c>
      <c r="I80" s="56">
        <f>ROUND(0,2)</f>
        <v>0</v>
      </c>
      <c r="J80" s="57">
        <f>ROUND(I80*H80,2)</f>
        <v>0</v>
      </c>
      <c r="K80" s="58">
        <v>0.20999999999999999</v>
      </c>
      <c r="L80" s="59">
        <f>IF(ISNUMBER(K80),ROUND(J80*(K80+1),2),0)</f>
        <v>0</v>
      </c>
      <c r="M80" s="12"/>
      <c r="N80" s="2"/>
      <c r="O80" s="2"/>
      <c r="P80" s="2"/>
      <c r="Q80" s="32">
        <f>IF(ISNUMBER(K80),IF(H80&gt;0,IF(I80&gt;0,J80,0),0),0)</f>
        <v>0</v>
      </c>
      <c r="R80" s="26">
        <f>IF(ISNUMBER(K80)=FALSE,J80,0)</f>
        <v>0</v>
      </c>
    </row>
    <row r="81">
      <c r="A81" s="9"/>
      <c r="B81" s="49" t="s">
        <v>54</v>
      </c>
      <c r="C81" s="1"/>
      <c r="D81" s="1"/>
      <c r="E81" s="50" t="s">
        <v>147</v>
      </c>
      <c r="F81" s="1"/>
      <c r="G81" s="1"/>
      <c r="H81" s="41"/>
      <c r="I81" s="1"/>
      <c r="J81" s="41"/>
      <c r="K81" s="1"/>
      <c r="L81" s="1"/>
      <c r="M81" s="12"/>
      <c r="N81" s="2"/>
      <c r="O81" s="2"/>
      <c r="P81" s="2"/>
      <c r="Q81" s="2"/>
    </row>
    <row r="82">
      <c r="A82" s="9"/>
      <c r="B82" s="49" t="s">
        <v>55</v>
      </c>
      <c r="C82" s="1"/>
      <c r="D82" s="1"/>
      <c r="E82" s="50" t="s">
        <v>148</v>
      </c>
      <c r="F82" s="1"/>
      <c r="G82" s="1"/>
      <c r="H82" s="41"/>
      <c r="I82" s="1"/>
      <c r="J82" s="41"/>
      <c r="K82" s="1"/>
      <c r="L82" s="1"/>
      <c r="M82" s="12"/>
      <c r="N82" s="2"/>
      <c r="O82" s="2"/>
      <c r="P82" s="2"/>
      <c r="Q82" s="2"/>
    </row>
    <row r="83">
      <c r="A83" s="9"/>
      <c r="B83" s="49" t="s">
        <v>57</v>
      </c>
      <c r="C83" s="1"/>
      <c r="D83" s="1"/>
      <c r="E83" s="50" t="s">
        <v>149</v>
      </c>
      <c r="F83" s="1"/>
      <c r="G83" s="1"/>
      <c r="H83" s="41"/>
      <c r="I83" s="1"/>
      <c r="J83" s="41"/>
      <c r="K83" s="1"/>
      <c r="L83" s="1"/>
      <c r="M83" s="12"/>
      <c r="N83" s="2"/>
      <c r="O83" s="2"/>
      <c r="P83" s="2"/>
      <c r="Q83" s="2"/>
    </row>
    <row r="84" thickBot="1">
      <c r="A84" s="9"/>
      <c r="B84" s="51" t="s">
        <v>58</v>
      </c>
      <c r="C84" s="52"/>
      <c r="D84" s="52"/>
      <c r="E84" s="53" t="s">
        <v>113</v>
      </c>
      <c r="F84" s="52"/>
      <c r="G84" s="52"/>
      <c r="H84" s="54"/>
      <c r="I84" s="52"/>
      <c r="J84" s="54"/>
      <c r="K84" s="52"/>
      <c r="L84" s="52"/>
      <c r="M84" s="12"/>
      <c r="N84" s="2"/>
      <c r="O84" s="2"/>
      <c r="P84" s="2"/>
      <c r="Q84" s="2"/>
    </row>
    <row r="85" thickTop="1">
      <c r="A85" s="9"/>
      <c r="B85" s="42">
        <v>11</v>
      </c>
      <c r="C85" s="43" t="s">
        <v>150</v>
      </c>
      <c r="D85" s="43" t="s">
        <v>3</v>
      </c>
      <c r="E85" s="43" t="s">
        <v>151</v>
      </c>
      <c r="F85" s="43" t="s">
        <v>3</v>
      </c>
      <c r="G85" s="44" t="s">
        <v>138</v>
      </c>
      <c r="H85" s="55">
        <v>32.100000000000001</v>
      </c>
      <c r="I85" s="56">
        <f>ROUND(0,2)</f>
        <v>0</v>
      </c>
      <c r="J85" s="57">
        <f>ROUND(I85*H85,2)</f>
        <v>0</v>
      </c>
      <c r="K85" s="58">
        <v>0.20999999999999999</v>
      </c>
      <c r="L85" s="59">
        <f>IF(ISNUMBER(K85),ROUND(J85*(K85+1),2),0)</f>
        <v>0</v>
      </c>
      <c r="M85" s="12"/>
      <c r="N85" s="2"/>
      <c r="O85" s="2"/>
      <c r="P85" s="2"/>
      <c r="Q85" s="32">
        <f>IF(ISNUMBER(K85),IF(H85&gt;0,IF(I85&gt;0,J85,0),0),0)</f>
        <v>0</v>
      </c>
      <c r="R85" s="26">
        <f>IF(ISNUMBER(K85)=FALSE,J85,0)</f>
        <v>0</v>
      </c>
    </row>
    <row r="86">
      <c r="A86" s="9"/>
      <c r="B86" s="49" t="s">
        <v>54</v>
      </c>
      <c r="C86" s="1"/>
      <c r="D86" s="1"/>
      <c r="E86" s="50" t="s">
        <v>152</v>
      </c>
      <c r="F86" s="1"/>
      <c r="G86" s="1"/>
      <c r="H86" s="41"/>
      <c r="I86" s="1"/>
      <c r="J86" s="41"/>
      <c r="K86" s="1"/>
      <c r="L86" s="1"/>
      <c r="M86" s="12"/>
      <c r="N86" s="2"/>
      <c r="O86" s="2"/>
      <c r="P86" s="2"/>
      <c r="Q86" s="2"/>
    </row>
    <row r="87">
      <c r="A87" s="9"/>
      <c r="B87" s="49" t="s">
        <v>55</v>
      </c>
      <c r="C87" s="1"/>
      <c r="D87" s="1"/>
      <c r="E87" s="50" t="s">
        <v>153</v>
      </c>
      <c r="F87" s="1"/>
      <c r="G87" s="1"/>
      <c r="H87" s="41"/>
      <c r="I87" s="1"/>
      <c r="J87" s="41"/>
      <c r="K87" s="1"/>
      <c r="L87" s="1"/>
      <c r="M87" s="12"/>
      <c r="N87" s="2"/>
      <c r="O87" s="2"/>
      <c r="P87" s="2"/>
      <c r="Q87" s="2"/>
    </row>
    <row r="88">
      <c r="A88" s="9"/>
      <c r="B88" s="49" t="s">
        <v>57</v>
      </c>
      <c r="C88" s="1"/>
      <c r="D88" s="1"/>
      <c r="E88" s="50" t="s">
        <v>149</v>
      </c>
      <c r="F88" s="1"/>
      <c r="G88" s="1"/>
      <c r="H88" s="41"/>
      <c r="I88" s="1"/>
      <c r="J88" s="41"/>
      <c r="K88" s="1"/>
      <c r="L88" s="1"/>
      <c r="M88" s="12"/>
      <c r="N88" s="2"/>
      <c r="O88" s="2"/>
      <c r="P88" s="2"/>
      <c r="Q88" s="2"/>
    </row>
    <row r="89" thickBot="1">
      <c r="A89" s="9"/>
      <c r="B89" s="51" t="s">
        <v>58</v>
      </c>
      <c r="C89" s="52"/>
      <c r="D89" s="52"/>
      <c r="E89" s="53" t="s">
        <v>113</v>
      </c>
      <c r="F89" s="52"/>
      <c r="G89" s="52"/>
      <c r="H89" s="54"/>
      <c r="I89" s="52"/>
      <c r="J89" s="54"/>
      <c r="K89" s="52"/>
      <c r="L89" s="52"/>
      <c r="M89" s="12"/>
      <c r="N89" s="2"/>
      <c r="O89" s="2"/>
      <c r="P89" s="2"/>
      <c r="Q89" s="2"/>
    </row>
    <row r="90" thickTop="1">
      <c r="A90" s="9"/>
      <c r="B90" s="42">
        <v>12</v>
      </c>
      <c r="C90" s="43" t="s">
        <v>154</v>
      </c>
      <c r="D90" s="43" t="s">
        <v>3</v>
      </c>
      <c r="E90" s="43" t="s">
        <v>155</v>
      </c>
      <c r="F90" s="43" t="s">
        <v>3</v>
      </c>
      <c r="G90" s="44" t="s">
        <v>109</v>
      </c>
      <c r="H90" s="55">
        <v>19.300000000000001</v>
      </c>
      <c r="I90" s="56">
        <f>ROUND(0,2)</f>
        <v>0</v>
      </c>
      <c r="J90" s="57">
        <f>ROUND(I90*H90,2)</f>
        <v>0</v>
      </c>
      <c r="K90" s="58">
        <v>0.20999999999999999</v>
      </c>
      <c r="L90" s="59">
        <f>IF(ISNUMBER(K90),ROUND(J90*(K90+1),2),0)</f>
        <v>0</v>
      </c>
      <c r="M90" s="12"/>
      <c r="N90" s="2"/>
      <c r="O90" s="2"/>
      <c r="P90" s="2"/>
      <c r="Q90" s="32">
        <f>IF(ISNUMBER(K90),IF(H90&gt;0,IF(I90&gt;0,J90,0),0),0)</f>
        <v>0</v>
      </c>
      <c r="R90" s="26">
        <f>IF(ISNUMBER(K90)=FALSE,J90,0)</f>
        <v>0</v>
      </c>
    </row>
    <row r="91">
      <c r="A91" s="9"/>
      <c r="B91" s="49" t="s">
        <v>54</v>
      </c>
      <c r="C91" s="1"/>
      <c r="D91" s="1"/>
      <c r="E91" s="50" t="s">
        <v>156</v>
      </c>
      <c r="F91" s="1"/>
      <c r="G91" s="1"/>
      <c r="H91" s="41"/>
      <c r="I91" s="1"/>
      <c r="J91" s="41"/>
      <c r="K91" s="1"/>
      <c r="L91" s="1"/>
      <c r="M91" s="12"/>
      <c r="N91" s="2"/>
      <c r="O91" s="2"/>
      <c r="P91" s="2"/>
      <c r="Q91" s="2"/>
    </row>
    <row r="92">
      <c r="A92" s="9"/>
      <c r="B92" s="49" t="s">
        <v>55</v>
      </c>
      <c r="C92" s="1"/>
      <c r="D92" s="1"/>
      <c r="E92" s="50" t="s">
        <v>157</v>
      </c>
      <c r="F92" s="1"/>
      <c r="G92" s="1"/>
      <c r="H92" s="41"/>
      <c r="I92" s="1"/>
      <c r="J92" s="41"/>
      <c r="K92" s="1"/>
      <c r="L92" s="1"/>
      <c r="M92" s="12"/>
      <c r="N92" s="2"/>
      <c r="O92" s="2"/>
      <c r="P92" s="2"/>
      <c r="Q92" s="2"/>
    </row>
    <row r="93">
      <c r="A93" s="9"/>
      <c r="B93" s="49" t="s">
        <v>57</v>
      </c>
      <c r="C93" s="1"/>
      <c r="D93" s="1"/>
      <c r="E93" s="50" t="s">
        <v>158</v>
      </c>
      <c r="F93" s="1"/>
      <c r="G93" s="1"/>
      <c r="H93" s="41"/>
      <c r="I93" s="1"/>
      <c r="J93" s="41"/>
      <c r="K93" s="1"/>
      <c r="L93" s="1"/>
      <c r="M93" s="12"/>
      <c r="N93" s="2"/>
      <c r="O93" s="2"/>
      <c r="P93" s="2"/>
      <c r="Q93" s="2"/>
    </row>
    <row r="94" thickBot="1">
      <c r="A94" s="9"/>
      <c r="B94" s="51" t="s">
        <v>58</v>
      </c>
      <c r="C94" s="52"/>
      <c r="D94" s="52"/>
      <c r="E94" s="53" t="s">
        <v>113</v>
      </c>
      <c r="F94" s="52"/>
      <c r="G94" s="52"/>
      <c r="H94" s="54"/>
      <c r="I94" s="52"/>
      <c r="J94" s="54"/>
      <c r="K94" s="52"/>
      <c r="L94" s="52"/>
      <c r="M94" s="12"/>
      <c r="N94" s="2"/>
      <c r="O94" s="2"/>
      <c r="P94" s="2"/>
      <c r="Q94" s="2"/>
    </row>
    <row r="95" thickTop="1">
      <c r="A95" s="9"/>
      <c r="B95" s="42">
        <v>13</v>
      </c>
      <c r="C95" s="43" t="s">
        <v>159</v>
      </c>
      <c r="D95" s="43" t="s">
        <v>3</v>
      </c>
      <c r="E95" s="43" t="s">
        <v>160</v>
      </c>
      <c r="F95" s="43" t="s">
        <v>3</v>
      </c>
      <c r="G95" s="44" t="s">
        <v>109</v>
      </c>
      <c r="H95" s="55">
        <v>27.100000000000001</v>
      </c>
      <c r="I95" s="56">
        <f>ROUND(0,2)</f>
        <v>0</v>
      </c>
      <c r="J95" s="57">
        <f>ROUND(I95*H95,2)</f>
        <v>0</v>
      </c>
      <c r="K95" s="58">
        <v>0.20999999999999999</v>
      </c>
      <c r="L95" s="59">
        <f>IF(ISNUMBER(K95),ROUND(J95*(K95+1),2),0)</f>
        <v>0</v>
      </c>
      <c r="M95" s="12"/>
      <c r="N95" s="2"/>
      <c r="O95" s="2"/>
      <c r="P95" s="2"/>
      <c r="Q95" s="32">
        <f>IF(ISNUMBER(K95),IF(H95&gt;0,IF(I95&gt;0,J95,0),0),0)</f>
        <v>0</v>
      </c>
      <c r="R95" s="26">
        <f>IF(ISNUMBER(K95)=FALSE,J95,0)</f>
        <v>0</v>
      </c>
    </row>
    <row r="96">
      <c r="A96" s="9"/>
      <c r="B96" s="49" t="s">
        <v>54</v>
      </c>
      <c r="C96" s="1"/>
      <c r="D96" s="1"/>
      <c r="E96" s="50" t="s">
        <v>161</v>
      </c>
      <c r="F96" s="1"/>
      <c r="G96" s="1"/>
      <c r="H96" s="41"/>
      <c r="I96" s="1"/>
      <c r="J96" s="41"/>
      <c r="K96" s="1"/>
      <c r="L96" s="1"/>
      <c r="M96" s="12"/>
      <c r="N96" s="2"/>
      <c r="O96" s="2"/>
      <c r="P96" s="2"/>
      <c r="Q96" s="2"/>
    </row>
    <row r="97">
      <c r="A97" s="9"/>
      <c r="B97" s="49" t="s">
        <v>55</v>
      </c>
      <c r="C97" s="1"/>
      <c r="D97" s="1"/>
      <c r="E97" s="50" t="s">
        <v>162</v>
      </c>
      <c r="F97" s="1"/>
      <c r="G97" s="1"/>
      <c r="H97" s="41"/>
      <c r="I97" s="1"/>
      <c r="J97" s="41"/>
      <c r="K97" s="1"/>
      <c r="L97" s="1"/>
      <c r="M97" s="12"/>
      <c r="N97" s="2"/>
      <c r="O97" s="2"/>
      <c r="P97" s="2"/>
      <c r="Q97" s="2"/>
    </row>
    <row r="98">
      <c r="A98" s="9"/>
      <c r="B98" s="49" t="s">
        <v>57</v>
      </c>
      <c r="C98" s="1"/>
      <c r="D98" s="1"/>
      <c r="E98" s="50" t="s">
        <v>158</v>
      </c>
      <c r="F98" s="1"/>
      <c r="G98" s="1"/>
      <c r="H98" s="41"/>
      <c r="I98" s="1"/>
      <c r="J98" s="41"/>
      <c r="K98" s="1"/>
      <c r="L98" s="1"/>
      <c r="M98" s="12"/>
      <c r="N98" s="2"/>
      <c r="O98" s="2"/>
      <c r="P98" s="2"/>
      <c r="Q98" s="2"/>
    </row>
    <row r="99" thickBot="1">
      <c r="A99" s="9"/>
      <c r="B99" s="51" t="s">
        <v>58</v>
      </c>
      <c r="C99" s="52"/>
      <c r="D99" s="52"/>
      <c r="E99" s="53" t="s">
        <v>113</v>
      </c>
      <c r="F99" s="52"/>
      <c r="G99" s="52"/>
      <c r="H99" s="54"/>
      <c r="I99" s="52"/>
      <c r="J99" s="54"/>
      <c r="K99" s="52"/>
      <c r="L99" s="52"/>
      <c r="M99" s="12"/>
      <c r="N99" s="2"/>
      <c r="O99" s="2"/>
      <c r="P99" s="2"/>
      <c r="Q99" s="2"/>
    </row>
    <row r="100" thickTop="1">
      <c r="A100" s="9"/>
      <c r="B100" s="42">
        <v>14</v>
      </c>
      <c r="C100" s="43" t="s">
        <v>163</v>
      </c>
      <c r="D100" s="43" t="s">
        <v>3</v>
      </c>
      <c r="E100" s="43" t="s">
        <v>164</v>
      </c>
      <c r="F100" s="43" t="s">
        <v>3</v>
      </c>
      <c r="G100" s="44" t="s">
        <v>109</v>
      </c>
      <c r="H100" s="55">
        <v>13.800000000000001</v>
      </c>
      <c r="I100" s="56">
        <f>ROUND(0,2)</f>
        <v>0</v>
      </c>
      <c r="J100" s="57">
        <f>ROUND(I100*H100,2)</f>
        <v>0</v>
      </c>
      <c r="K100" s="58">
        <v>0.20999999999999999</v>
      </c>
      <c r="L100" s="59">
        <f>IF(ISNUMBER(K100),ROUND(J100*(K100+1),2),0)</f>
        <v>0</v>
      </c>
      <c r="M100" s="12"/>
      <c r="N100" s="2"/>
      <c r="O100" s="2"/>
      <c r="P100" s="2"/>
      <c r="Q100" s="32">
        <f>IF(ISNUMBER(K100),IF(H100&gt;0,IF(I100&gt;0,J100,0),0),0)</f>
        <v>0</v>
      </c>
      <c r="R100" s="26">
        <f>IF(ISNUMBER(K100)=FALSE,J100,0)</f>
        <v>0</v>
      </c>
    </row>
    <row r="101">
      <c r="A101" s="9"/>
      <c r="B101" s="49" t="s">
        <v>54</v>
      </c>
      <c r="C101" s="1"/>
      <c r="D101" s="1"/>
      <c r="E101" s="50" t="s">
        <v>165</v>
      </c>
      <c r="F101" s="1"/>
      <c r="G101" s="1"/>
      <c r="H101" s="41"/>
      <c r="I101" s="1"/>
      <c r="J101" s="41"/>
      <c r="K101" s="1"/>
      <c r="L101" s="1"/>
      <c r="M101" s="12"/>
      <c r="N101" s="2"/>
      <c r="O101" s="2"/>
      <c r="P101" s="2"/>
      <c r="Q101" s="2"/>
    </row>
    <row r="102">
      <c r="A102" s="9"/>
      <c r="B102" s="49" t="s">
        <v>55</v>
      </c>
      <c r="C102" s="1"/>
      <c r="D102" s="1"/>
      <c r="E102" s="50" t="s">
        <v>166</v>
      </c>
      <c r="F102" s="1"/>
      <c r="G102" s="1"/>
      <c r="H102" s="41"/>
      <c r="I102" s="1"/>
      <c r="J102" s="41"/>
      <c r="K102" s="1"/>
      <c r="L102" s="1"/>
      <c r="M102" s="12"/>
      <c r="N102" s="2"/>
      <c r="O102" s="2"/>
      <c r="P102" s="2"/>
      <c r="Q102" s="2"/>
    </row>
    <row r="103">
      <c r="A103" s="9"/>
      <c r="B103" s="49" t="s">
        <v>57</v>
      </c>
      <c r="C103" s="1"/>
      <c r="D103" s="1"/>
      <c r="E103" s="50" t="s">
        <v>167</v>
      </c>
      <c r="F103" s="1"/>
      <c r="G103" s="1"/>
      <c r="H103" s="41"/>
      <c r="I103" s="1"/>
      <c r="J103" s="41"/>
      <c r="K103" s="1"/>
      <c r="L103" s="1"/>
      <c r="M103" s="12"/>
      <c r="N103" s="2"/>
      <c r="O103" s="2"/>
      <c r="P103" s="2"/>
      <c r="Q103" s="2"/>
    </row>
    <row r="104" thickBot="1">
      <c r="A104" s="9"/>
      <c r="B104" s="51" t="s">
        <v>58</v>
      </c>
      <c r="C104" s="52"/>
      <c r="D104" s="52"/>
      <c r="E104" s="53" t="s">
        <v>113</v>
      </c>
      <c r="F104" s="52"/>
      <c r="G104" s="52"/>
      <c r="H104" s="54"/>
      <c r="I104" s="52"/>
      <c r="J104" s="54"/>
      <c r="K104" s="52"/>
      <c r="L104" s="52"/>
      <c r="M104" s="12"/>
      <c r="N104" s="2"/>
      <c r="O104" s="2"/>
      <c r="P104" s="2"/>
      <c r="Q104" s="2"/>
    </row>
    <row r="105" thickTop="1">
      <c r="A105" s="9"/>
      <c r="B105" s="42">
        <v>15</v>
      </c>
      <c r="C105" s="43" t="s">
        <v>168</v>
      </c>
      <c r="D105" s="43" t="s">
        <v>3</v>
      </c>
      <c r="E105" s="43" t="s">
        <v>169</v>
      </c>
      <c r="F105" s="43" t="s">
        <v>3</v>
      </c>
      <c r="G105" s="44" t="s">
        <v>109</v>
      </c>
      <c r="H105" s="55">
        <v>15</v>
      </c>
      <c r="I105" s="56">
        <f>ROUND(0,2)</f>
        <v>0</v>
      </c>
      <c r="J105" s="57">
        <f>ROUND(I105*H105,2)</f>
        <v>0</v>
      </c>
      <c r="K105" s="58">
        <v>0.20999999999999999</v>
      </c>
      <c r="L105" s="59">
        <f>IF(ISNUMBER(K105),ROUND(J105*(K105+1),2),0)</f>
        <v>0</v>
      </c>
      <c r="M105" s="12"/>
      <c r="N105" s="2"/>
      <c r="O105" s="2"/>
      <c r="P105" s="2"/>
      <c r="Q105" s="32">
        <f>IF(ISNUMBER(K105),IF(H105&gt;0,IF(I105&gt;0,J105,0),0),0)</f>
        <v>0</v>
      </c>
      <c r="R105" s="26">
        <f>IF(ISNUMBER(K105)=FALSE,J105,0)</f>
        <v>0</v>
      </c>
    </row>
    <row r="106">
      <c r="A106" s="9"/>
      <c r="B106" s="49" t="s">
        <v>54</v>
      </c>
      <c r="C106" s="1"/>
      <c r="D106" s="1"/>
      <c r="E106" s="50" t="s">
        <v>170</v>
      </c>
      <c r="F106" s="1"/>
      <c r="G106" s="1"/>
      <c r="H106" s="41"/>
      <c r="I106" s="1"/>
      <c r="J106" s="41"/>
      <c r="K106" s="1"/>
      <c r="L106" s="1"/>
      <c r="M106" s="12"/>
      <c r="N106" s="2"/>
      <c r="O106" s="2"/>
      <c r="P106" s="2"/>
      <c r="Q106" s="2"/>
    </row>
    <row r="107">
      <c r="A107" s="9"/>
      <c r="B107" s="49" t="s">
        <v>55</v>
      </c>
      <c r="C107" s="1"/>
      <c r="D107" s="1"/>
      <c r="E107" s="50" t="s">
        <v>171</v>
      </c>
      <c r="F107" s="1"/>
      <c r="G107" s="1"/>
      <c r="H107" s="41"/>
      <c r="I107" s="1"/>
      <c r="J107" s="41"/>
      <c r="K107" s="1"/>
      <c r="L107" s="1"/>
      <c r="M107" s="12"/>
      <c r="N107" s="2"/>
      <c r="O107" s="2"/>
      <c r="P107" s="2"/>
      <c r="Q107" s="2"/>
    </row>
    <row r="108">
      <c r="A108" s="9"/>
      <c r="B108" s="49" t="s">
        <v>57</v>
      </c>
      <c r="C108" s="1"/>
      <c r="D108" s="1"/>
      <c r="E108" s="50" t="s">
        <v>172</v>
      </c>
      <c r="F108" s="1"/>
      <c r="G108" s="1"/>
      <c r="H108" s="41"/>
      <c r="I108" s="1"/>
      <c r="J108" s="41"/>
      <c r="K108" s="1"/>
      <c r="L108" s="1"/>
      <c r="M108" s="12"/>
      <c r="N108" s="2"/>
      <c r="O108" s="2"/>
      <c r="P108" s="2"/>
      <c r="Q108" s="2"/>
    </row>
    <row r="109" thickBot="1">
      <c r="A109" s="9"/>
      <c r="B109" s="51" t="s">
        <v>58</v>
      </c>
      <c r="C109" s="52"/>
      <c r="D109" s="52"/>
      <c r="E109" s="53" t="s">
        <v>113</v>
      </c>
      <c r="F109" s="52"/>
      <c r="G109" s="52"/>
      <c r="H109" s="54"/>
      <c r="I109" s="52"/>
      <c r="J109" s="54"/>
      <c r="K109" s="52"/>
      <c r="L109" s="52"/>
      <c r="M109" s="12"/>
      <c r="N109" s="2"/>
      <c r="O109" s="2"/>
      <c r="P109" s="2"/>
      <c r="Q109" s="2"/>
    </row>
    <row r="110" thickTop="1">
      <c r="A110" s="9"/>
      <c r="B110" s="42">
        <v>16</v>
      </c>
      <c r="C110" s="43" t="s">
        <v>173</v>
      </c>
      <c r="D110" s="43" t="s">
        <v>3</v>
      </c>
      <c r="E110" s="43" t="s">
        <v>174</v>
      </c>
      <c r="F110" s="43" t="s">
        <v>3</v>
      </c>
      <c r="G110" s="44" t="s">
        <v>109</v>
      </c>
      <c r="H110" s="55">
        <v>11.550000000000001</v>
      </c>
      <c r="I110" s="56">
        <f>ROUND(0,2)</f>
        <v>0</v>
      </c>
      <c r="J110" s="57">
        <f>ROUND(I110*H110,2)</f>
        <v>0</v>
      </c>
      <c r="K110" s="58">
        <v>0.20999999999999999</v>
      </c>
      <c r="L110" s="59">
        <f>IF(ISNUMBER(K110),ROUND(J110*(K110+1),2),0)</f>
        <v>0</v>
      </c>
      <c r="M110" s="12"/>
      <c r="N110" s="2"/>
      <c r="O110" s="2"/>
      <c r="P110" s="2"/>
      <c r="Q110" s="32">
        <f>IF(ISNUMBER(K110),IF(H110&gt;0,IF(I110&gt;0,J110,0),0),0)</f>
        <v>0</v>
      </c>
      <c r="R110" s="26">
        <f>IF(ISNUMBER(K110)=FALSE,J110,0)</f>
        <v>0</v>
      </c>
    </row>
    <row r="111">
      <c r="A111" s="9"/>
      <c r="B111" s="49" t="s">
        <v>54</v>
      </c>
      <c r="C111" s="1"/>
      <c r="D111" s="1"/>
      <c r="E111" s="50" t="s">
        <v>175</v>
      </c>
      <c r="F111" s="1"/>
      <c r="G111" s="1"/>
      <c r="H111" s="41"/>
      <c r="I111" s="1"/>
      <c r="J111" s="41"/>
      <c r="K111" s="1"/>
      <c r="L111" s="1"/>
      <c r="M111" s="12"/>
      <c r="N111" s="2"/>
      <c r="O111" s="2"/>
      <c r="P111" s="2"/>
      <c r="Q111" s="2"/>
    </row>
    <row r="112">
      <c r="A112" s="9"/>
      <c r="B112" s="49" t="s">
        <v>55</v>
      </c>
      <c r="C112" s="1"/>
      <c r="D112" s="1"/>
      <c r="E112" s="50" t="s">
        <v>176</v>
      </c>
      <c r="F112" s="1"/>
      <c r="G112" s="1"/>
      <c r="H112" s="41"/>
      <c r="I112" s="1"/>
      <c r="J112" s="41"/>
      <c r="K112" s="1"/>
      <c r="L112" s="1"/>
      <c r="M112" s="12"/>
      <c r="N112" s="2"/>
      <c r="O112" s="2"/>
      <c r="P112" s="2"/>
      <c r="Q112" s="2"/>
    </row>
    <row r="113">
      <c r="A113" s="9"/>
      <c r="B113" s="49" t="s">
        <v>57</v>
      </c>
      <c r="C113" s="1"/>
      <c r="D113" s="1"/>
      <c r="E113" s="50" t="s">
        <v>177</v>
      </c>
      <c r="F113" s="1"/>
      <c r="G113" s="1"/>
      <c r="H113" s="41"/>
      <c r="I113" s="1"/>
      <c r="J113" s="41"/>
      <c r="K113" s="1"/>
      <c r="L113" s="1"/>
      <c r="M113" s="12"/>
      <c r="N113" s="2"/>
      <c r="O113" s="2"/>
      <c r="P113" s="2"/>
      <c r="Q113" s="2"/>
    </row>
    <row r="114" thickBot="1">
      <c r="A114" s="9"/>
      <c r="B114" s="51" t="s">
        <v>58</v>
      </c>
      <c r="C114" s="52"/>
      <c r="D114" s="52"/>
      <c r="E114" s="53" t="s">
        <v>113</v>
      </c>
      <c r="F114" s="52"/>
      <c r="G114" s="52"/>
      <c r="H114" s="54"/>
      <c r="I114" s="52"/>
      <c r="J114" s="54"/>
      <c r="K114" s="52"/>
      <c r="L114" s="52"/>
      <c r="M114" s="12"/>
      <c r="N114" s="2"/>
      <c r="O114" s="2"/>
      <c r="P114" s="2"/>
      <c r="Q114" s="2"/>
    </row>
    <row r="115" thickTop="1">
      <c r="A115" s="9"/>
      <c r="B115" s="42">
        <v>17</v>
      </c>
      <c r="C115" s="43" t="s">
        <v>178</v>
      </c>
      <c r="D115" s="43" t="s">
        <v>3</v>
      </c>
      <c r="E115" s="43" t="s">
        <v>179</v>
      </c>
      <c r="F115" s="43" t="s">
        <v>3</v>
      </c>
      <c r="G115" s="44" t="s">
        <v>109</v>
      </c>
      <c r="H115" s="55">
        <v>102.30500000000001</v>
      </c>
      <c r="I115" s="56">
        <f>ROUND(0,2)</f>
        <v>0</v>
      </c>
      <c r="J115" s="57">
        <f>ROUND(I115*H115,2)</f>
        <v>0</v>
      </c>
      <c r="K115" s="58">
        <v>0.20999999999999999</v>
      </c>
      <c r="L115" s="59">
        <f>IF(ISNUMBER(K115),ROUND(J115*(K115+1),2),0)</f>
        <v>0</v>
      </c>
      <c r="M115" s="12"/>
      <c r="N115" s="2"/>
      <c r="O115" s="2"/>
      <c r="P115" s="2"/>
      <c r="Q115" s="32">
        <f>IF(ISNUMBER(K115),IF(H115&gt;0,IF(I115&gt;0,J115,0),0),0)</f>
        <v>0</v>
      </c>
      <c r="R115" s="26">
        <f>IF(ISNUMBER(K115)=FALSE,J115,0)</f>
        <v>0</v>
      </c>
    </row>
    <row r="116">
      <c r="A116" s="9"/>
      <c r="B116" s="49" t="s">
        <v>54</v>
      </c>
      <c r="C116" s="1"/>
      <c r="D116" s="1"/>
      <c r="E116" s="50" t="s">
        <v>180</v>
      </c>
      <c r="F116" s="1"/>
      <c r="G116" s="1"/>
      <c r="H116" s="41"/>
      <c r="I116" s="1"/>
      <c r="J116" s="41"/>
      <c r="K116" s="1"/>
      <c r="L116" s="1"/>
      <c r="M116" s="12"/>
      <c r="N116" s="2"/>
      <c r="O116" s="2"/>
      <c r="P116" s="2"/>
      <c r="Q116" s="2"/>
    </row>
    <row r="117">
      <c r="A117" s="9"/>
      <c r="B117" s="49" t="s">
        <v>55</v>
      </c>
      <c r="C117" s="1"/>
      <c r="D117" s="1"/>
      <c r="E117" s="50" t="s">
        <v>181</v>
      </c>
      <c r="F117" s="1"/>
      <c r="G117" s="1"/>
      <c r="H117" s="41"/>
      <c r="I117" s="1"/>
      <c r="J117" s="41"/>
      <c r="K117" s="1"/>
      <c r="L117" s="1"/>
      <c r="M117" s="12"/>
      <c r="N117" s="2"/>
      <c r="O117" s="2"/>
      <c r="P117" s="2"/>
      <c r="Q117" s="2"/>
    </row>
    <row r="118">
      <c r="A118" s="9"/>
      <c r="B118" s="49" t="s">
        <v>57</v>
      </c>
      <c r="C118" s="1"/>
      <c r="D118" s="1"/>
      <c r="E118" s="50" t="s">
        <v>182</v>
      </c>
      <c r="F118" s="1"/>
      <c r="G118" s="1"/>
      <c r="H118" s="41"/>
      <c r="I118" s="1"/>
      <c r="J118" s="41"/>
      <c r="K118" s="1"/>
      <c r="L118" s="1"/>
      <c r="M118" s="12"/>
      <c r="N118" s="2"/>
      <c r="O118" s="2"/>
      <c r="P118" s="2"/>
      <c r="Q118" s="2"/>
    </row>
    <row r="119" thickBot="1">
      <c r="A119" s="9"/>
      <c r="B119" s="51" t="s">
        <v>58</v>
      </c>
      <c r="C119" s="52"/>
      <c r="D119" s="52"/>
      <c r="E119" s="53" t="s">
        <v>113</v>
      </c>
      <c r="F119" s="52"/>
      <c r="G119" s="52"/>
      <c r="H119" s="54"/>
      <c r="I119" s="52"/>
      <c r="J119" s="54"/>
      <c r="K119" s="52"/>
      <c r="L119" s="52"/>
      <c r="M119" s="12"/>
      <c r="N119" s="2"/>
      <c r="O119" s="2"/>
      <c r="P119" s="2"/>
      <c r="Q119" s="2"/>
    </row>
    <row r="120" thickTop="1">
      <c r="A120" s="9"/>
      <c r="B120" s="42">
        <v>18</v>
      </c>
      <c r="C120" s="43" t="s">
        <v>183</v>
      </c>
      <c r="D120" s="43" t="s">
        <v>3</v>
      </c>
      <c r="E120" s="43" t="s">
        <v>184</v>
      </c>
      <c r="F120" s="43" t="s">
        <v>3</v>
      </c>
      <c r="G120" s="44" t="s">
        <v>109</v>
      </c>
      <c r="H120" s="55">
        <v>36.700000000000003</v>
      </c>
      <c r="I120" s="56">
        <f>ROUND(0,2)</f>
        <v>0</v>
      </c>
      <c r="J120" s="57">
        <f>ROUND(I120*H120,2)</f>
        <v>0</v>
      </c>
      <c r="K120" s="58">
        <v>0.20999999999999999</v>
      </c>
      <c r="L120" s="59">
        <f>IF(ISNUMBER(K120),ROUND(J120*(K120+1),2),0)</f>
        <v>0</v>
      </c>
      <c r="M120" s="12"/>
      <c r="N120" s="2"/>
      <c r="O120" s="2"/>
      <c r="P120" s="2"/>
      <c r="Q120" s="32">
        <f>IF(ISNUMBER(K120),IF(H120&gt;0,IF(I120&gt;0,J120,0),0),0)</f>
        <v>0</v>
      </c>
      <c r="R120" s="26">
        <f>IF(ISNUMBER(K120)=FALSE,J120,0)</f>
        <v>0</v>
      </c>
    </row>
    <row r="121">
      <c r="A121" s="9"/>
      <c r="B121" s="49" t="s">
        <v>54</v>
      </c>
      <c r="C121" s="1"/>
      <c r="D121" s="1"/>
      <c r="E121" s="50" t="s">
        <v>185</v>
      </c>
      <c r="F121" s="1"/>
      <c r="G121" s="1"/>
      <c r="H121" s="41"/>
      <c r="I121" s="1"/>
      <c r="J121" s="41"/>
      <c r="K121" s="1"/>
      <c r="L121" s="1"/>
      <c r="M121" s="12"/>
      <c r="N121" s="2"/>
      <c r="O121" s="2"/>
      <c r="P121" s="2"/>
      <c r="Q121" s="2"/>
    </row>
    <row r="122">
      <c r="A122" s="9"/>
      <c r="B122" s="49" t="s">
        <v>55</v>
      </c>
      <c r="C122" s="1"/>
      <c r="D122" s="1"/>
      <c r="E122" s="50" t="s">
        <v>186</v>
      </c>
      <c r="F122" s="1"/>
      <c r="G122" s="1"/>
      <c r="H122" s="41"/>
      <c r="I122" s="1"/>
      <c r="J122" s="41"/>
      <c r="K122" s="1"/>
      <c r="L122" s="1"/>
      <c r="M122" s="12"/>
      <c r="N122" s="2"/>
      <c r="O122" s="2"/>
      <c r="P122" s="2"/>
      <c r="Q122" s="2"/>
    </row>
    <row r="123">
      <c r="A123" s="9"/>
      <c r="B123" s="49" t="s">
        <v>57</v>
      </c>
      <c r="C123" s="1"/>
      <c r="D123" s="1"/>
      <c r="E123" s="50" t="s">
        <v>187</v>
      </c>
      <c r="F123" s="1"/>
      <c r="G123" s="1"/>
      <c r="H123" s="41"/>
      <c r="I123" s="1"/>
      <c r="J123" s="41"/>
      <c r="K123" s="1"/>
      <c r="L123" s="1"/>
      <c r="M123" s="12"/>
      <c r="N123" s="2"/>
      <c r="O123" s="2"/>
      <c r="P123" s="2"/>
      <c r="Q123" s="2"/>
    </row>
    <row r="124" thickBot="1">
      <c r="A124" s="9"/>
      <c r="B124" s="51" t="s">
        <v>58</v>
      </c>
      <c r="C124" s="52"/>
      <c r="D124" s="52"/>
      <c r="E124" s="53" t="s">
        <v>113</v>
      </c>
      <c r="F124" s="52"/>
      <c r="G124" s="52"/>
      <c r="H124" s="54"/>
      <c r="I124" s="52"/>
      <c r="J124" s="54"/>
      <c r="K124" s="52"/>
      <c r="L124" s="52"/>
      <c r="M124" s="12"/>
      <c r="N124" s="2"/>
      <c r="O124" s="2"/>
      <c r="P124" s="2"/>
      <c r="Q124" s="2"/>
    </row>
    <row r="125" thickTop="1">
      <c r="A125" s="9"/>
      <c r="B125" s="42">
        <v>19</v>
      </c>
      <c r="C125" s="43" t="s">
        <v>188</v>
      </c>
      <c r="D125" s="43" t="s">
        <v>3</v>
      </c>
      <c r="E125" s="43" t="s">
        <v>189</v>
      </c>
      <c r="F125" s="43" t="s">
        <v>3</v>
      </c>
      <c r="G125" s="44" t="s">
        <v>109</v>
      </c>
      <c r="H125" s="55">
        <v>1.8</v>
      </c>
      <c r="I125" s="56">
        <f>ROUND(0,2)</f>
        <v>0</v>
      </c>
      <c r="J125" s="57">
        <f>ROUND(I125*H125,2)</f>
        <v>0</v>
      </c>
      <c r="K125" s="58">
        <v>0.20999999999999999</v>
      </c>
      <c r="L125" s="59">
        <f>IF(ISNUMBER(K125),ROUND(J125*(K125+1),2),0)</f>
        <v>0</v>
      </c>
      <c r="M125" s="12"/>
      <c r="N125" s="2"/>
      <c r="O125" s="2"/>
      <c r="P125" s="2"/>
      <c r="Q125" s="32">
        <f>IF(ISNUMBER(K125),IF(H125&gt;0,IF(I125&gt;0,J125,0),0),0)</f>
        <v>0</v>
      </c>
      <c r="R125" s="26">
        <f>IF(ISNUMBER(K125)=FALSE,J125,0)</f>
        <v>0</v>
      </c>
    </row>
    <row r="126">
      <c r="A126" s="9"/>
      <c r="B126" s="49" t="s">
        <v>54</v>
      </c>
      <c r="C126" s="1"/>
      <c r="D126" s="1"/>
      <c r="E126" s="50" t="s">
        <v>190</v>
      </c>
      <c r="F126" s="1"/>
      <c r="G126" s="1"/>
      <c r="H126" s="41"/>
      <c r="I126" s="1"/>
      <c r="J126" s="41"/>
      <c r="K126" s="1"/>
      <c r="L126" s="1"/>
      <c r="M126" s="12"/>
      <c r="N126" s="2"/>
      <c r="O126" s="2"/>
      <c r="P126" s="2"/>
      <c r="Q126" s="2"/>
    </row>
    <row r="127">
      <c r="A127" s="9"/>
      <c r="B127" s="49" t="s">
        <v>55</v>
      </c>
      <c r="C127" s="1"/>
      <c r="D127" s="1"/>
      <c r="E127" s="50" t="s">
        <v>191</v>
      </c>
      <c r="F127" s="1"/>
      <c r="G127" s="1"/>
      <c r="H127" s="41"/>
      <c r="I127" s="1"/>
      <c r="J127" s="41"/>
      <c r="K127" s="1"/>
      <c r="L127" s="1"/>
      <c r="M127" s="12"/>
      <c r="N127" s="2"/>
      <c r="O127" s="2"/>
      <c r="P127" s="2"/>
      <c r="Q127" s="2"/>
    </row>
    <row r="128">
      <c r="A128" s="9"/>
      <c r="B128" s="49" t="s">
        <v>57</v>
      </c>
      <c r="C128" s="1"/>
      <c r="D128" s="1"/>
      <c r="E128" s="50" t="s">
        <v>192</v>
      </c>
      <c r="F128" s="1"/>
      <c r="G128" s="1"/>
      <c r="H128" s="41"/>
      <c r="I128" s="1"/>
      <c r="J128" s="41"/>
      <c r="K128" s="1"/>
      <c r="L128" s="1"/>
      <c r="M128" s="12"/>
      <c r="N128" s="2"/>
      <c r="O128" s="2"/>
      <c r="P128" s="2"/>
      <c r="Q128" s="2"/>
    </row>
    <row r="129" thickBot="1">
      <c r="A129" s="9"/>
      <c r="B129" s="51" t="s">
        <v>58</v>
      </c>
      <c r="C129" s="52"/>
      <c r="D129" s="52"/>
      <c r="E129" s="53" t="s">
        <v>113</v>
      </c>
      <c r="F129" s="52"/>
      <c r="G129" s="52"/>
      <c r="H129" s="54"/>
      <c r="I129" s="52"/>
      <c r="J129" s="54"/>
      <c r="K129" s="52"/>
      <c r="L129" s="52"/>
      <c r="M129" s="12"/>
      <c r="N129" s="2"/>
      <c r="O129" s="2"/>
      <c r="P129" s="2"/>
      <c r="Q129" s="2"/>
    </row>
    <row r="130" thickTop="1">
      <c r="A130" s="9"/>
      <c r="B130" s="42">
        <v>20</v>
      </c>
      <c r="C130" s="43" t="s">
        <v>193</v>
      </c>
      <c r="D130" s="43" t="s">
        <v>3</v>
      </c>
      <c r="E130" s="43" t="s">
        <v>194</v>
      </c>
      <c r="F130" s="43" t="s">
        <v>3</v>
      </c>
      <c r="G130" s="44" t="s">
        <v>109</v>
      </c>
      <c r="H130" s="55">
        <v>3.3599999999999999</v>
      </c>
      <c r="I130" s="56">
        <f>ROUND(0,2)</f>
        <v>0</v>
      </c>
      <c r="J130" s="57">
        <f>ROUND(I130*H130,2)</f>
        <v>0</v>
      </c>
      <c r="K130" s="58">
        <v>0.20999999999999999</v>
      </c>
      <c r="L130" s="59">
        <f>IF(ISNUMBER(K130),ROUND(J130*(K130+1),2),0)</f>
        <v>0</v>
      </c>
      <c r="M130" s="12"/>
      <c r="N130" s="2"/>
      <c r="O130" s="2"/>
      <c r="P130" s="2"/>
      <c r="Q130" s="32">
        <f>IF(ISNUMBER(K130),IF(H130&gt;0,IF(I130&gt;0,J130,0),0),0)</f>
        <v>0</v>
      </c>
      <c r="R130" s="26">
        <f>IF(ISNUMBER(K130)=FALSE,J130,0)</f>
        <v>0</v>
      </c>
    </row>
    <row r="131">
      <c r="A131" s="9"/>
      <c r="B131" s="49" t="s">
        <v>54</v>
      </c>
      <c r="C131" s="1"/>
      <c r="D131" s="1"/>
      <c r="E131" s="50" t="s">
        <v>195</v>
      </c>
      <c r="F131" s="1"/>
      <c r="G131" s="1"/>
      <c r="H131" s="41"/>
      <c r="I131" s="1"/>
      <c r="J131" s="41"/>
      <c r="K131" s="1"/>
      <c r="L131" s="1"/>
      <c r="M131" s="12"/>
      <c r="N131" s="2"/>
      <c r="O131" s="2"/>
      <c r="P131" s="2"/>
      <c r="Q131" s="2"/>
    </row>
    <row r="132">
      <c r="A132" s="9"/>
      <c r="B132" s="49" t="s">
        <v>55</v>
      </c>
      <c r="C132" s="1"/>
      <c r="D132" s="1"/>
      <c r="E132" s="50" t="s">
        <v>196</v>
      </c>
      <c r="F132" s="1"/>
      <c r="G132" s="1"/>
      <c r="H132" s="41"/>
      <c r="I132" s="1"/>
      <c r="J132" s="41"/>
      <c r="K132" s="1"/>
      <c r="L132" s="1"/>
      <c r="M132" s="12"/>
      <c r="N132" s="2"/>
      <c r="O132" s="2"/>
      <c r="P132" s="2"/>
      <c r="Q132" s="2"/>
    </row>
    <row r="133">
      <c r="A133" s="9"/>
      <c r="B133" s="49" t="s">
        <v>57</v>
      </c>
      <c r="C133" s="1"/>
      <c r="D133" s="1"/>
      <c r="E133" s="50" t="s">
        <v>192</v>
      </c>
      <c r="F133" s="1"/>
      <c r="G133" s="1"/>
      <c r="H133" s="41"/>
      <c r="I133" s="1"/>
      <c r="J133" s="41"/>
      <c r="K133" s="1"/>
      <c r="L133" s="1"/>
      <c r="M133" s="12"/>
      <c r="N133" s="2"/>
      <c r="O133" s="2"/>
      <c r="P133" s="2"/>
      <c r="Q133" s="2"/>
    </row>
    <row r="134" thickBot="1">
      <c r="A134" s="9"/>
      <c r="B134" s="51" t="s">
        <v>58</v>
      </c>
      <c r="C134" s="52"/>
      <c r="D134" s="52"/>
      <c r="E134" s="53" t="s">
        <v>113</v>
      </c>
      <c r="F134" s="52"/>
      <c r="G134" s="52"/>
      <c r="H134" s="54"/>
      <c r="I134" s="52"/>
      <c r="J134" s="54"/>
      <c r="K134" s="52"/>
      <c r="L134" s="52"/>
      <c r="M134" s="12"/>
      <c r="N134" s="2"/>
      <c r="O134" s="2"/>
      <c r="P134" s="2"/>
      <c r="Q134" s="2"/>
    </row>
    <row r="135" thickTop="1">
      <c r="A135" s="9"/>
      <c r="B135" s="42">
        <v>21</v>
      </c>
      <c r="C135" s="43" t="s">
        <v>197</v>
      </c>
      <c r="D135" s="43" t="s">
        <v>3</v>
      </c>
      <c r="E135" s="43" t="s">
        <v>198</v>
      </c>
      <c r="F135" s="43" t="s">
        <v>3</v>
      </c>
      <c r="G135" s="44" t="s">
        <v>116</v>
      </c>
      <c r="H135" s="55">
        <v>2</v>
      </c>
      <c r="I135" s="56">
        <f>ROUND(0,2)</f>
        <v>0</v>
      </c>
      <c r="J135" s="57">
        <f>ROUND(I135*H135,2)</f>
        <v>0</v>
      </c>
      <c r="K135" s="58">
        <v>0.20999999999999999</v>
      </c>
      <c r="L135" s="59">
        <f>IF(ISNUMBER(K135),ROUND(J135*(K135+1),2),0)</f>
        <v>0</v>
      </c>
      <c r="M135" s="12"/>
      <c r="N135" s="2"/>
      <c r="O135" s="2"/>
      <c r="P135" s="2"/>
      <c r="Q135" s="32">
        <f>IF(ISNUMBER(K135),IF(H135&gt;0,IF(I135&gt;0,J135,0),0),0)</f>
        <v>0</v>
      </c>
      <c r="R135" s="26">
        <f>IF(ISNUMBER(K135)=FALSE,J135,0)</f>
        <v>0</v>
      </c>
    </row>
    <row r="136">
      <c r="A136" s="9"/>
      <c r="B136" s="49" t="s">
        <v>54</v>
      </c>
      <c r="C136" s="1"/>
      <c r="D136" s="1"/>
      <c r="E136" s="50" t="s">
        <v>199</v>
      </c>
      <c r="F136" s="1"/>
      <c r="G136" s="1"/>
      <c r="H136" s="41"/>
      <c r="I136" s="1"/>
      <c r="J136" s="41"/>
      <c r="K136" s="1"/>
      <c r="L136" s="1"/>
      <c r="M136" s="12"/>
      <c r="N136" s="2"/>
      <c r="O136" s="2"/>
      <c r="P136" s="2"/>
      <c r="Q136" s="2"/>
    </row>
    <row r="137">
      <c r="A137" s="9"/>
      <c r="B137" s="49" t="s">
        <v>55</v>
      </c>
      <c r="C137" s="1"/>
      <c r="D137" s="1"/>
      <c r="E137" s="50" t="s">
        <v>200</v>
      </c>
      <c r="F137" s="1"/>
      <c r="G137" s="1"/>
      <c r="H137" s="41"/>
      <c r="I137" s="1"/>
      <c r="J137" s="41"/>
      <c r="K137" s="1"/>
      <c r="L137" s="1"/>
      <c r="M137" s="12"/>
      <c r="N137" s="2"/>
      <c r="O137" s="2"/>
      <c r="P137" s="2"/>
      <c r="Q137" s="2"/>
    </row>
    <row r="138">
      <c r="A138" s="9"/>
      <c r="B138" s="49" t="s">
        <v>57</v>
      </c>
      <c r="C138" s="1"/>
      <c r="D138" s="1"/>
      <c r="E138" s="50" t="s">
        <v>201</v>
      </c>
      <c r="F138" s="1"/>
      <c r="G138" s="1"/>
      <c r="H138" s="41"/>
      <c r="I138" s="1"/>
      <c r="J138" s="41"/>
      <c r="K138" s="1"/>
      <c r="L138" s="1"/>
      <c r="M138" s="12"/>
      <c r="N138" s="2"/>
      <c r="O138" s="2"/>
      <c r="P138" s="2"/>
      <c r="Q138" s="2"/>
    </row>
    <row r="139" thickBot="1">
      <c r="A139" s="9"/>
      <c r="B139" s="51" t="s">
        <v>58</v>
      </c>
      <c r="C139" s="52"/>
      <c r="D139" s="52"/>
      <c r="E139" s="53" t="s">
        <v>113</v>
      </c>
      <c r="F139" s="52"/>
      <c r="G139" s="52"/>
      <c r="H139" s="54"/>
      <c r="I139" s="52"/>
      <c r="J139" s="54"/>
      <c r="K139" s="52"/>
      <c r="L139" s="52"/>
      <c r="M139" s="12"/>
      <c r="N139" s="2"/>
      <c r="O139" s="2"/>
      <c r="P139" s="2"/>
      <c r="Q139" s="2"/>
    </row>
    <row r="140" thickTop="1">
      <c r="A140" s="9"/>
      <c r="B140" s="42">
        <v>22</v>
      </c>
      <c r="C140" s="43" t="s">
        <v>202</v>
      </c>
      <c r="D140" s="43" t="s">
        <v>3</v>
      </c>
      <c r="E140" s="43" t="s">
        <v>203</v>
      </c>
      <c r="F140" s="43" t="s">
        <v>3</v>
      </c>
      <c r="G140" s="44" t="s">
        <v>204</v>
      </c>
      <c r="H140" s="55">
        <v>2</v>
      </c>
      <c r="I140" s="56">
        <f>ROUND(0,2)</f>
        <v>0</v>
      </c>
      <c r="J140" s="57">
        <f>ROUND(I140*H140,2)</f>
        <v>0</v>
      </c>
      <c r="K140" s="58">
        <v>0.20999999999999999</v>
      </c>
      <c r="L140" s="59">
        <f>IF(ISNUMBER(K140),ROUND(J140*(K140+1),2),0)</f>
        <v>0</v>
      </c>
      <c r="M140" s="12"/>
      <c r="N140" s="2"/>
      <c r="O140" s="2"/>
      <c r="P140" s="2"/>
      <c r="Q140" s="32">
        <f>IF(ISNUMBER(K140),IF(H140&gt;0,IF(I140&gt;0,J140,0),0),0)</f>
        <v>0</v>
      </c>
      <c r="R140" s="26">
        <f>IF(ISNUMBER(K140)=FALSE,J140,0)</f>
        <v>0</v>
      </c>
    </row>
    <row r="141">
      <c r="A141" s="9"/>
      <c r="B141" s="49" t="s">
        <v>54</v>
      </c>
      <c r="C141" s="1"/>
      <c r="D141" s="1"/>
      <c r="E141" s="50" t="s">
        <v>203</v>
      </c>
      <c r="F141" s="1"/>
      <c r="G141" s="1"/>
      <c r="H141" s="41"/>
      <c r="I141" s="1"/>
      <c r="J141" s="41"/>
      <c r="K141" s="1"/>
      <c r="L141" s="1"/>
      <c r="M141" s="12"/>
      <c r="N141" s="2"/>
      <c r="O141" s="2"/>
      <c r="P141" s="2"/>
      <c r="Q141" s="2"/>
    </row>
    <row r="142">
      <c r="A142" s="9"/>
      <c r="B142" s="49" t="s">
        <v>55</v>
      </c>
      <c r="C142" s="1"/>
      <c r="D142" s="1"/>
      <c r="E142" s="50" t="s">
        <v>3</v>
      </c>
      <c r="F142" s="1"/>
      <c r="G142" s="1"/>
      <c r="H142" s="41"/>
      <c r="I142" s="1"/>
      <c r="J142" s="41"/>
      <c r="K142" s="1"/>
      <c r="L142" s="1"/>
      <c r="M142" s="12"/>
      <c r="N142" s="2"/>
      <c r="O142" s="2"/>
      <c r="P142" s="2"/>
      <c r="Q142" s="2"/>
    </row>
    <row r="143">
      <c r="A143" s="9"/>
      <c r="B143" s="49" t="s">
        <v>57</v>
      </c>
      <c r="C143" s="1"/>
      <c r="D143" s="1"/>
      <c r="E143" s="50" t="s">
        <v>3</v>
      </c>
      <c r="F143" s="1"/>
      <c r="G143" s="1"/>
      <c r="H143" s="41"/>
      <c r="I143" s="1"/>
      <c r="J143" s="41"/>
      <c r="K143" s="1"/>
      <c r="L143" s="1"/>
      <c r="M143" s="12"/>
      <c r="N143" s="2"/>
      <c r="O143" s="2"/>
      <c r="P143" s="2"/>
      <c r="Q143" s="2"/>
    </row>
    <row r="144" thickBot="1">
      <c r="A144" s="9"/>
      <c r="B144" s="51" t="s">
        <v>58</v>
      </c>
      <c r="C144" s="52"/>
      <c r="D144" s="52"/>
      <c r="E144" s="53" t="s">
        <v>113</v>
      </c>
      <c r="F144" s="52"/>
      <c r="G144" s="52"/>
      <c r="H144" s="54"/>
      <c r="I144" s="52"/>
      <c r="J144" s="54"/>
      <c r="K144" s="52"/>
      <c r="L144" s="52"/>
      <c r="M144" s="12"/>
      <c r="N144" s="2"/>
      <c r="O144" s="2"/>
      <c r="P144" s="2"/>
      <c r="Q144" s="2"/>
    </row>
    <row r="145" thickTop="1">
      <c r="A145" s="9"/>
      <c r="B145" s="42">
        <v>23</v>
      </c>
      <c r="C145" s="43" t="s">
        <v>205</v>
      </c>
      <c r="D145" s="43" t="s">
        <v>3</v>
      </c>
      <c r="E145" s="43" t="s">
        <v>206</v>
      </c>
      <c r="F145" s="43" t="s">
        <v>3</v>
      </c>
      <c r="G145" s="44" t="s">
        <v>116</v>
      </c>
      <c r="H145" s="55">
        <v>4</v>
      </c>
      <c r="I145" s="56">
        <f>ROUND(0,2)</f>
        <v>0</v>
      </c>
      <c r="J145" s="57">
        <f>ROUND(I145*H145,2)</f>
        <v>0</v>
      </c>
      <c r="K145" s="58">
        <v>0.20999999999999999</v>
      </c>
      <c r="L145" s="59">
        <f>IF(ISNUMBER(K145),ROUND(J145*(K145+1),2),0)</f>
        <v>0</v>
      </c>
      <c r="M145" s="12"/>
      <c r="N145" s="2"/>
      <c r="O145" s="2"/>
      <c r="P145" s="2"/>
      <c r="Q145" s="32">
        <f>IF(ISNUMBER(K145),IF(H145&gt;0,IF(I145&gt;0,J145,0),0),0)</f>
        <v>0</v>
      </c>
      <c r="R145" s="26">
        <f>IF(ISNUMBER(K145)=FALSE,J145,0)</f>
        <v>0</v>
      </c>
    </row>
    <row r="146">
      <c r="A146" s="9"/>
      <c r="B146" s="49" t="s">
        <v>54</v>
      </c>
      <c r="C146" s="1"/>
      <c r="D146" s="1"/>
      <c r="E146" s="50" t="s">
        <v>207</v>
      </c>
      <c r="F146" s="1"/>
      <c r="G146" s="1"/>
      <c r="H146" s="41"/>
      <c r="I146" s="1"/>
      <c r="J146" s="41"/>
      <c r="K146" s="1"/>
      <c r="L146" s="1"/>
      <c r="M146" s="12"/>
      <c r="N146" s="2"/>
      <c r="O146" s="2"/>
      <c r="P146" s="2"/>
      <c r="Q146" s="2"/>
    </row>
    <row r="147">
      <c r="A147" s="9"/>
      <c r="B147" s="49" t="s">
        <v>55</v>
      </c>
      <c r="C147" s="1"/>
      <c r="D147" s="1"/>
      <c r="E147" s="50" t="s">
        <v>3</v>
      </c>
      <c r="F147" s="1"/>
      <c r="G147" s="1"/>
      <c r="H147" s="41"/>
      <c r="I147" s="1"/>
      <c r="J147" s="41"/>
      <c r="K147" s="1"/>
      <c r="L147" s="1"/>
      <c r="M147" s="12"/>
      <c r="N147" s="2"/>
      <c r="O147" s="2"/>
      <c r="P147" s="2"/>
      <c r="Q147" s="2"/>
    </row>
    <row r="148">
      <c r="A148" s="9"/>
      <c r="B148" s="49" t="s">
        <v>57</v>
      </c>
      <c r="C148" s="1"/>
      <c r="D148" s="1"/>
      <c r="E148" s="50" t="s">
        <v>208</v>
      </c>
      <c r="F148" s="1"/>
      <c r="G148" s="1"/>
      <c r="H148" s="41"/>
      <c r="I148" s="1"/>
      <c r="J148" s="41"/>
      <c r="K148" s="1"/>
      <c r="L148" s="1"/>
      <c r="M148" s="12"/>
      <c r="N148" s="2"/>
      <c r="O148" s="2"/>
      <c r="P148" s="2"/>
      <c r="Q148" s="2"/>
    </row>
    <row r="149" thickBot="1">
      <c r="A149" s="9"/>
      <c r="B149" s="51" t="s">
        <v>58</v>
      </c>
      <c r="C149" s="52"/>
      <c r="D149" s="52"/>
      <c r="E149" s="53" t="s">
        <v>113</v>
      </c>
      <c r="F149" s="52"/>
      <c r="G149" s="52"/>
      <c r="H149" s="54"/>
      <c r="I149" s="52"/>
      <c r="J149" s="54"/>
      <c r="K149" s="52"/>
      <c r="L149" s="52"/>
      <c r="M149" s="12"/>
      <c r="N149" s="2"/>
      <c r="O149" s="2"/>
      <c r="P149" s="2"/>
      <c r="Q149" s="2"/>
    </row>
    <row r="150" thickTop="1">
      <c r="A150" s="9"/>
      <c r="B150" s="42">
        <v>24</v>
      </c>
      <c r="C150" s="43" t="s">
        <v>209</v>
      </c>
      <c r="D150" s="43" t="s">
        <v>3</v>
      </c>
      <c r="E150" s="43" t="s">
        <v>210</v>
      </c>
      <c r="F150" s="43" t="s">
        <v>3</v>
      </c>
      <c r="G150" s="44" t="s">
        <v>116</v>
      </c>
      <c r="H150" s="55">
        <v>2</v>
      </c>
      <c r="I150" s="56">
        <f>ROUND(0,2)</f>
        <v>0</v>
      </c>
      <c r="J150" s="57">
        <f>ROUND(I150*H150,2)</f>
        <v>0</v>
      </c>
      <c r="K150" s="58">
        <v>0.20999999999999999</v>
      </c>
      <c r="L150" s="59">
        <f>IF(ISNUMBER(K150),ROUND(J150*(K150+1),2),0)</f>
        <v>0</v>
      </c>
      <c r="M150" s="12"/>
      <c r="N150" s="2"/>
      <c r="O150" s="2"/>
      <c r="P150" s="2"/>
      <c r="Q150" s="32">
        <f>IF(ISNUMBER(K150),IF(H150&gt;0,IF(I150&gt;0,J150,0),0),0)</f>
        <v>0</v>
      </c>
      <c r="R150" s="26">
        <f>IF(ISNUMBER(K150)=FALSE,J150,0)</f>
        <v>0</v>
      </c>
    </row>
    <row r="151">
      <c r="A151" s="9"/>
      <c r="B151" s="49" t="s">
        <v>54</v>
      </c>
      <c r="C151" s="1"/>
      <c r="D151" s="1"/>
      <c r="E151" s="50" t="s">
        <v>211</v>
      </c>
      <c r="F151" s="1"/>
      <c r="G151" s="1"/>
      <c r="H151" s="41"/>
      <c r="I151" s="1"/>
      <c r="J151" s="41"/>
      <c r="K151" s="1"/>
      <c r="L151" s="1"/>
      <c r="M151" s="12"/>
      <c r="N151" s="2"/>
      <c r="O151" s="2"/>
      <c r="P151" s="2"/>
      <c r="Q151" s="2"/>
    </row>
    <row r="152">
      <c r="A152" s="9"/>
      <c r="B152" s="49" t="s">
        <v>55</v>
      </c>
      <c r="C152" s="1"/>
      <c r="D152" s="1"/>
      <c r="E152" s="50" t="s">
        <v>3</v>
      </c>
      <c r="F152" s="1"/>
      <c r="G152" s="1"/>
      <c r="H152" s="41"/>
      <c r="I152" s="1"/>
      <c r="J152" s="41"/>
      <c r="K152" s="1"/>
      <c r="L152" s="1"/>
      <c r="M152" s="12"/>
      <c r="N152" s="2"/>
      <c r="O152" s="2"/>
      <c r="P152" s="2"/>
      <c r="Q152" s="2"/>
    </row>
    <row r="153">
      <c r="A153" s="9"/>
      <c r="B153" s="49" t="s">
        <v>57</v>
      </c>
      <c r="C153" s="1"/>
      <c r="D153" s="1"/>
      <c r="E153" s="50" t="s">
        <v>208</v>
      </c>
      <c r="F153" s="1"/>
      <c r="G153" s="1"/>
      <c r="H153" s="41"/>
      <c r="I153" s="1"/>
      <c r="J153" s="41"/>
      <c r="K153" s="1"/>
      <c r="L153" s="1"/>
      <c r="M153" s="12"/>
      <c r="N153" s="2"/>
      <c r="O153" s="2"/>
      <c r="P153" s="2"/>
      <c r="Q153" s="2"/>
    </row>
    <row r="154" thickBot="1">
      <c r="A154" s="9"/>
      <c r="B154" s="51" t="s">
        <v>58</v>
      </c>
      <c r="C154" s="52"/>
      <c r="D154" s="52"/>
      <c r="E154" s="53" t="s">
        <v>113</v>
      </c>
      <c r="F154" s="52"/>
      <c r="G154" s="52"/>
      <c r="H154" s="54"/>
      <c r="I154" s="52"/>
      <c r="J154" s="54"/>
      <c r="K154" s="52"/>
      <c r="L154" s="52"/>
      <c r="M154" s="12"/>
      <c r="N154" s="2"/>
      <c r="O154" s="2"/>
      <c r="P154" s="2"/>
      <c r="Q154" s="2"/>
    </row>
    <row r="155" thickTop="1">
      <c r="A155" s="9"/>
      <c r="B155" s="42">
        <v>25</v>
      </c>
      <c r="C155" s="43" t="s">
        <v>212</v>
      </c>
      <c r="D155" s="43" t="s">
        <v>3</v>
      </c>
      <c r="E155" s="43" t="s">
        <v>213</v>
      </c>
      <c r="F155" s="43" t="s">
        <v>3</v>
      </c>
      <c r="G155" s="44" t="s">
        <v>116</v>
      </c>
      <c r="H155" s="55">
        <v>1</v>
      </c>
      <c r="I155" s="56">
        <f>ROUND(0,2)</f>
        <v>0</v>
      </c>
      <c r="J155" s="57">
        <f>ROUND(I155*H155,2)</f>
        <v>0</v>
      </c>
      <c r="K155" s="58">
        <v>0.20999999999999999</v>
      </c>
      <c r="L155" s="59">
        <f>IF(ISNUMBER(K155),ROUND(J155*(K155+1),2),0)</f>
        <v>0</v>
      </c>
      <c r="M155" s="12"/>
      <c r="N155" s="2"/>
      <c r="O155" s="2"/>
      <c r="P155" s="2"/>
      <c r="Q155" s="32">
        <f>IF(ISNUMBER(K155),IF(H155&gt;0,IF(I155&gt;0,J155,0),0),0)</f>
        <v>0</v>
      </c>
      <c r="R155" s="26">
        <f>IF(ISNUMBER(K155)=FALSE,J155,0)</f>
        <v>0</v>
      </c>
    </row>
    <row r="156">
      <c r="A156" s="9"/>
      <c r="B156" s="49" t="s">
        <v>54</v>
      </c>
      <c r="C156" s="1"/>
      <c r="D156" s="1"/>
      <c r="E156" s="50" t="s">
        <v>214</v>
      </c>
      <c r="F156" s="1"/>
      <c r="G156" s="1"/>
      <c r="H156" s="41"/>
      <c r="I156" s="1"/>
      <c r="J156" s="41"/>
      <c r="K156" s="1"/>
      <c r="L156" s="1"/>
      <c r="M156" s="12"/>
      <c r="N156" s="2"/>
      <c r="O156" s="2"/>
      <c r="P156" s="2"/>
      <c r="Q156" s="2"/>
    </row>
    <row r="157">
      <c r="A157" s="9"/>
      <c r="B157" s="49" t="s">
        <v>55</v>
      </c>
      <c r="C157" s="1"/>
      <c r="D157" s="1"/>
      <c r="E157" s="50" t="s">
        <v>3</v>
      </c>
      <c r="F157" s="1"/>
      <c r="G157" s="1"/>
      <c r="H157" s="41"/>
      <c r="I157" s="1"/>
      <c r="J157" s="41"/>
      <c r="K157" s="1"/>
      <c r="L157" s="1"/>
      <c r="M157" s="12"/>
      <c r="N157" s="2"/>
      <c r="O157" s="2"/>
      <c r="P157" s="2"/>
      <c r="Q157" s="2"/>
    </row>
    <row r="158">
      <c r="A158" s="9"/>
      <c r="B158" s="49" t="s">
        <v>57</v>
      </c>
      <c r="C158" s="1"/>
      <c r="D158" s="1"/>
      <c r="E158" s="50" t="s">
        <v>208</v>
      </c>
      <c r="F158" s="1"/>
      <c r="G158" s="1"/>
      <c r="H158" s="41"/>
      <c r="I158" s="1"/>
      <c r="J158" s="41"/>
      <c r="K158" s="1"/>
      <c r="L158" s="1"/>
      <c r="M158" s="12"/>
      <c r="N158" s="2"/>
      <c r="O158" s="2"/>
      <c r="P158" s="2"/>
      <c r="Q158" s="2"/>
    </row>
    <row r="159" thickBot="1">
      <c r="A159" s="9"/>
      <c r="B159" s="51" t="s">
        <v>58</v>
      </c>
      <c r="C159" s="52"/>
      <c r="D159" s="52"/>
      <c r="E159" s="53" t="s">
        <v>113</v>
      </c>
      <c r="F159" s="52"/>
      <c r="G159" s="52"/>
      <c r="H159" s="54"/>
      <c r="I159" s="52"/>
      <c r="J159" s="54"/>
      <c r="K159" s="52"/>
      <c r="L159" s="52"/>
      <c r="M159" s="12"/>
      <c r="N159" s="2"/>
      <c r="O159" s="2"/>
      <c r="P159" s="2"/>
      <c r="Q159" s="2"/>
    </row>
    <row r="160" thickTop="1">
      <c r="A160" s="9"/>
      <c r="B160" s="42">
        <v>26</v>
      </c>
      <c r="C160" s="43" t="s">
        <v>215</v>
      </c>
      <c r="D160" s="43" t="s">
        <v>3</v>
      </c>
      <c r="E160" s="43" t="s">
        <v>216</v>
      </c>
      <c r="F160" s="43" t="s">
        <v>3</v>
      </c>
      <c r="G160" s="44" t="s">
        <v>116</v>
      </c>
      <c r="H160" s="55">
        <v>4</v>
      </c>
      <c r="I160" s="56">
        <f>ROUND(0,2)</f>
        <v>0</v>
      </c>
      <c r="J160" s="57">
        <f>ROUND(I160*H160,2)</f>
        <v>0</v>
      </c>
      <c r="K160" s="58">
        <v>0.20999999999999999</v>
      </c>
      <c r="L160" s="59">
        <f>IF(ISNUMBER(K160),ROUND(J160*(K160+1),2),0)</f>
        <v>0</v>
      </c>
      <c r="M160" s="12"/>
      <c r="N160" s="2"/>
      <c r="O160" s="2"/>
      <c r="P160" s="2"/>
      <c r="Q160" s="32">
        <f>IF(ISNUMBER(K160),IF(H160&gt;0,IF(I160&gt;0,J160,0),0),0)</f>
        <v>0</v>
      </c>
      <c r="R160" s="26">
        <f>IF(ISNUMBER(K160)=FALSE,J160,0)</f>
        <v>0</v>
      </c>
    </row>
    <row r="161">
      <c r="A161" s="9"/>
      <c r="B161" s="49" t="s">
        <v>54</v>
      </c>
      <c r="C161" s="1"/>
      <c r="D161" s="1"/>
      <c r="E161" s="50" t="s">
        <v>217</v>
      </c>
      <c r="F161" s="1"/>
      <c r="G161" s="1"/>
      <c r="H161" s="41"/>
      <c r="I161" s="1"/>
      <c r="J161" s="41"/>
      <c r="K161" s="1"/>
      <c r="L161" s="1"/>
      <c r="M161" s="12"/>
      <c r="N161" s="2"/>
      <c r="O161" s="2"/>
      <c r="P161" s="2"/>
      <c r="Q161" s="2"/>
    </row>
    <row r="162">
      <c r="A162" s="9"/>
      <c r="B162" s="49" t="s">
        <v>55</v>
      </c>
      <c r="C162" s="1"/>
      <c r="D162" s="1"/>
      <c r="E162" s="50" t="s">
        <v>3</v>
      </c>
      <c r="F162" s="1"/>
      <c r="G162" s="1"/>
      <c r="H162" s="41"/>
      <c r="I162" s="1"/>
      <c r="J162" s="41"/>
      <c r="K162" s="1"/>
      <c r="L162" s="1"/>
      <c r="M162" s="12"/>
      <c r="N162" s="2"/>
      <c r="O162" s="2"/>
      <c r="P162" s="2"/>
      <c r="Q162" s="2"/>
    </row>
    <row r="163">
      <c r="A163" s="9"/>
      <c r="B163" s="49" t="s">
        <v>57</v>
      </c>
      <c r="C163" s="1"/>
      <c r="D163" s="1"/>
      <c r="E163" s="50" t="s">
        <v>208</v>
      </c>
      <c r="F163" s="1"/>
      <c r="G163" s="1"/>
      <c r="H163" s="41"/>
      <c r="I163" s="1"/>
      <c r="J163" s="41"/>
      <c r="K163" s="1"/>
      <c r="L163" s="1"/>
      <c r="M163" s="12"/>
      <c r="N163" s="2"/>
      <c r="O163" s="2"/>
      <c r="P163" s="2"/>
      <c r="Q163" s="2"/>
    </row>
    <row r="164" thickBot="1">
      <c r="A164" s="9"/>
      <c r="B164" s="51" t="s">
        <v>58</v>
      </c>
      <c r="C164" s="52"/>
      <c r="D164" s="52"/>
      <c r="E164" s="53" t="s">
        <v>113</v>
      </c>
      <c r="F164" s="52"/>
      <c r="G164" s="52"/>
      <c r="H164" s="54"/>
      <c r="I164" s="52"/>
      <c r="J164" s="54"/>
      <c r="K164" s="52"/>
      <c r="L164" s="52"/>
      <c r="M164" s="12"/>
      <c r="N164" s="2"/>
      <c r="O164" s="2"/>
      <c r="P164" s="2"/>
      <c r="Q164" s="2"/>
    </row>
    <row r="165" thickTop="1">
      <c r="A165" s="9"/>
      <c r="B165" s="42">
        <v>27</v>
      </c>
      <c r="C165" s="43" t="s">
        <v>218</v>
      </c>
      <c r="D165" s="43" t="s">
        <v>3</v>
      </c>
      <c r="E165" s="43" t="s">
        <v>219</v>
      </c>
      <c r="F165" s="43" t="s">
        <v>3</v>
      </c>
      <c r="G165" s="44" t="s">
        <v>116</v>
      </c>
      <c r="H165" s="55">
        <v>2</v>
      </c>
      <c r="I165" s="56">
        <f>ROUND(0,2)</f>
        <v>0</v>
      </c>
      <c r="J165" s="57">
        <f>ROUND(I165*H165,2)</f>
        <v>0</v>
      </c>
      <c r="K165" s="58">
        <v>0.20999999999999999</v>
      </c>
      <c r="L165" s="59">
        <f>IF(ISNUMBER(K165),ROUND(J165*(K165+1),2),0)</f>
        <v>0</v>
      </c>
      <c r="M165" s="12"/>
      <c r="N165" s="2"/>
      <c r="O165" s="2"/>
      <c r="P165" s="2"/>
      <c r="Q165" s="32">
        <f>IF(ISNUMBER(K165),IF(H165&gt;0,IF(I165&gt;0,J165,0),0),0)</f>
        <v>0</v>
      </c>
      <c r="R165" s="26">
        <f>IF(ISNUMBER(K165)=FALSE,J165,0)</f>
        <v>0</v>
      </c>
    </row>
    <row r="166">
      <c r="A166" s="9"/>
      <c r="B166" s="49" t="s">
        <v>54</v>
      </c>
      <c r="C166" s="1"/>
      <c r="D166" s="1"/>
      <c r="E166" s="50" t="s">
        <v>220</v>
      </c>
      <c r="F166" s="1"/>
      <c r="G166" s="1"/>
      <c r="H166" s="41"/>
      <c r="I166" s="1"/>
      <c r="J166" s="41"/>
      <c r="K166" s="1"/>
      <c r="L166" s="1"/>
      <c r="M166" s="12"/>
      <c r="N166" s="2"/>
      <c r="O166" s="2"/>
      <c r="P166" s="2"/>
      <c r="Q166" s="2"/>
    </row>
    <row r="167">
      <c r="A167" s="9"/>
      <c r="B167" s="49" t="s">
        <v>55</v>
      </c>
      <c r="C167" s="1"/>
      <c r="D167" s="1"/>
      <c r="E167" s="50" t="s">
        <v>3</v>
      </c>
      <c r="F167" s="1"/>
      <c r="G167" s="1"/>
      <c r="H167" s="41"/>
      <c r="I167" s="1"/>
      <c r="J167" s="41"/>
      <c r="K167" s="1"/>
      <c r="L167" s="1"/>
      <c r="M167" s="12"/>
      <c r="N167" s="2"/>
      <c r="O167" s="2"/>
      <c r="P167" s="2"/>
      <c r="Q167" s="2"/>
    </row>
    <row r="168">
      <c r="A168" s="9"/>
      <c r="B168" s="49" t="s">
        <v>57</v>
      </c>
      <c r="C168" s="1"/>
      <c r="D168" s="1"/>
      <c r="E168" s="50" t="s">
        <v>208</v>
      </c>
      <c r="F168" s="1"/>
      <c r="G168" s="1"/>
      <c r="H168" s="41"/>
      <c r="I168" s="1"/>
      <c r="J168" s="41"/>
      <c r="K168" s="1"/>
      <c r="L168" s="1"/>
      <c r="M168" s="12"/>
      <c r="N168" s="2"/>
      <c r="O168" s="2"/>
      <c r="P168" s="2"/>
      <c r="Q168" s="2"/>
    </row>
    <row r="169" thickBot="1">
      <c r="A169" s="9"/>
      <c r="B169" s="51" t="s">
        <v>58</v>
      </c>
      <c r="C169" s="52"/>
      <c r="D169" s="52"/>
      <c r="E169" s="53" t="s">
        <v>113</v>
      </c>
      <c r="F169" s="52"/>
      <c r="G169" s="52"/>
      <c r="H169" s="54"/>
      <c r="I169" s="52"/>
      <c r="J169" s="54"/>
      <c r="K169" s="52"/>
      <c r="L169" s="52"/>
      <c r="M169" s="12"/>
      <c r="N169" s="2"/>
      <c r="O169" s="2"/>
      <c r="P169" s="2"/>
      <c r="Q169" s="2"/>
    </row>
    <row r="170" thickTop="1">
      <c r="A170" s="9"/>
      <c r="B170" s="42">
        <v>28</v>
      </c>
      <c r="C170" s="43" t="s">
        <v>221</v>
      </c>
      <c r="D170" s="43" t="s">
        <v>3</v>
      </c>
      <c r="E170" s="43" t="s">
        <v>222</v>
      </c>
      <c r="F170" s="43" t="s">
        <v>3</v>
      </c>
      <c r="G170" s="44" t="s">
        <v>116</v>
      </c>
      <c r="H170" s="55">
        <v>1</v>
      </c>
      <c r="I170" s="56">
        <f>ROUND(0,2)</f>
        <v>0</v>
      </c>
      <c r="J170" s="57">
        <f>ROUND(I170*H170,2)</f>
        <v>0</v>
      </c>
      <c r="K170" s="58">
        <v>0.20999999999999999</v>
      </c>
      <c r="L170" s="59">
        <f>IF(ISNUMBER(K170),ROUND(J170*(K170+1),2),0)</f>
        <v>0</v>
      </c>
      <c r="M170" s="12"/>
      <c r="N170" s="2"/>
      <c r="O170" s="2"/>
      <c r="P170" s="2"/>
      <c r="Q170" s="32">
        <f>IF(ISNUMBER(K170),IF(H170&gt;0,IF(I170&gt;0,J170,0),0),0)</f>
        <v>0</v>
      </c>
      <c r="R170" s="26">
        <f>IF(ISNUMBER(K170)=FALSE,J170,0)</f>
        <v>0</v>
      </c>
    </row>
    <row r="171">
      <c r="A171" s="9"/>
      <c r="B171" s="49" t="s">
        <v>54</v>
      </c>
      <c r="C171" s="1"/>
      <c r="D171" s="1"/>
      <c r="E171" s="50" t="s">
        <v>223</v>
      </c>
      <c r="F171" s="1"/>
      <c r="G171" s="1"/>
      <c r="H171" s="41"/>
      <c r="I171" s="1"/>
      <c r="J171" s="41"/>
      <c r="K171" s="1"/>
      <c r="L171" s="1"/>
      <c r="M171" s="12"/>
      <c r="N171" s="2"/>
      <c r="O171" s="2"/>
      <c r="P171" s="2"/>
      <c r="Q171" s="2"/>
    </row>
    <row r="172">
      <c r="A172" s="9"/>
      <c r="B172" s="49" t="s">
        <v>55</v>
      </c>
      <c r="C172" s="1"/>
      <c r="D172" s="1"/>
      <c r="E172" s="50" t="s">
        <v>3</v>
      </c>
      <c r="F172" s="1"/>
      <c r="G172" s="1"/>
      <c r="H172" s="41"/>
      <c r="I172" s="1"/>
      <c r="J172" s="41"/>
      <c r="K172" s="1"/>
      <c r="L172" s="1"/>
      <c r="M172" s="12"/>
      <c r="N172" s="2"/>
      <c r="O172" s="2"/>
      <c r="P172" s="2"/>
      <c r="Q172" s="2"/>
    </row>
    <row r="173">
      <c r="A173" s="9"/>
      <c r="B173" s="49" t="s">
        <v>57</v>
      </c>
      <c r="C173" s="1"/>
      <c r="D173" s="1"/>
      <c r="E173" s="50" t="s">
        <v>208</v>
      </c>
      <c r="F173" s="1"/>
      <c r="G173" s="1"/>
      <c r="H173" s="41"/>
      <c r="I173" s="1"/>
      <c r="J173" s="41"/>
      <c r="K173" s="1"/>
      <c r="L173" s="1"/>
      <c r="M173" s="12"/>
      <c r="N173" s="2"/>
      <c r="O173" s="2"/>
      <c r="P173" s="2"/>
      <c r="Q173" s="2"/>
    </row>
    <row r="174" thickBot="1">
      <c r="A174" s="9"/>
      <c r="B174" s="51" t="s">
        <v>58</v>
      </c>
      <c r="C174" s="52"/>
      <c r="D174" s="52"/>
      <c r="E174" s="53" t="s">
        <v>113</v>
      </c>
      <c r="F174" s="52"/>
      <c r="G174" s="52"/>
      <c r="H174" s="54"/>
      <c r="I174" s="52"/>
      <c r="J174" s="54"/>
      <c r="K174" s="52"/>
      <c r="L174" s="52"/>
      <c r="M174" s="12"/>
      <c r="N174" s="2"/>
      <c r="O174" s="2"/>
      <c r="P174" s="2"/>
      <c r="Q174" s="2"/>
    </row>
    <row r="175" thickTop="1">
      <c r="A175" s="9"/>
      <c r="B175" s="42">
        <v>29</v>
      </c>
      <c r="C175" s="43" t="s">
        <v>224</v>
      </c>
      <c r="D175" s="43" t="s">
        <v>3</v>
      </c>
      <c r="E175" s="43" t="s">
        <v>225</v>
      </c>
      <c r="F175" s="43" t="s">
        <v>3</v>
      </c>
      <c r="G175" s="44" t="s">
        <v>116</v>
      </c>
      <c r="H175" s="55">
        <v>1</v>
      </c>
      <c r="I175" s="56">
        <f>ROUND(0,2)</f>
        <v>0</v>
      </c>
      <c r="J175" s="57">
        <f>ROUND(I175*H175,2)</f>
        <v>0</v>
      </c>
      <c r="K175" s="58">
        <v>0.20999999999999999</v>
      </c>
      <c r="L175" s="59">
        <f>IF(ISNUMBER(K175),ROUND(J175*(K175+1),2),0)</f>
        <v>0</v>
      </c>
      <c r="M175" s="12"/>
      <c r="N175" s="2"/>
      <c r="O175" s="2"/>
      <c r="P175" s="2"/>
      <c r="Q175" s="32">
        <f>IF(ISNUMBER(K175),IF(H175&gt;0,IF(I175&gt;0,J175,0),0),0)</f>
        <v>0</v>
      </c>
      <c r="R175" s="26">
        <f>IF(ISNUMBER(K175)=FALSE,J175,0)</f>
        <v>0</v>
      </c>
    </row>
    <row r="176">
      <c r="A176" s="9"/>
      <c r="B176" s="49" t="s">
        <v>54</v>
      </c>
      <c r="C176" s="1"/>
      <c r="D176" s="1"/>
      <c r="E176" s="50" t="s">
        <v>226</v>
      </c>
      <c r="F176" s="1"/>
      <c r="G176" s="1"/>
      <c r="H176" s="41"/>
      <c r="I176" s="1"/>
      <c r="J176" s="41"/>
      <c r="K176" s="1"/>
      <c r="L176" s="1"/>
      <c r="M176" s="12"/>
      <c r="N176" s="2"/>
      <c r="O176" s="2"/>
      <c r="P176" s="2"/>
      <c r="Q176" s="2"/>
    </row>
    <row r="177">
      <c r="A177" s="9"/>
      <c r="B177" s="49" t="s">
        <v>55</v>
      </c>
      <c r="C177" s="1"/>
      <c r="D177" s="1"/>
      <c r="E177" s="50" t="s">
        <v>3</v>
      </c>
      <c r="F177" s="1"/>
      <c r="G177" s="1"/>
      <c r="H177" s="41"/>
      <c r="I177" s="1"/>
      <c r="J177" s="41"/>
      <c r="K177" s="1"/>
      <c r="L177" s="1"/>
      <c r="M177" s="12"/>
      <c r="N177" s="2"/>
      <c r="O177" s="2"/>
      <c r="P177" s="2"/>
      <c r="Q177" s="2"/>
    </row>
    <row r="178">
      <c r="A178" s="9"/>
      <c r="B178" s="49" t="s">
        <v>57</v>
      </c>
      <c r="C178" s="1"/>
      <c r="D178" s="1"/>
      <c r="E178" s="50" t="s">
        <v>208</v>
      </c>
      <c r="F178" s="1"/>
      <c r="G178" s="1"/>
      <c r="H178" s="41"/>
      <c r="I178" s="1"/>
      <c r="J178" s="41"/>
      <c r="K178" s="1"/>
      <c r="L178" s="1"/>
      <c r="M178" s="12"/>
      <c r="N178" s="2"/>
      <c r="O178" s="2"/>
      <c r="P178" s="2"/>
      <c r="Q178" s="2"/>
    </row>
    <row r="179" thickBot="1">
      <c r="A179" s="9"/>
      <c r="B179" s="51" t="s">
        <v>58</v>
      </c>
      <c r="C179" s="52"/>
      <c r="D179" s="52"/>
      <c r="E179" s="53" t="s">
        <v>113</v>
      </c>
      <c r="F179" s="52"/>
      <c r="G179" s="52"/>
      <c r="H179" s="54"/>
      <c r="I179" s="52"/>
      <c r="J179" s="54"/>
      <c r="K179" s="52"/>
      <c r="L179" s="52"/>
      <c r="M179" s="12"/>
      <c r="N179" s="2"/>
      <c r="O179" s="2"/>
      <c r="P179" s="2"/>
      <c r="Q179" s="2"/>
    </row>
    <row r="180" thickTop="1">
      <c r="A180" s="9"/>
      <c r="B180" s="42">
        <v>30</v>
      </c>
      <c r="C180" s="43" t="s">
        <v>227</v>
      </c>
      <c r="D180" s="43" t="s">
        <v>3</v>
      </c>
      <c r="E180" s="43" t="s">
        <v>228</v>
      </c>
      <c r="F180" s="43" t="s">
        <v>3</v>
      </c>
      <c r="G180" s="44" t="s">
        <v>116</v>
      </c>
      <c r="H180" s="55">
        <v>1</v>
      </c>
      <c r="I180" s="56">
        <f>ROUND(0,2)</f>
        <v>0</v>
      </c>
      <c r="J180" s="57">
        <f>ROUND(I180*H180,2)</f>
        <v>0</v>
      </c>
      <c r="K180" s="58">
        <v>0.20999999999999999</v>
      </c>
      <c r="L180" s="59">
        <f>IF(ISNUMBER(K180),ROUND(J180*(K180+1),2),0)</f>
        <v>0</v>
      </c>
      <c r="M180" s="12"/>
      <c r="N180" s="2"/>
      <c r="O180" s="2"/>
      <c r="P180" s="2"/>
      <c r="Q180" s="32">
        <f>IF(ISNUMBER(K180),IF(H180&gt;0,IF(I180&gt;0,J180,0),0),0)</f>
        <v>0</v>
      </c>
      <c r="R180" s="26">
        <f>IF(ISNUMBER(K180)=FALSE,J180,0)</f>
        <v>0</v>
      </c>
    </row>
    <row r="181">
      <c r="A181" s="9"/>
      <c r="B181" s="49" t="s">
        <v>54</v>
      </c>
      <c r="C181" s="1"/>
      <c r="D181" s="1"/>
      <c r="E181" s="50" t="s">
        <v>229</v>
      </c>
      <c r="F181" s="1"/>
      <c r="G181" s="1"/>
      <c r="H181" s="41"/>
      <c r="I181" s="1"/>
      <c r="J181" s="41"/>
      <c r="K181" s="1"/>
      <c r="L181" s="1"/>
      <c r="M181" s="12"/>
      <c r="N181" s="2"/>
      <c r="O181" s="2"/>
      <c r="P181" s="2"/>
      <c r="Q181" s="2"/>
    </row>
    <row r="182">
      <c r="A182" s="9"/>
      <c r="B182" s="49" t="s">
        <v>55</v>
      </c>
      <c r="C182" s="1"/>
      <c r="D182" s="1"/>
      <c r="E182" s="50" t="s">
        <v>3</v>
      </c>
      <c r="F182" s="1"/>
      <c r="G182" s="1"/>
      <c r="H182" s="41"/>
      <c r="I182" s="1"/>
      <c r="J182" s="41"/>
      <c r="K182" s="1"/>
      <c r="L182" s="1"/>
      <c r="M182" s="12"/>
      <c r="N182" s="2"/>
      <c r="O182" s="2"/>
      <c r="P182" s="2"/>
      <c r="Q182" s="2"/>
    </row>
    <row r="183">
      <c r="A183" s="9"/>
      <c r="B183" s="49" t="s">
        <v>57</v>
      </c>
      <c r="C183" s="1"/>
      <c r="D183" s="1"/>
      <c r="E183" s="50" t="s">
        <v>208</v>
      </c>
      <c r="F183" s="1"/>
      <c r="G183" s="1"/>
      <c r="H183" s="41"/>
      <c r="I183" s="1"/>
      <c r="J183" s="41"/>
      <c r="K183" s="1"/>
      <c r="L183" s="1"/>
      <c r="M183" s="12"/>
      <c r="N183" s="2"/>
      <c r="O183" s="2"/>
      <c r="P183" s="2"/>
      <c r="Q183" s="2"/>
    </row>
    <row r="184" thickBot="1">
      <c r="A184" s="9"/>
      <c r="B184" s="51" t="s">
        <v>58</v>
      </c>
      <c r="C184" s="52"/>
      <c r="D184" s="52"/>
      <c r="E184" s="53" t="s">
        <v>113</v>
      </c>
      <c r="F184" s="52"/>
      <c r="G184" s="52"/>
      <c r="H184" s="54"/>
      <c r="I184" s="52"/>
      <c r="J184" s="54"/>
      <c r="K184" s="52"/>
      <c r="L184" s="52"/>
      <c r="M184" s="12"/>
      <c r="N184" s="2"/>
      <c r="O184" s="2"/>
      <c r="P184" s="2"/>
      <c r="Q184" s="2"/>
    </row>
    <row r="185" thickTop="1">
      <c r="A185" s="9"/>
      <c r="B185" s="42">
        <v>31</v>
      </c>
      <c r="C185" s="43" t="s">
        <v>230</v>
      </c>
      <c r="D185" s="43" t="s">
        <v>3</v>
      </c>
      <c r="E185" s="43" t="s">
        <v>231</v>
      </c>
      <c r="F185" s="43" t="s">
        <v>3</v>
      </c>
      <c r="G185" s="44" t="s">
        <v>109</v>
      </c>
      <c r="H185" s="55">
        <v>69.245000000000005</v>
      </c>
      <c r="I185" s="56">
        <f>ROUND(0,2)</f>
        <v>0</v>
      </c>
      <c r="J185" s="57">
        <f>ROUND(I185*H185,2)</f>
        <v>0</v>
      </c>
      <c r="K185" s="58">
        <v>0.20999999999999999</v>
      </c>
      <c r="L185" s="59">
        <f>IF(ISNUMBER(K185),ROUND(J185*(K185+1),2),0)</f>
        <v>0</v>
      </c>
      <c r="M185" s="12"/>
      <c r="N185" s="2"/>
      <c r="O185" s="2"/>
      <c r="P185" s="2"/>
      <c r="Q185" s="32">
        <f>IF(ISNUMBER(K185),IF(H185&gt;0,IF(I185&gt;0,J185,0),0),0)</f>
        <v>0</v>
      </c>
      <c r="R185" s="26">
        <f>IF(ISNUMBER(K185)=FALSE,J185,0)</f>
        <v>0</v>
      </c>
    </row>
    <row r="186">
      <c r="A186" s="9"/>
      <c r="B186" s="49" t="s">
        <v>54</v>
      </c>
      <c r="C186" s="1"/>
      <c r="D186" s="1"/>
      <c r="E186" s="50" t="s">
        <v>232</v>
      </c>
      <c r="F186" s="1"/>
      <c r="G186" s="1"/>
      <c r="H186" s="41"/>
      <c r="I186" s="1"/>
      <c r="J186" s="41"/>
      <c r="K186" s="1"/>
      <c r="L186" s="1"/>
      <c r="M186" s="12"/>
      <c r="N186" s="2"/>
      <c r="O186" s="2"/>
      <c r="P186" s="2"/>
      <c r="Q186" s="2"/>
    </row>
    <row r="187">
      <c r="A187" s="9"/>
      <c r="B187" s="49" t="s">
        <v>55</v>
      </c>
      <c r="C187" s="1"/>
      <c r="D187" s="1"/>
      <c r="E187" s="50" t="s">
        <v>233</v>
      </c>
      <c r="F187" s="1"/>
      <c r="G187" s="1"/>
      <c r="H187" s="41"/>
      <c r="I187" s="1"/>
      <c r="J187" s="41"/>
      <c r="K187" s="1"/>
      <c r="L187" s="1"/>
      <c r="M187" s="12"/>
      <c r="N187" s="2"/>
      <c r="O187" s="2"/>
      <c r="P187" s="2"/>
      <c r="Q187" s="2"/>
    </row>
    <row r="188">
      <c r="A188" s="9"/>
      <c r="B188" s="49" t="s">
        <v>57</v>
      </c>
      <c r="C188" s="1"/>
      <c r="D188" s="1"/>
      <c r="E188" s="50" t="s">
        <v>234</v>
      </c>
      <c r="F188" s="1"/>
      <c r="G188" s="1"/>
      <c r="H188" s="41"/>
      <c r="I188" s="1"/>
      <c r="J188" s="41"/>
      <c r="K188" s="1"/>
      <c r="L188" s="1"/>
      <c r="M188" s="12"/>
      <c r="N188" s="2"/>
      <c r="O188" s="2"/>
      <c r="P188" s="2"/>
      <c r="Q188" s="2"/>
    </row>
    <row r="189" thickBot="1">
      <c r="A189" s="9"/>
      <c r="B189" s="51" t="s">
        <v>58</v>
      </c>
      <c r="C189" s="52"/>
      <c r="D189" s="52"/>
      <c r="E189" s="53" t="s">
        <v>113</v>
      </c>
      <c r="F189" s="52"/>
      <c r="G189" s="52"/>
      <c r="H189" s="54"/>
      <c r="I189" s="52"/>
      <c r="J189" s="54"/>
      <c r="K189" s="52"/>
      <c r="L189" s="52"/>
      <c r="M189" s="12"/>
      <c r="N189" s="2"/>
      <c r="O189" s="2"/>
      <c r="P189" s="2"/>
      <c r="Q189" s="2"/>
    </row>
    <row r="190" thickTop="1">
      <c r="A190" s="9"/>
      <c r="B190" s="42">
        <v>32</v>
      </c>
      <c r="C190" s="43" t="s">
        <v>235</v>
      </c>
      <c r="D190" s="43" t="s">
        <v>3</v>
      </c>
      <c r="E190" s="43" t="s">
        <v>236</v>
      </c>
      <c r="F190" s="43" t="s">
        <v>3</v>
      </c>
      <c r="G190" s="44" t="s">
        <v>109</v>
      </c>
      <c r="H190" s="55">
        <v>131.16</v>
      </c>
      <c r="I190" s="56">
        <f>ROUND(0,2)</f>
        <v>0</v>
      </c>
      <c r="J190" s="57">
        <f>ROUND(I190*H190,2)</f>
        <v>0</v>
      </c>
      <c r="K190" s="58">
        <v>0.20999999999999999</v>
      </c>
      <c r="L190" s="59">
        <f>IF(ISNUMBER(K190),ROUND(J190*(K190+1),2),0)</f>
        <v>0</v>
      </c>
      <c r="M190" s="12"/>
      <c r="N190" s="2"/>
      <c r="O190" s="2"/>
      <c r="P190" s="2"/>
      <c r="Q190" s="32">
        <f>IF(ISNUMBER(K190),IF(H190&gt;0,IF(I190&gt;0,J190,0),0),0)</f>
        <v>0</v>
      </c>
      <c r="R190" s="26">
        <f>IF(ISNUMBER(K190)=FALSE,J190,0)</f>
        <v>0</v>
      </c>
    </row>
    <row r="191">
      <c r="A191" s="9"/>
      <c r="B191" s="49" t="s">
        <v>54</v>
      </c>
      <c r="C191" s="1"/>
      <c r="D191" s="1"/>
      <c r="E191" s="50" t="s">
        <v>237</v>
      </c>
      <c r="F191" s="1"/>
      <c r="G191" s="1"/>
      <c r="H191" s="41"/>
      <c r="I191" s="1"/>
      <c r="J191" s="41"/>
      <c r="K191" s="1"/>
      <c r="L191" s="1"/>
      <c r="M191" s="12"/>
      <c r="N191" s="2"/>
      <c r="O191" s="2"/>
      <c r="P191" s="2"/>
      <c r="Q191" s="2"/>
    </row>
    <row r="192">
      <c r="A192" s="9"/>
      <c r="B192" s="49" t="s">
        <v>55</v>
      </c>
      <c r="C192" s="1"/>
      <c r="D192" s="1"/>
      <c r="E192" s="50" t="s">
        <v>238</v>
      </c>
      <c r="F192" s="1"/>
      <c r="G192" s="1"/>
      <c r="H192" s="41"/>
      <c r="I192" s="1"/>
      <c r="J192" s="41"/>
      <c r="K192" s="1"/>
      <c r="L192" s="1"/>
      <c r="M192" s="12"/>
      <c r="N192" s="2"/>
      <c r="O192" s="2"/>
      <c r="P192" s="2"/>
      <c r="Q192" s="2"/>
    </row>
    <row r="193">
      <c r="A193" s="9"/>
      <c r="B193" s="49" t="s">
        <v>57</v>
      </c>
      <c r="C193" s="1"/>
      <c r="D193" s="1"/>
      <c r="E193" s="50" t="s">
        <v>234</v>
      </c>
      <c r="F193" s="1"/>
      <c r="G193" s="1"/>
      <c r="H193" s="41"/>
      <c r="I193" s="1"/>
      <c r="J193" s="41"/>
      <c r="K193" s="1"/>
      <c r="L193" s="1"/>
      <c r="M193" s="12"/>
      <c r="N193" s="2"/>
      <c r="O193" s="2"/>
      <c r="P193" s="2"/>
      <c r="Q193" s="2"/>
    </row>
    <row r="194" thickBot="1">
      <c r="A194" s="9"/>
      <c r="B194" s="51" t="s">
        <v>58</v>
      </c>
      <c r="C194" s="52"/>
      <c r="D194" s="52"/>
      <c r="E194" s="53" t="s">
        <v>113</v>
      </c>
      <c r="F194" s="52"/>
      <c r="G194" s="52"/>
      <c r="H194" s="54"/>
      <c r="I194" s="52"/>
      <c r="J194" s="54"/>
      <c r="K194" s="52"/>
      <c r="L194" s="52"/>
      <c r="M194" s="12"/>
      <c r="N194" s="2"/>
      <c r="O194" s="2"/>
      <c r="P194" s="2"/>
      <c r="Q194" s="2"/>
    </row>
    <row r="195" thickTop="1">
      <c r="A195" s="9"/>
      <c r="B195" s="42">
        <v>33</v>
      </c>
      <c r="C195" s="43" t="s">
        <v>239</v>
      </c>
      <c r="D195" s="43" t="s">
        <v>3</v>
      </c>
      <c r="E195" s="43" t="s">
        <v>240</v>
      </c>
      <c r="F195" s="43" t="s">
        <v>3</v>
      </c>
      <c r="G195" s="44" t="s">
        <v>109</v>
      </c>
      <c r="H195" s="55">
        <v>1967.4000000000001</v>
      </c>
      <c r="I195" s="56">
        <f>ROUND(0,2)</f>
        <v>0</v>
      </c>
      <c r="J195" s="57">
        <f>ROUND(I195*H195,2)</f>
        <v>0</v>
      </c>
      <c r="K195" s="58">
        <v>0.20999999999999999</v>
      </c>
      <c r="L195" s="59">
        <f>IF(ISNUMBER(K195),ROUND(J195*(K195+1),2),0)</f>
        <v>0</v>
      </c>
      <c r="M195" s="12"/>
      <c r="N195" s="2"/>
      <c r="O195" s="2"/>
      <c r="P195" s="2"/>
      <c r="Q195" s="32">
        <f>IF(ISNUMBER(K195),IF(H195&gt;0,IF(I195&gt;0,J195,0),0),0)</f>
        <v>0</v>
      </c>
      <c r="R195" s="26">
        <f>IF(ISNUMBER(K195)=FALSE,J195,0)</f>
        <v>0</v>
      </c>
    </row>
    <row r="196">
      <c r="A196" s="9"/>
      <c r="B196" s="49" t="s">
        <v>54</v>
      </c>
      <c r="C196" s="1"/>
      <c r="D196" s="1"/>
      <c r="E196" s="50" t="s">
        <v>241</v>
      </c>
      <c r="F196" s="1"/>
      <c r="G196" s="1"/>
      <c r="H196" s="41"/>
      <c r="I196" s="1"/>
      <c r="J196" s="41"/>
      <c r="K196" s="1"/>
      <c r="L196" s="1"/>
      <c r="M196" s="12"/>
      <c r="N196" s="2"/>
      <c r="O196" s="2"/>
      <c r="P196" s="2"/>
      <c r="Q196" s="2"/>
    </row>
    <row r="197">
      <c r="A197" s="9"/>
      <c r="B197" s="49" t="s">
        <v>55</v>
      </c>
      <c r="C197" s="1"/>
      <c r="D197" s="1"/>
      <c r="E197" s="50" t="s">
        <v>242</v>
      </c>
      <c r="F197" s="1"/>
      <c r="G197" s="1"/>
      <c r="H197" s="41"/>
      <c r="I197" s="1"/>
      <c r="J197" s="41"/>
      <c r="K197" s="1"/>
      <c r="L197" s="1"/>
      <c r="M197" s="12"/>
      <c r="N197" s="2"/>
      <c r="O197" s="2"/>
      <c r="P197" s="2"/>
      <c r="Q197" s="2"/>
    </row>
    <row r="198">
      <c r="A198" s="9"/>
      <c r="B198" s="49" t="s">
        <v>57</v>
      </c>
      <c r="C198" s="1"/>
      <c r="D198" s="1"/>
      <c r="E198" s="50" t="s">
        <v>234</v>
      </c>
      <c r="F198" s="1"/>
      <c r="G198" s="1"/>
      <c r="H198" s="41"/>
      <c r="I198" s="1"/>
      <c r="J198" s="41"/>
      <c r="K198" s="1"/>
      <c r="L198" s="1"/>
      <c r="M198" s="12"/>
      <c r="N198" s="2"/>
      <c r="O198" s="2"/>
      <c r="P198" s="2"/>
      <c r="Q198" s="2"/>
    </row>
    <row r="199" thickBot="1">
      <c r="A199" s="9"/>
      <c r="B199" s="51" t="s">
        <v>58</v>
      </c>
      <c r="C199" s="52"/>
      <c r="D199" s="52"/>
      <c r="E199" s="53" t="s">
        <v>113</v>
      </c>
      <c r="F199" s="52"/>
      <c r="G199" s="52"/>
      <c r="H199" s="54"/>
      <c r="I199" s="52"/>
      <c r="J199" s="54"/>
      <c r="K199" s="52"/>
      <c r="L199" s="52"/>
      <c r="M199" s="12"/>
      <c r="N199" s="2"/>
      <c r="O199" s="2"/>
      <c r="P199" s="2"/>
      <c r="Q199" s="2"/>
    </row>
    <row r="200" thickTop="1">
      <c r="A200" s="9"/>
      <c r="B200" s="42">
        <v>34</v>
      </c>
      <c r="C200" s="43" t="s">
        <v>243</v>
      </c>
      <c r="D200" s="43" t="s">
        <v>3</v>
      </c>
      <c r="E200" s="43" t="s">
        <v>244</v>
      </c>
      <c r="F200" s="43" t="s">
        <v>3</v>
      </c>
      <c r="G200" s="44" t="s">
        <v>109</v>
      </c>
      <c r="H200" s="55">
        <v>18.960000000000001</v>
      </c>
      <c r="I200" s="56">
        <f>ROUND(0,2)</f>
        <v>0</v>
      </c>
      <c r="J200" s="57">
        <f>ROUND(I200*H200,2)</f>
        <v>0</v>
      </c>
      <c r="K200" s="58">
        <v>0.20999999999999999</v>
      </c>
      <c r="L200" s="59">
        <f>IF(ISNUMBER(K200),ROUND(J200*(K200+1),2),0)</f>
        <v>0</v>
      </c>
      <c r="M200" s="12"/>
      <c r="N200" s="2"/>
      <c r="O200" s="2"/>
      <c r="P200" s="2"/>
      <c r="Q200" s="32">
        <f>IF(ISNUMBER(K200),IF(H200&gt;0,IF(I200&gt;0,J200,0),0),0)</f>
        <v>0</v>
      </c>
      <c r="R200" s="26">
        <f>IF(ISNUMBER(K200)=FALSE,J200,0)</f>
        <v>0</v>
      </c>
    </row>
    <row r="201">
      <c r="A201" s="9"/>
      <c r="B201" s="49" t="s">
        <v>54</v>
      </c>
      <c r="C201" s="1"/>
      <c r="D201" s="1"/>
      <c r="E201" s="50" t="s">
        <v>245</v>
      </c>
      <c r="F201" s="1"/>
      <c r="G201" s="1"/>
      <c r="H201" s="41"/>
      <c r="I201" s="1"/>
      <c r="J201" s="41"/>
      <c r="K201" s="1"/>
      <c r="L201" s="1"/>
      <c r="M201" s="12"/>
      <c r="N201" s="2"/>
      <c r="O201" s="2"/>
      <c r="P201" s="2"/>
      <c r="Q201" s="2"/>
    </row>
    <row r="202">
      <c r="A202" s="9"/>
      <c r="B202" s="49" t="s">
        <v>55</v>
      </c>
      <c r="C202" s="1"/>
      <c r="D202" s="1"/>
      <c r="E202" s="50" t="s">
        <v>3</v>
      </c>
      <c r="F202" s="1"/>
      <c r="G202" s="1"/>
      <c r="H202" s="41"/>
      <c r="I202" s="1"/>
      <c r="J202" s="41"/>
      <c r="K202" s="1"/>
      <c r="L202" s="1"/>
      <c r="M202" s="12"/>
      <c r="N202" s="2"/>
      <c r="O202" s="2"/>
      <c r="P202" s="2"/>
      <c r="Q202" s="2"/>
    </row>
    <row r="203">
      <c r="A203" s="9"/>
      <c r="B203" s="49" t="s">
        <v>57</v>
      </c>
      <c r="C203" s="1"/>
      <c r="D203" s="1"/>
      <c r="E203" s="50" t="s">
        <v>234</v>
      </c>
      <c r="F203" s="1"/>
      <c r="G203" s="1"/>
      <c r="H203" s="41"/>
      <c r="I203" s="1"/>
      <c r="J203" s="41"/>
      <c r="K203" s="1"/>
      <c r="L203" s="1"/>
      <c r="M203" s="12"/>
      <c r="N203" s="2"/>
      <c r="O203" s="2"/>
      <c r="P203" s="2"/>
      <c r="Q203" s="2"/>
    </row>
    <row r="204" thickBot="1">
      <c r="A204" s="9"/>
      <c r="B204" s="51" t="s">
        <v>58</v>
      </c>
      <c r="C204" s="52"/>
      <c r="D204" s="52"/>
      <c r="E204" s="53" t="s">
        <v>113</v>
      </c>
      <c r="F204" s="52"/>
      <c r="G204" s="52"/>
      <c r="H204" s="54"/>
      <c r="I204" s="52"/>
      <c r="J204" s="54"/>
      <c r="K204" s="52"/>
      <c r="L204" s="52"/>
      <c r="M204" s="12"/>
      <c r="N204" s="2"/>
      <c r="O204" s="2"/>
      <c r="P204" s="2"/>
      <c r="Q204" s="2"/>
    </row>
    <row r="205" thickTop="1">
      <c r="A205" s="9"/>
      <c r="B205" s="42">
        <v>35</v>
      </c>
      <c r="C205" s="43" t="s">
        <v>246</v>
      </c>
      <c r="D205" s="43" t="s">
        <v>3</v>
      </c>
      <c r="E205" s="43" t="s">
        <v>247</v>
      </c>
      <c r="F205" s="43" t="s">
        <v>3</v>
      </c>
      <c r="G205" s="44" t="s">
        <v>109</v>
      </c>
      <c r="H205" s="55">
        <v>284.39999999999998</v>
      </c>
      <c r="I205" s="56">
        <f>ROUND(0,2)</f>
        <v>0</v>
      </c>
      <c r="J205" s="57">
        <f>ROUND(I205*H205,2)</f>
        <v>0</v>
      </c>
      <c r="K205" s="58">
        <v>0.20999999999999999</v>
      </c>
      <c r="L205" s="59">
        <f>IF(ISNUMBER(K205),ROUND(J205*(K205+1),2),0)</f>
        <v>0</v>
      </c>
      <c r="M205" s="12"/>
      <c r="N205" s="2"/>
      <c r="O205" s="2"/>
      <c r="P205" s="2"/>
      <c r="Q205" s="32">
        <f>IF(ISNUMBER(K205),IF(H205&gt;0,IF(I205&gt;0,J205,0),0),0)</f>
        <v>0</v>
      </c>
      <c r="R205" s="26">
        <f>IF(ISNUMBER(K205)=FALSE,J205,0)</f>
        <v>0</v>
      </c>
    </row>
    <row r="206">
      <c r="A206" s="9"/>
      <c r="B206" s="49" t="s">
        <v>54</v>
      </c>
      <c r="C206" s="1"/>
      <c r="D206" s="1"/>
      <c r="E206" s="50" t="s">
        <v>248</v>
      </c>
      <c r="F206" s="1"/>
      <c r="G206" s="1"/>
      <c r="H206" s="41"/>
      <c r="I206" s="1"/>
      <c r="J206" s="41"/>
      <c r="K206" s="1"/>
      <c r="L206" s="1"/>
      <c r="M206" s="12"/>
      <c r="N206" s="2"/>
      <c r="O206" s="2"/>
      <c r="P206" s="2"/>
      <c r="Q206" s="2"/>
    </row>
    <row r="207">
      <c r="A207" s="9"/>
      <c r="B207" s="49" t="s">
        <v>55</v>
      </c>
      <c r="C207" s="1"/>
      <c r="D207" s="1"/>
      <c r="E207" s="50" t="s">
        <v>249</v>
      </c>
      <c r="F207" s="1"/>
      <c r="G207" s="1"/>
      <c r="H207" s="41"/>
      <c r="I207" s="1"/>
      <c r="J207" s="41"/>
      <c r="K207" s="1"/>
      <c r="L207" s="1"/>
      <c r="M207" s="12"/>
      <c r="N207" s="2"/>
      <c r="O207" s="2"/>
      <c r="P207" s="2"/>
      <c r="Q207" s="2"/>
    </row>
    <row r="208">
      <c r="A208" s="9"/>
      <c r="B208" s="49" t="s">
        <v>57</v>
      </c>
      <c r="C208" s="1"/>
      <c r="D208" s="1"/>
      <c r="E208" s="50" t="s">
        <v>234</v>
      </c>
      <c r="F208" s="1"/>
      <c r="G208" s="1"/>
      <c r="H208" s="41"/>
      <c r="I208" s="1"/>
      <c r="J208" s="41"/>
      <c r="K208" s="1"/>
      <c r="L208" s="1"/>
      <c r="M208" s="12"/>
      <c r="N208" s="2"/>
      <c r="O208" s="2"/>
      <c r="P208" s="2"/>
      <c r="Q208" s="2"/>
    </row>
    <row r="209" thickBot="1">
      <c r="A209" s="9"/>
      <c r="B209" s="51" t="s">
        <v>58</v>
      </c>
      <c r="C209" s="52"/>
      <c r="D209" s="52"/>
      <c r="E209" s="53" t="s">
        <v>113</v>
      </c>
      <c r="F209" s="52"/>
      <c r="G209" s="52"/>
      <c r="H209" s="54"/>
      <c r="I209" s="52"/>
      <c r="J209" s="54"/>
      <c r="K209" s="52"/>
      <c r="L209" s="52"/>
      <c r="M209" s="12"/>
      <c r="N209" s="2"/>
      <c r="O209" s="2"/>
      <c r="P209" s="2"/>
      <c r="Q209" s="2"/>
    </row>
    <row r="210" thickTop="1">
      <c r="A210" s="9"/>
      <c r="B210" s="42">
        <v>36</v>
      </c>
      <c r="C210" s="43" t="s">
        <v>250</v>
      </c>
      <c r="D210" s="43" t="s">
        <v>3</v>
      </c>
      <c r="E210" s="43" t="s">
        <v>251</v>
      </c>
      <c r="F210" s="43" t="s">
        <v>3</v>
      </c>
      <c r="G210" s="44" t="s">
        <v>109</v>
      </c>
      <c r="H210" s="55">
        <v>69.245000000000005</v>
      </c>
      <c r="I210" s="56">
        <f>ROUND(0,2)</f>
        <v>0</v>
      </c>
      <c r="J210" s="57">
        <f>ROUND(I210*H210,2)</f>
        <v>0</v>
      </c>
      <c r="K210" s="58">
        <v>0.20999999999999999</v>
      </c>
      <c r="L210" s="59">
        <f>IF(ISNUMBER(K210),ROUND(J210*(K210+1),2),0)</f>
        <v>0</v>
      </c>
      <c r="M210" s="12"/>
      <c r="N210" s="2"/>
      <c r="O210" s="2"/>
      <c r="P210" s="2"/>
      <c r="Q210" s="32">
        <f>IF(ISNUMBER(K210),IF(H210&gt;0,IF(I210&gt;0,J210,0),0),0)</f>
        <v>0</v>
      </c>
      <c r="R210" s="26">
        <f>IF(ISNUMBER(K210)=FALSE,J210,0)</f>
        <v>0</v>
      </c>
    </row>
    <row r="211">
      <c r="A211" s="9"/>
      <c r="B211" s="49" t="s">
        <v>54</v>
      </c>
      <c r="C211" s="1"/>
      <c r="D211" s="1"/>
      <c r="E211" s="50" t="s">
        <v>252</v>
      </c>
      <c r="F211" s="1"/>
      <c r="G211" s="1"/>
      <c r="H211" s="41"/>
      <c r="I211" s="1"/>
      <c r="J211" s="41"/>
      <c r="K211" s="1"/>
      <c r="L211" s="1"/>
      <c r="M211" s="12"/>
      <c r="N211" s="2"/>
      <c r="O211" s="2"/>
      <c r="P211" s="2"/>
      <c r="Q211" s="2"/>
    </row>
    <row r="212">
      <c r="A212" s="9"/>
      <c r="B212" s="49" t="s">
        <v>55</v>
      </c>
      <c r="C212" s="1"/>
      <c r="D212" s="1"/>
      <c r="E212" s="50" t="s">
        <v>253</v>
      </c>
      <c r="F212" s="1"/>
      <c r="G212" s="1"/>
      <c r="H212" s="41"/>
      <c r="I212" s="1"/>
      <c r="J212" s="41"/>
      <c r="K212" s="1"/>
      <c r="L212" s="1"/>
      <c r="M212" s="12"/>
      <c r="N212" s="2"/>
      <c r="O212" s="2"/>
      <c r="P212" s="2"/>
      <c r="Q212" s="2"/>
    </row>
    <row r="213">
      <c r="A213" s="9"/>
      <c r="B213" s="49" t="s">
        <v>57</v>
      </c>
      <c r="C213" s="1"/>
      <c r="D213" s="1"/>
      <c r="E213" s="50" t="s">
        <v>254</v>
      </c>
      <c r="F213" s="1"/>
      <c r="G213" s="1"/>
      <c r="H213" s="41"/>
      <c r="I213" s="1"/>
      <c r="J213" s="41"/>
      <c r="K213" s="1"/>
      <c r="L213" s="1"/>
      <c r="M213" s="12"/>
      <c r="N213" s="2"/>
      <c r="O213" s="2"/>
      <c r="P213" s="2"/>
      <c r="Q213" s="2"/>
    </row>
    <row r="214" thickBot="1">
      <c r="A214" s="9"/>
      <c r="B214" s="51" t="s">
        <v>58</v>
      </c>
      <c r="C214" s="52"/>
      <c r="D214" s="52"/>
      <c r="E214" s="53" t="s">
        <v>113</v>
      </c>
      <c r="F214" s="52"/>
      <c r="G214" s="52"/>
      <c r="H214" s="54"/>
      <c r="I214" s="52"/>
      <c r="J214" s="54"/>
      <c r="K214" s="52"/>
      <c r="L214" s="52"/>
      <c r="M214" s="12"/>
      <c r="N214" s="2"/>
      <c r="O214" s="2"/>
      <c r="P214" s="2"/>
      <c r="Q214" s="2"/>
    </row>
    <row r="215" thickTop="1">
      <c r="A215" s="9"/>
      <c r="B215" s="42">
        <v>37</v>
      </c>
      <c r="C215" s="43" t="s">
        <v>255</v>
      </c>
      <c r="D215" s="43" t="s">
        <v>3</v>
      </c>
      <c r="E215" s="43" t="s">
        <v>256</v>
      </c>
      <c r="F215" s="43" t="s">
        <v>3</v>
      </c>
      <c r="G215" s="44" t="s">
        <v>109</v>
      </c>
      <c r="H215" s="55">
        <v>150.12</v>
      </c>
      <c r="I215" s="56">
        <f>ROUND(0,2)</f>
        <v>0</v>
      </c>
      <c r="J215" s="57">
        <f>ROUND(I215*H215,2)</f>
        <v>0</v>
      </c>
      <c r="K215" s="58">
        <v>0.20999999999999999</v>
      </c>
      <c r="L215" s="59">
        <f>IF(ISNUMBER(K215),ROUND(J215*(K215+1),2),0)</f>
        <v>0</v>
      </c>
      <c r="M215" s="12"/>
      <c r="N215" s="2"/>
      <c r="O215" s="2"/>
      <c r="P215" s="2"/>
      <c r="Q215" s="32">
        <f>IF(ISNUMBER(K215),IF(H215&gt;0,IF(I215&gt;0,J215,0),0),0)</f>
        <v>0</v>
      </c>
      <c r="R215" s="26">
        <f>IF(ISNUMBER(K215)=FALSE,J215,0)</f>
        <v>0</v>
      </c>
    </row>
    <row r="216">
      <c r="A216" s="9"/>
      <c r="B216" s="49" t="s">
        <v>54</v>
      </c>
      <c r="C216" s="1"/>
      <c r="D216" s="1"/>
      <c r="E216" s="50" t="s">
        <v>256</v>
      </c>
      <c r="F216" s="1"/>
      <c r="G216" s="1"/>
      <c r="H216" s="41"/>
      <c r="I216" s="1"/>
      <c r="J216" s="41"/>
      <c r="K216" s="1"/>
      <c r="L216" s="1"/>
      <c r="M216" s="12"/>
      <c r="N216" s="2"/>
      <c r="O216" s="2"/>
      <c r="P216" s="2"/>
      <c r="Q216" s="2"/>
    </row>
    <row r="217">
      <c r="A217" s="9"/>
      <c r="B217" s="49" t="s">
        <v>55</v>
      </c>
      <c r="C217" s="1"/>
      <c r="D217" s="1"/>
      <c r="E217" s="50" t="s">
        <v>3</v>
      </c>
      <c r="F217" s="1"/>
      <c r="G217" s="1"/>
      <c r="H217" s="41"/>
      <c r="I217" s="1"/>
      <c r="J217" s="41"/>
      <c r="K217" s="1"/>
      <c r="L217" s="1"/>
      <c r="M217" s="12"/>
      <c r="N217" s="2"/>
      <c r="O217" s="2"/>
      <c r="P217" s="2"/>
      <c r="Q217" s="2"/>
    </row>
    <row r="218">
      <c r="A218" s="9"/>
      <c r="B218" s="49" t="s">
        <v>57</v>
      </c>
      <c r="C218" s="1"/>
      <c r="D218" s="1"/>
      <c r="E218" s="50" t="s">
        <v>257</v>
      </c>
      <c r="F218" s="1"/>
      <c r="G218" s="1"/>
      <c r="H218" s="41"/>
      <c r="I218" s="1"/>
      <c r="J218" s="41"/>
      <c r="K218" s="1"/>
      <c r="L218" s="1"/>
      <c r="M218" s="12"/>
      <c r="N218" s="2"/>
      <c r="O218" s="2"/>
      <c r="P218" s="2"/>
      <c r="Q218" s="2"/>
    </row>
    <row r="219" thickBot="1">
      <c r="A219" s="9"/>
      <c r="B219" s="51" t="s">
        <v>58</v>
      </c>
      <c r="C219" s="52"/>
      <c r="D219" s="52"/>
      <c r="E219" s="53" t="s">
        <v>113</v>
      </c>
      <c r="F219" s="52"/>
      <c r="G219" s="52"/>
      <c r="H219" s="54"/>
      <c r="I219" s="52"/>
      <c r="J219" s="54"/>
      <c r="K219" s="52"/>
      <c r="L219" s="52"/>
      <c r="M219" s="12"/>
      <c r="N219" s="2"/>
      <c r="O219" s="2"/>
      <c r="P219" s="2"/>
      <c r="Q219" s="2"/>
    </row>
    <row r="220" thickTop="1">
      <c r="A220" s="9"/>
      <c r="B220" s="42">
        <v>38</v>
      </c>
      <c r="C220" s="43" t="s">
        <v>258</v>
      </c>
      <c r="D220" s="43" t="s">
        <v>3</v>
      </c>
      <c r="E220" s="43" t="s">
        <v>259</v>
      </c>
      <c r="F220" s="43" t="s">
        <v>3</v>
      </c>
      <c r="G220" s="44" t="s">
        <v>260</v>
      </c>
      <c r="H220" s="55">
        <v>270.21600000000001</v>
      </c>
      <c r="I220" s="56">
        <f>ROUND(0,2)</f>
        <v>0</v>
      </c>
      <c r="J220" s="57">
        <f>ROUND(I220*H220,2)</f>
        <v>0</v>
      </c>
      <c r="K220" s="58">
        <v>0.20999999999999999</v>
      </c>
      <c r="L220" s="59">
        <f>IF(ISNUMBER(K220),ROUND(J220*(K220+1),2),0)</f>
        <v>0</v>
      </c>
      <c r="M220" s="12"/>
      <c r="N220" s="2"/>
      <c r="O220" s="2"/>
      <c r="P220" s="2"/>
      <c r="Q220" s="32">
        <f>IF(ISNUMBER(K220),IF(H220&gt;0,IF(I220&gt;0,J220,0),0),0)</f>
        <v>0</v>
      </c>
      <c r="R220" s="26">
        <f>IF(ISNUMBER(K220)=FALSE,J220,0)</f>
        <v>0</v>
      </c>
    </row>
    <row r="221">
      <c r="A221" s="9"/>
      <c r="B221" s="49" t="s">
        <v>54</v>
      </c>
      <c r="C221" s="1"/>
      <c r="D221" s="1"/>
      <c r="E221" s="50" t="s">
        <v>261</v>
      </c>
      <c r="F221" s="1"/>
      <c r="G221" s="1"/>
      <c r="H221" s="41"/>
      <c r="I221" s="1"/>
      <c r="J221" s="41"/>
      <c r="K221" s="1"/>
      <c r="L221" s="1"/>
      <c r="M221" s="12"/>
      <c r="N221" s="2"/>
      <c r="O221" s="2"/>
      <c r="P221" s="2"/>
      <c r="Q221" s="2"/>
    </row>
    <row r="222">
      <c r="A222" s="9"/>
      <c r="B222" s="49" t="s">
        <v>55</v>
      </c>
      <c r="C222" s="1"/>
      <c r="D222" s="1"/>
      <c r="E222" s="50" t="s">
        <v>3</v>
      </c>
      <c r="F222" s="1"/>
      <c r="G222" s="1"/>
      <c r="H222" s="41"/>
      <c r="I222" s="1"/>
      <c r="J222" s="41"/>
      <c r="K222" s="1"/>
      <c r="L222" s="1"/>
      <c r="M222" s="12"/>
      <c r="N222" s="2"/>
      <c r="O222" s="2"/>
      <c r="P222" s="2"/>
      <c r="Q222" s="2"/>
    </row>
    <row r="223">
      <c r="A223" s="9"/>
      <c r="B223" s="49" t="s">
        <v>57</v>
      </c>
      <c r="C223" s="1"/>
      <c r="D223" s="1"/>
      <c r="E223" s="50" t="s">
        <v>257</v>
      </c>
      <c r="F223" s="1"/>
      <c r="G223" s="1"/>
      <c r="H223" s="41"/>
      <c r="I223" s="1"/>
      <c r="J223" s="41"/>
      <c r="K223" s="1"/>
      <c r="L223" s="1"/>
      <c r="M223" s="12"/>
      <c r="N223" s="2"/>
      <c r="O223" s="2"/>
      <c r="P223" s="2"/>
      <c r="Q223" s="2"/>
    </row>
    <row r="224" thickBot="1">
      <c r="A224" s="9"/>
      <c r="B224" s="51" t="s">
        <v>58</v>
      </c>
      <c r="C224" s="52"/>
      <c r="D224" s="52"/>
      <c r="E224" s="53" t="s">
        <v>113</v>
      </c>
      <c r="F224" s="52"/>
      <c r="G224" s="52"/>
      <c r="H224" s="54"/>
      <c r="I224" s="52"/>
      <c r="J224" s="54"/>
      <c r="K224" s="52"/>
      <c r="L224" s="52"/>
      <c r="M224" s="12"/>
      <c r="N224" s="2"/>
      <c r="O224" s="2"/>
      <c r="P224" s="2"/>
      <c r="Q224" s="2"/>
    </row>
    <row r="225" thickTop="1">
      <c r="A225" s="9"/>
      <c r="B225" s="42">
        <v>39</v>
      </c>
      <c r="C225" s="43" t="s">
        <v>262</v>
      </c>
      <c r="D225" s="43" t="s">
        <v>3</v>
      </c>
      <c r="E225" s="43" t="s">
        <v>263</v>
      </c>
      <c r="F225" s="43" t="s">
        <v>3</v>
      </c>
      <c r="G225" s="44" t="s">
        <v>109</v>
      </c>
      <c r="H225" s="55">
        <v>17.562999999999999</v>
      </c>
      <c r="I225" s="56">
        <f>ROUND(0,2)</f>
        <v>0</v>
      </c>
      <c r="J225" s="57">
        <f>ROUND(I225*H225,2)</f>
        <v>0</v>
      </c>
      <c r="K225" s="58">
        <v>0.20999999999999999</v>
      </c>
      <c r="L225" s="59">
        <f>IF(ISNUMBER(K225),ROUND(J225*(K225+1),2),0)</f>
        <v>0</v>
      </c>
      <c r="M225" s="12"/>
      <c r="N225" s="2"/>
      <c r="O225" s="2"/>
      <c r="P225" s="2"/>
      <c r="Q225" s="32">
        <f>IF(ISNUMBER(K225),IF(H225&gt;0,IF(I225&gt;0,J225,0),0),0)</f>
        <v>0</v>
      </c>
      <c r="R225" s="26">
        <f>IF(ISNUMBER(K225)=FALSE,J225,0)</f>
        <v>0</v>
      </c>
    </row>
    <row r="226">
      <c r="A226" s="9"/>
      <c r="B226" s="49" t="s">
        <v>54</v>
      </c>
      <c r="C226" s="1"/>
      <c r="D226" s="1"/>
      <c r="E226" s="50" t="s">
        <v>264</v>
      </c>
      <c r="F226" s="1"/>
      <c r="G226" s="1"/>
      <c r="H226" s="41"/>
      <c r="I226" s="1"/>
      <c r="J226" s="41"/>
      <c r="K226" s="1"/>
      <c r="L226" s="1"/>
      <c r="M226" s="12"/>
      <c r="N226" s="2"/>
      <c r="O226" s="2"/>
      <c r="P226" s="2"/>
      <c r="Q226" s="2"/>
    </row>
    <row r="227">
      <c r="A227" s="9"/>
      <c r="B227" s="49" t="s">
        <v>55</v>
      </c>
      <c r="C227" s="1"/>
      <c r="D227" s="1"/>
      <c r="E227" s="50" t="s">
        <v>265</v>
      </c>
      <c r="F227" s="1"/>
      <c r="G227" s="1"/>
      <c r="H227" s="41"/>
      <c r="I227" s="1"/>
      <c r="J227" s="41"/>
      <c r="K227" s="1"/>
      <c r="L227" s="1"/>
      <c r="M227" s="12"/>
      <c r="N227" s="2"/>
      <c r="O227" s="2"/>
      <c r="P227" s="2"/>
      <c r="Q227" s="2"/>
    </row>
    <row r="228">
      <c r="A228" s="9"/>
      <c r="B228" s="49" t="s">
        <v>57</v>
      </c>
      <c r="C228" s="1"/>
      <c r="D228" s="1"/>
      <c r="E228" s="50" t="s">
        <v>266</v>
      </c>
      <c r="F228" s="1"/>
      <c r="G228" s="1"/>
      <c r="H228" s="41"/>
      <c r="I228" s="1"/>
      <c r="J228" s="41"/>
      <c r="K228" s="1"/>
      <c r="L228" s="1"/>
      <c r="M228" s="12"/>
      <c r="N228" s="2"/>
      <c r="O228" s="2"/>
      <c r="P228" s="2"/>
      <c r="Q228" s="2"/>
    </row>
    <row r="229" thickBot="1">
      <c r="A229" s="9"/>
      <c r="B229" s="51" t="s">
        <v>58</v>
      </c>
      <c r="C229" s="52"/>
      <c r="D229" s="52"/>
      <c r="E229" s="53" t="s">
        <v>113</v>
      </c>
      <c r="F229" s="52"/>
      <c r="G229" s="52"/>
      <c r="H229" s="54"/>
      <c r="I229" s="52"/>
      <c r="J229" s="54"/>
      <c r="K229" s="52"/>
      <c r="L229" s="52"/>
      <c r="M229" s="12"/>
      <c r="N229" s="2"/>
      <c r="O229" s="2"/>
      <c r="P229" s="2"/>
      <c r="Q229" s="2"/>
    </row>
    <row r="230" thickTop="1">
      <c r="A230" s="9"/>
      <c r="B230" s="42">
        <v>40</v>
      </c>
      <c r="C230" s="43" t="s">
        <v>267</v>
      </c>
      <c r="D230" s="43" t="s">
        <v>3</v>
      </c>
      <c r="E230" s="43" t="s">
        <v>268</v>
      </c>
      <c r="F230" s="43" t="s">
        <v>3</v>
      </c>
      <c r="G230" s="44" t="s">
        <v>109</v>
      </c>
      <c r="H230" s="55">
        <v>17.562999999999999</v>
      </c>
      <c r="I230" s="56">
        <f>ROUND(0,2)</f>
        <v>0</v>
      </c>
      <c r="J230" s="57">
        <f>ROUND(I230*H230,2)</f>
        <v>0</v>
      </c>
      <c r="K230" s="58">
        <v>0.20999999999999999</v>
      </c>
      <c r="L230" s="59">
        <f>IF(ISNUMBER(K230),ROUND(J230*(K230+1),2),0)</f>
        <v>0</v>
      </c>
      <c r="M230" s="12"/>
      <c r="N230" s="2"/>
      <c r="O230" s="2"/>
      <c r="P230" s="2"/>
      <c r="Q230" s="32">
        <f>IF(ISNUMBER(K230),IF(H230&gt;0,IF(I230&gt;0,J230,0),0),0)</f>
        <v>0</v>
      </c>
      <c r="R230" s="26">
        <f>IF(ISNUMBER(K230)=FALSE,J230,0)</f>
        <v>0</v>
      </c>
    </row>
    <row r="231">
      <c r="A231" s="9"/>
      <c r="B231" s="49" t="s">
        <v>54</v>
      </c>
      <c r="C231" s="1"/>
      <c r="D231" s="1"/>
      <c r="E231" s="50" t="s">
        <v>269</v>
      </c>
      <c r="F231" s="1"/>
      <c r="G231" s="1"/>
      <c r="H231" s="41"/>
      <c r="I231" s="1"/>
      <c r="J231" s="41"/>
      <c r="K231" s="1"/>
      <c r="L231" s="1"/>
      <c r="M231" s="12"/>
      <c r="N231" s="2"/>
      <c r="O231" s="2"/>
      <c r="P231" s="2"/>
      <c r="Q231" s="2"/>
    </row>
    <row r="232">
      <c r="A232" s="9"/>
      <c r="B232" s="49" t="s">
        <v>55</v>
      </c>
      <c r="C232" s="1"/>
      <c r="D232" s="1"/>
      <c r="E232" s="50" t="s">
        <v>3</v>
      </c>
      <c r="F232" s="1"/>
      <c r="G232" s="1"/>
      <c r="H232" s="41"/>
      <c r="I232" s="1"/>
      <c r="J232" s="41"/>
      <c r="K232" s="1"/>
      <c r="L232" s="1"/>
      <c r="M232" s="12"/>
      <c r="N232" s="2"/>
      <c r="O232" s="2"/>
      <c r="P232" s="2"/>
      <c r="Q232" s="2"/>
    </row>
    <row r="233">
      <c r="A233" s="9"/>
      <c r="B233" s="49" t="s">
        <v>57</v>
      </c>
      <c r="C233" s="1"/>
      <c r="D233" s="1"/>
      <c r="E233" s="50" t="s">
        <v>3</v>
      </c>
      <c r="F233" s="1"/>
      <c r="G233" s="1"/>
      <c r="H233" s="41"/>
      <c r="I233" s="1"/>
      <c r="J233" s="41"/>
      <c r="K233" s="1"/>
      <c r="L233" s="1"/>
      <c r="M233" s="12"/>
      <c r="N233" s="2"/>
      <c r="O233" s="2"/>
      <c r="P233" s="2"/>
      <c r="Q233" s="2"/>
    </row>
    <row r="234" thickBot="1">
      <c r="A234" s="9"/>
      <c r="B234" s="51" t="s">
        <v>58</v>
      </c>
      <c r="C234" s="52"/>
      <c r="D234" s="52"/>
      <c r="E234" s="53" t="s">
        <v>113</v>
      </c>
      <c r="F234" s="52"/>
      <c r="G234" s="52"/>
      <c r="H234" s="54"/>
      <c r="I234" s="52"/>
      <c r="J234" s="54"/>
      <c r="K234" s="52"/>
      <c r="L234" s="52"/>
      <c r="M234" s="12"/>
      <c r="N234" s="2"/>
      <c r="O234" s="2"/>
      <c r="P234" s="2"/>
      <c r="Q234" s="2"/>
    </row>
    <row r="235" thickTop="1">
      <c r="A235" s="9"/>
      <c r="B235" s="42">
        <v>41</v>
      </c>
      <c r="C235" s="43" t="s">
        <v>262</v>
      </c>
      <c r="D235" s="43">
        <v>1</v>
      </c>
      <c r="E235" s="43" t="s">
        <v>263</v>
      </c>
      <c r="F235" s="43" t="s">
        <v>3</v>
      </c>
      <c r="G235" s="44" t="s">
        <v>109</v>
      </c>
      <c r="H235" s="55">
        <v>29.370000000000001</v>
      </c>
      <c r="I235" s="56">
        <f>ROUND(0,2)</f>
        <v>0</v>
      </c>
      <c r="J235" s="57">
        <f>ROUND(I235*H235,2)</f>
        <v>0</v>
      </c>
      <c r="K235" s="58">
        <v>0.20999999999999999</v>
      </c>
      <c r="L235" s="59">
        <f>IF(ISNUMBER(K235),ROUND(J235*(K235+1),2),0)</f>
        <v>0</v>
      </c>
      <c r="M235" s="12"/>
      <c r="N235" s="2"/>
      <c r="O235" s="2"/>
      <c r="P235" s="2"/>
      <c r="Q235" s="32">
        <f>IF(ISNUMBER(K235),IF(H235&gt;0,IF(I235&gt;0,J235,0),0),0)</f>
        <v>0</v>
      </c>
      <c r="R235" s="26">
        <f>IF(ISNUMBER(K235)=FALSE,J235,0)</f>
        <v>0</v>
      </c>
    </row>
    <row r="236">
      <c r="A236" s="9"/>
      <c r="B236" s="49" t="s">
        <v>54</v>
      </c>
      <c r="C236" s="1"/>
      <c r="D236" s="1"/>
      <c r="E236" s="50" t="s">
        <v>264</v>
      </c>
      <c r="F236" s="1"/>
      <c r="G236" s="1"/>
      <c r="H236" s="41"/>
      <c r="I236" s="1"/>
      <c r="J236" s="41"/>
      <c r="K236" s="1"/>
      <c r="L236" s="1"/>
      <c r="M236" s="12"/>
      <c r="N236" s="2"/>
      <c r="O236" s="2"/>
      <c r="P236" s="2"/>
      <c r="Q236" s="2"/>
    </row>
    <row r="237">
      <c r="A237" s="9"/>
      <c r="B237" s="49" t="s">
        <v>55</v>
      </c>
      <c r="C237" s="1"/>
      <c r="D237" s="1"/>
      <c r="E237" s="50" t="s">
        <v>270</v>
      </c>
      <c r="F237" s="1"/>
      <c r="G237" s="1"/>
      <c r="H237" s="41"/>
      <c r="I237" s="1"/>
      <c r="J237" s="41"/>
      <c r="K237" s="1"/>
      <c r="L237" s="1"/>
      <c r="M237" s="12"/>
      <c r="N237" s="2"/>
      <c r="O237" s="2"/>
      <c r="P237" s="2"/>
      <c r="Q237" s="2"/>
    </row>
    <row r="238">
      <c r="A238" s="9"/>
      <c r="B238" s="49" t="s">
        <v>57</v>
      </c>
      <c r="C238" s="1"/>
      <c r="D238" s="1"/>
      <c r="E238" s="50" t="s">
        <v>266</v>
      </c>
      <c r="F238" s="1"/>
      <c r="G238" s="1"/>
      <c r="H238" s="41"/>
      <c r="I238" s="1"/>
      <c r="J238" s="41"/>
      <c r="K238" s="1"/>
      <c r="L238" s="1"/>
      <c r="M238" s="12"/>
      <c r="N238" s="2"/>
      <c r="O238" s="2"/>
      <c r="P238" s="2"/>
      <c r="Q238" s="2"/>
    </row>
    <row r="239" thickBot="1">
      <c r="A239" s="9"/>
      <c r="B239" s="51" t="s">
        <v>58</v>
      </c>
      <c r="C239" s="52"/>
      <c r="D239" s="52"/>
      <c r="E239" s="53" t="s">
        <v>113</v>
      </c>
      <c r="F239" s="52"/>
      <c r="G239" s="52"/>
      <c r="H239" s="54"/>
      <c r="I239" s="52"/>
      <c r="J239" s="54"/>
      <c r="K239" s="52"/>
      <c r="L239" s="52"/>
      <c r="M239" s="12"/>
      <c r="N239" s="2"/>
      <c r="O239" s="2"/>
      <c r="P239" s="2"/>
      <c r="Q239" s="2"/>
    </row>
    <row r="240" thickTop="1">
      <c r="A240" s="9"/>
      <c r="B240" s="42">
        <v>42</v>
      </c>
      <c r="C240" s="43" t="s">
        <v>271</v>
      </c>
      <c r="D240" s="43" t="s">
        <v>3</v>
      </c>
      <c r="E240" s="43" t="s">
        <v>272</v>
      </c>
      <c r="F240" s="43" t="s">
        <v>3</v>
      </c>
      <c r="G240" s="44" t="s">
        <v>109</v>
      </c>
      <c r="H240" s="55">
        <v>39.875</v>
      </c>
      <c r="I240" s="56">
        <f>ROUND(0,2)</f>
        <v>0</v>
      </c>
      <c r="J240" s="57">
        <f>ROUND(I240*H240,2)</f>
        <v>0</v>
      </c>
      <c r="K240" s="58">
        <v>0.20999999999999999</v>
      </c>
      <c r="L240" s="59">
        <f>IF(ISNUMBER(K240),ROUND(J240*(K240+1),2),0)</f>
        <v>0</v>
      </c>
      <c r="M240" s="12"/>
      <c r="N240" s="2"/>
      <c r="O240" s="2"/>
      <c r="P240" s="2"/>
      <c r="Q240" s="32">
        <f>IF(ISNUMBER(K240),IF(H240&gt;0,IF(I240&gt;0,J240,0),0),0)</f>
        <v>0</v>
      </c>
      <c r="R240" s="26">
        <f>IF(ISNUMBER(K240)=FALSE,J240,0)</f>
        <v>0</v>
      </c>
    </row>
    <row r="241">
      <c r="A241" s="9"/>
      <c r="B241" s="49" t="s">
        <v>54</v>
      </c>
      <c r="C241" s="1"/>
      <c r="D241" s="1"/>
      <c r="E241" s="50" t="s">
        <v>273</v>
      </c>
      <c r="F241" s="1"/>
      <c r="G241" s="1"/>
      <c r="H241" s="41"/>
      <c r="I241" s="1"/>
      <c r="J241" s="41"/>
      <c r="K241" s="1"/>
      <c r="L241" s="1"/>
      <c r="M241" s="12"/>
      <c r="N241" s="2"/>
      <c r="O241" s="2"/>
      <c r="P241" s="2"/>
      <c r="Q241" s="2"/>
    </row>
    <row r="242">
      <c r="A242" s="9"/>
      <c r="B242" s="49" t="s">
        <v>55</v>
      </c>
      <c r="C242" s="1"/>
      <c r="D242" s="1"/>
      <c r="E242" s="50" t="s">
        <v>274</v>
      </c>
      <c r="F242" s="1"/>
      <c r="G242" s="1"/>
      <c r="H242" s="41"/>
      <c r="I242" s="1"/>
      <c r="J242" s="41"/>
      <c r="K242" s="1"/>
      <c r="L242" s="1"/>
      <c r="M242" s="12"/>
      <c r="N242" s="2"/>
      <c r="O242" s="2"/>
      <c r="P242" s="2"/>
      <c r="Q242" s="2"/>
    </row>
    <row r="243">
      <c r="A243" s="9"/>
      <c r="B243" s="49" t="s">
        <v>57</v>
      </c>
      <c r="C243" s="1"/>
      <c r="D243" s="1"/>
      <c r="E243" s="50" t="s">
        <v>266</v>
      </c>
      <c r="F243" s="1"/>
      <c r="G243" s="1"/>
      <c r="H243" s="41"/>
      <c r="I243" s="1"/>
      <c r="J243" s="41"/>
      <c r="K243" s="1"/>
      <c r="L243" s="1"/>
      <c r="M243" s="12"/>
      <c r="N243" s="2"/>
      <c r="O243" s="2"/>
      <c r="P243" s="2"/>
      <c r="Q243" s="2"/>
    </row>
    <row r="244" thickBot="1">
      <c r="A244" s="9"/>
      <c r="B244" s="51" t="s">
        <v>58</v>
      </c>
      <c r="C244" s="52"/>
      <c r="D244" s="52"/>
      <c r="E244" s="53" t="s">
        <v>113</v>
      </c>
      <c r="F244" s="52"/>
      <c r="G244" s="52"/>
      <c r="H244" s="54"/>
      <c r="I244" s="52"/>
      <c r="J244" s="54"/>
      <c r="K244" s="52"/>
      <c r="L244" s="52"/>
      <c r="M244" s="12"/>
      <c r="N244" s="2"/>
      <c r="O244" s="2"/>
      <c r="P244" s="2"/>
      <c r="Q244" s="2"/>
    </row>
    <row r="245" thickTop="1">
      <c r="A245" s="9"/>
      <c r="B245" s="42">
        <v>43</v>
      </c>
      <c r="C245" s="43" t="s">
        <v>275</v>
      </c>
      <c r="D245" s="43" t="s">
        <v>3</v>
      </c>
      <c r="E245" s="43" t="s">
        <v>276</v>
      </c>
      <c r="F245" s="43" t="s">
        <v>3</v>
      </c>
      <c r="G245" s="44" t="s">
        <v>109</v>
      </c>
      <c r="H245" s="55">
        <v>1.54</v>
      </c>
      <c r="I245" s="56">
        <f>ROUND(0,2)</f>
        <v>0</v>
      </c>
      <c r="J245" s="57">
        <f>ROUND(I245*H245,2)</f>
        <v>0</v>
      </c>
      <c r="K245" s="58">
        <v>0.20999999999999999</v>
      </c>
      <c r="L245" s="59">
        <f>IF(ISNUMBER(K245),ROUND(J245*(K245+1),2),0)</f>
        <v>0</v>
      </c>
      <c r="M245" s="12"/>
      <c r="N245" s="2"/>
      <c r="O245" s="2"/>
      <c r="P245" s="2"/>
      <c r="Q245" s="32">
        <f>IF(ISNUMBER(K245),IF(H245&gt;0,IF(I245&gt;0,J245,0),0),0)</f>
        <v>0</v>
      </c>
      <c r="R245" s="26">
        <f>IF(ISNUMBER(K245)=FALSE,J245,0)</f>
        <v>0</v>
      </c>
    </row>
    <row r="246">
      <c r="A246" s="9"/>
      <c r="B246" s="49" t="s">
        <v>54</v>
      </c>
      <c r="C246" s="1"/>
      <c r="D246" s="1"/>
      <c r="E246" s="50" t="s">
        <v>277</v>
      </c>
      <c r="F246" s="1"/>
      <c r="G246" s="1"/>
      <c r="H246" s="41"/>
      <c r="I246" s="1"/>
      <c r="J246" s="41"/>
      <c r="K246" s="1"/>
      <c r="L246" s="1"/>
      <c r="M246" s="12"/>
      <c r="N246" s="2"/>
      <c r="O246" s="2"/>
      <c r="P246" s="2"/>
      <c r="Q246" s="2"/>
    </row>
    <row r="247">
      <c r="A247" s="9"/>
      <c r="B247" s="49" t="s">
        <v>55</v>
      </c>
      <c r="C247" s="1"/>
      <c r="D247" s="1"/>
      <c r="E247" s="50" t="s">
        <v>278</v>
      </c>
      <c r="F247" s="1"/>
      <c r="G247" s="1"/>
      <c r="H247" s="41"/>
      <c r="I247" s="1"/>
      <c r="J247" s="41"/>
      <c r="K247" s="1"/>
      <c r="L247" s="1"/>
      <c r="M247" s="12"/>
      <c r="N247" s="2"/>
      <c r="O247" s="2"/>
      <c r="P247" s="2"/>
      <c r="Q247" s="2"/>
    </row>
    <row r="248">
      <c r="A248" s="9"/>
      <c r="B248" s="49" t="s">
        <v>57</v>
      </c>
      <c r="C248" s="1"/>
      <c r="D248" s="1"/>
      <c r="E248" s="50" t="s">
        <v>279</v>
      </c>
      <c r="F248" s="1"/>
      <c r="G248" s="1"/>
      <c r="H248" s="41"/>
      <c r="I248" s="1"/>
      <c r="J248" s="41"/>
      <c r="K248" s="1"/>
      <c r="L248" s="1"/>
      <c r="M248" s="12"/>
      <c r="N248" s="2"/>
      <c r="O248" s="2"/>
      <c r="P248" s="2"/>
      <c r="Q248" s="2"/>
    </row>
    <row r="249" thickBot="1">
      <c r="A249" s="9"/>
      <c r="B249" s="51" t="s">
        <v>58</v>
      </c>
      <c r="C249" s="52"/>
      <c r="D249" s="52"/>
      <c r="E249" s="53" t="s">
        <v>113</v>
      </c>
      <c r="F249" s="52"/>
      <c r="G249" s="52"/>
      <c r="H249" s="54"/>
      <c r="I249" s="52"/>
      <c r="J249" s="54"/>
      <c r="K249" s="52"/>
      <c r="L249" s="52"/>
      <c r="M249" s="12"/>
      <c r="N249" s="2"/>
      <c r="O249" s="2"/>
      <c r="P249" s="2"/>
      <c r="Q249" s="2"/>
    </row>
    <row r="250" thickTop="1">
      <c r="A250" s="9"/>
      <c r="B250" s="42">
        <v>44</v>
      </c>
      <c r="C250" s="43" t="s">
        <v>280</v>
      </c>
      <c r="D250" s="43" t="s">
        <v>3</v>
      </c>
      <c r="E250" s="43" t="s">
        <v>281</v>
      </c>
      <c r="F250" s="43" t="s">
        <v>3</v>
      </c>
      <c r="G250" s="44" t="s">
        <v>260</v>
      </c>
      <c r="H250" s="55">
        <v>3.0800000000000001</v>
      </c>
      <c r="I250" s="56">
        <f>ROUND(0,2)</f>
        <v>0</v>
      </c>
      <c r="J250" s="57">
        <f>ROUND(I250*H250,2)</f>
        <v>0</v>
      </c>
      <c r="K250" s="58">
        <v>0.20999999999999999</v>
      </c>
      <c r="L250" s="59">
        <f>IF(ISNUMBER(K250),ROUND(J250*(K250+1),2),0)</f>
        <v>0</v>
      </c>
      <c r="M250" s="12"/>
      <c r="N250" s="2"/>
      <c r="O250" s="2"/>
      <c r="P250" s="2"/>
      <c r="Q250" s="32">
        <f>IF(ISNUMBER(K250),IF(H250&gt;0,IF(I250&gt;0,J250,0),0),0)</f>
        <v>0</v>
      </c>
      <c r="R250" s="26">
        <f>IF(ISNUMBER(K250)=FALSE,J250,0)</f>
        <v>0</v>
      </c>
    </row>
    <row r="251">
      <c r="A251" s="9"/>
      <c r="B251" s="49" t="s">
        <v>54</v>
      </c>
      <c r="C251" s="1"/>
      <c r="D251" s="1"/>
      <c r="E251" s="50" t="s">
        <v>282</v>
      </c>
      <c r="F251" s="1"/>
      <c r="G251" s="1"/>
      <c r="H251" s="41"/>
      <c r="I251" s="1"/>
      <c r="J251" s="41"/>
      <c r="K251" s="1"/>
      <c r="L251" s="1"/>
      <c r="M251" s="12"/>
      <c r="N251" s="2"/>
      <c r="O251" s="2"/>
      <c r="P251" s="2"/>
      <c r="Q251" s="2"/>
    </row>
    <row r="252">
      <c r="A252" s="9"/>
      <c r="B252" s="49" t="s">
        <v>55</v>
      </c>
      <c r="C252" s="1"/>
      <c r="D252" s="1"/>
      <c r="E252" s="50" t="s">
        <v>3</v>
      </c>
      <c r="F252" s="1"/>
      <c r="G252" s="1"/>
      <c r="H252" s="41"/>
      <c r="I252" s="1"/>
      <c r="J252" s="41"/>
      <c r="K252" s="1"/>
      <c r="L252" s="1"/>
      <c r="M252" s="12"/>
      <c r="N252" s="2"/>
      <c r="O252" s="2"/>
      <c r="P252" s="2"/>
      <c r="Q252" s="2"/>
    </row>
    <row r="253">
      <c r="A253" s="9"/>
      <c r="B253" s="49" t="s">
        <v>57</v>
      </c>
      <c r="C253" s="1"/>
      <c r="D253" s="1"/>
      <c r="E253" s="50" t="s">
        <v>3</v>
      </c>
      <c r="F253" s="1"/>
      <c r="G253" s="1"/>
      <c r="H253" s="41"/>
      <c r="I253" s="1"/>
      <c r="J253" s="41"/>
      <c r="K253" s="1"/>
      <c r="L253" s="1"/>
      <c r="M253" s="12"/>
      <c r="N253" s="2"/>
      <c r="O253" s="2"/>
      <c r="P253" s="2"/>
      <c r="Q253" s="2"/>
    </row>
    <row r="254" thickBot="1">
      <c r="A254" s="9"/>
      <c r="B254" s="51" t="s">
        <v>58</v>
      </c>
      <c r="C254" s="52"/>
      <c r="D254" s="52"/>
      <c r="E254" s="53" t="s">
        <v>113</v>
      </c>
      <c r="F254" s="52"/>
      <c r="G254" s="52"/>
      <c r="H254" s="54"/>
      <c r="I254" s="52"/>
      <c r="J254" s="54"/>
      <c r="K254" s="52"/>
      <c r="L254" s="52"/>
      <c r="M254" s="12"/>
      <c r="N254" s="2"/>
      <c r="O254" s="2"/>
      <c r="P254" s="2"/>
      <c r="Q254" s="2"/>
    </row>
    <row r="255" thickTop="1">
      <c r="A255" s="9"/>
      <c r="B255" s="42">
        <v>45</v>
      </c>
      <c r="C255" s="43" t="s">
        <v>283</v>
      </c>
      <c r="D255" s="43" t="s">
        <v>3</v>
      </c>
      <c r="E255" s="43" t="s">
        <v>284</v>
      </c>
      <c r="F255" s="43" t="s">
        <v>3</v>
      </c>
      <c r="G255" s="44" t="s">
        <v>109</v>
      </c>
      <c r="H255" s="55">
        <v>1.4079999999999999</v>
      </c>
      <c r="I255" s="56">
        <f>ROUND(0,2)</f>
        <v>0</v>
      </c>
      <c r="J255" s="57">
        <f>ROUND(I255*H255,2)</f>
        <v>0</v>
      </c>
      <c r="K255" s="58">
        <v>0.20999999999999999</v>
      </c>
      <c r="L255" s="59">
        <f>IF(ISNUMBER(K255),ROUND(J255*(K255+1),2),0)</f>
        <v>0</v>
      </c>
      <c r="M255" s="12"/>
      <c r="N255" s="2"/>
      <c r="O255" s="2"/>
      <c r="P255" s="2"/>
      <c r="Q255" s="32">
        <f>IF(ISNUMBER(K255),IF(H255&gt;0,IF(I255&gt;0,J255,0),0),0)</f>
        <v>0</v>
      </c>
      <c r="R255" s="26">
        <f>IF(ISNUMBER(K255)=FALSE,J255,0)</f>
        <v>0</v>
      </c>
    </row>
    <row r="256">
      <c r="A256" s="9"/>
      <c r="B256" s="49" t="s">
        <v>54</v>
      </c>
      <c r="C256" s="1"/>
      <c r="D256" s="1"/>
      <c r="E256" s="50" t="s">
        <v>285</v>
      </c>
      <c r="F256" s="1"/>
      <c r="G256" s="1"/>
      <c r="H256" s="41"/>
      <c r="I256" s="1"/>
      <c r="J256" s="41"/>
      <c r="K256" s="1"/>
      <c r="L256" s="1"/>
      <c r="M256" s="12"/>
      <c r="N256" s="2"/>
      <c r="O256" s="2"/>
      <c r="P256" s="2"/>
      <c r="Q256" s="2"/>
    </row>
    <row r="257">
      <c r="A257" s="9"/>
      <c r="B257" s="49" t="s">
        <v>55</v>
      </c>
      <c r="C257" s="1"/>
      <c r="D257" s="1"/>
      <c r="E257" s="50" t="s">
        <v>286</v>
      </c>
      <c r="F257" s="1"/>
      <c r="G257" s="1"/>
      <c r="H257" s="41"/>
      <c r="I257" s="1"/>
      <c r="J257" s="41"/>
      <c r="K257" s="1"/>
      <c r="L257" s="1"/>
      <c r="M257" s="12"/>
      <c r="N257" s="2"/>
      <c r="O257" s="2"/>
      <c r="P257" s="2"/>
      <c r="Q257" s="2"/>
    </row>
    <row r="258">
      <c r="A258" s="9"/>
      <c r="B258" s="49" t="s">
        <v>57</v>
      </c>
      <c r="C258" s="1"/>
      <c r="D258" s="1"/>
      <c r="E258" s="50" t="s">
        <v>287</v>
      </c>
      <c r="F258" s="1"/>
      <c r="G258" s="1"/>
      <c r="H258" s="41"/>
      <c r="I258" s="1"/>
      <c r="J258" s="41"/>
      <c r="K258" s="1"/>
      <c r="L258" s="1"/>
      <c r="M258" s="12"/>
      <c r="N258" s="2"/>
      <c r="O258" s="2"/>
      <c r="P258" s="2"/>
      <c r="Q258" s="2"/>
    </row>
    <row r="259" thickBot="1">
      <c r="A259" s="9"/>
      <c r="B259" s="51" t="s">
        <v>58</v>
      </c>
      <c r="C259" s="52"/>
      <c r="D259" s="52"/>
      <c r="E259" s="53" t="s">
        <v>113</v>
      </c>
      <c r="F259" s="52"/>
      <c r="G259" s="52"/>
      <c r="H259" s="54"/>
      <c r="I259" s="52"/>
      <c r="J259" s="54"/>
      <c r="K259" s="52"/>
      <c r="L259" s="52"/>
      <c r="M259" s="12"/>
      <c r="N259" s="2"/>
      <c r="O259" s="2"/>
      <c r="P259" s="2"/>
      <c r="Q259" s="2"/>
    </row>
    <row r="260" thickTop="1">
      <c r="A260" s="9"/>
      <c r="B260" s="42">
        <v>46</v>
      </c>
      <c r="C260" s="43" t="s">
        <v>288</v>
      </c>
      <c r="D260" s="43" t="s">
        <v>3</v>
      </c>
      <c r="E260" s="43" t="s">
        <v>289</v>
      </c>
      <c r="F260" s="43" t="s">
        <v>3</v>
      </c>
      <c r="G260" s="44" t="s">
        <v>260</v>
      </c>
      <c r="H260" s="55">
        <v>2.8159999999999998</v>
      </c>
      <c r="I260" s="56">
        <f>ROUND(0,2)</f>
        <v>0</v>
      </c>
      <c r="J260" s="57">
        <f>ROUND(I260*H260,2)</f>
        <v>0</v>
      </c>
      <c r="K260" s="58">
        <v>0.20999999999999999</v>
      </c>
      <c r="L260" s="59">
        <f>IF(ISNUMBER(K260),ROUND(J260*(K260+1),2),0)</f>
        <v>0</v>
      </c>
      <c r="M260" s="12"/>
      <c r="N260" s="2"/>
      <c r="O260" s="2"/>
      <c r="P260" s="2"/>
      <c r="Q260" s="32">
        <f>IF(ISNUMBER(K260),IF(H260&gt;0,IF(I260&gt;0,J260,0),0),0)</f>
        <v>0</v>
      </c>
      <c r="R260" s="26">
        <f>IF(ISNUMBER(K260)=FALSE,J260,0)</f>
        <v>0</v>
      </c>
    </row>
    <row r="261">
      <c r="A261" s="9"/>
      <c r="B261" s="49" t="s">
        <v>54</v>
      </c>
      <c r="C261" s="1"/>
      <c r="D261" s="1"/>
      <c r="E261" s="50" t="s">
        <v>290</v>
      </c>
      <c r="F261" s="1"/>
      <c r="G261" s="1"/>
      <c r="H261" s="41"/>
      <c r="I261" s="1"/>
      <c r="J261" s="41"/>
      <c r="K261" s="1"/>
      <c r="L261" s="1"/>
      <c r="M261" s="12"/>
      <c r="N261" s="2"/>
      <c r="O261" s="2"/>
      <c r="P261" s="2"/>
      <c r="Q261" s="2"/>
    </row>
    <row r="262">
      <c r="A262" s="9"/>
      <c r="B262" s="49" t="s">
        <v>55</v>
      </c>
      <c r="C262" s="1"/>
      <c r="D262" s="1"/>
      <c r="E262" s="50" t="s">
        <v>3</v>
      </c>
      <c r="F262" s="1"/>
      <c r="G262" s="1"/>
      <c r="H262" s="41"/>
      <c r="I262" s="1"/>
      <c r="J262" s="41"/>
      <c r="K262" s="1"/>
      <c r="L262" s="1"/>
      <c r="M262" s="12"/>
      <c r="N262" s="2"/>
      <c r="O262" s="2"/>
      <c r="P262" s="2"/>
      <c r="Q262" s="2"/>
    </row>
    <row r="263">
      <c r="A263" s="9"/>
      <c r="B263" s="49" t="s">
        <v>57</v>
      </c>
      <c r="C263" s="1"/>
      <c r="D263" s="1"/>
      <c r="E263" s="50" t="s">
        <v>3</v>
      </c>
      <c r="F263" s="1"/>
      <c r="G263" s="1"/>
      <c r="H263" s="41"/>
      <c r="I263" s="1"/>
      <c r="J263" s="41"/>
      <c r="K263" s="1"/>
      <c r="L263" s="1"/>
      <c r="M263" s="12"/>
      <c r="N263" s="2"/>
      <c r="O263" s="2"/>
      <c r="P263" s="2"/>
      <c r="Q263" s="2"/>
    </row>
    <row r="264" thickBot="1">
      <c r="A264" s="9"/>
      <c r="B264" s="51" t="s">
        <v>58</v>
      </c>
      <c r="C264" s="52"/>
      <c r="D264" s="52"/>
      <c r="E264" s="53" t="s">
        <v>113</v>
      </c>
      <c r="F264" s="52"/>
      <c r="G264" s="52"/>
      <c r="H264" s="54"/>
      <c r="I264" s="52"/>
      <c r="J264" s="54"/>
      <c r="K264" s="52"/>
      <c r="L264" s="52"/>
      <c r="M264" s="12"/>
      <c r="N264" s="2"/>
      <c r="O264" s="2"/>
      <c r="P264" s="2"/>
      <c r="Q264" s="2"/>
    </row>
    <row r="265" thickTop="1">
      <c r="A265" s="9"/>
      <c r="B265" s="42">
        <v>47</v>
      </c>
      <c r="C265" s="43" t="s">
        <v>291</v>
      </c>
      <c r="D265" s="43" t="s">
        <v>3</v>
      </c>
      <c r="E265" s="43" t="s">
        <v>292</v>
      </c>
      <c r="F265" s="43" t="s">
        <v>3</v>
      </c>
      <c r="G265" s="44" t="s">
        <v>138</v>
      </c>
      <c r="H265" s="55">
        <v>294.5</v>
      </c>
      <c r="I265" s="56">
        <f>ROUND(0,2)</f>
        <v>0</v>
      </c>
      <c r="J265" s="57">
        <f>ROUND(I265*H265,2)</f>
        <v>0</v>
      </c>
      <c r="K265" s="58">
        <v>0.20999999999999999</v>
      </c>
      <c r="L265" s="59">
        <f>IF(ISNUMBER(K265),ROUND(J265*(K265+1),2),0)</f>
        <v>0</v>
      </c>
      <c r="M265" s="12"/>
      <c r="N265" s="2"/>
      <c r="O265" s="2"/>
      <c r="P265" s="2"/>
      <c r="Q265" s="32">
        <f>IF(ISNUMBER(K265),IF(H265&gt;0,IF(I265&gt;0,J265,0),0),0)</f>
        <v>0</v>
      </c>
      <c r="R265" s="26">
        <f>IF(ISNUMBER(K265)=FALSE,J265,0)</f>
        <v>0</v>
      </c>
    </row>
    <row r="266">
      <c r="A266" s="9"/>
      <c r="B266" s="49" t="s">
        <v>54</v>
      </c>
      <c r="C266" s="1"/>
      <c r="D266" s="1"/>
      <c r="E266" s="50" t="s">
        <v>293</v>
      </c>
      <c r="F266" s="1"/>
      <c r="G266" s="1"/>
      <c r="H266" s="41"/>
      <c r="I266" s="1"/>
      <c r="J266" s="41"/>
      <c r="K266" s="1"/>
      <c r="L266" s="1"/>
      <c r="M266" s="12"/>
      <c r="N266" s="2"/>
      <c r="O266" s="2"/>
      <c r="P266" s="2"/>
      <c r="Q266" s="2"/>
    </row>
    <row r="267">
      <c r="A267" s="9"/>
      <c r="B267" s="49" t="s">
        <v>55</v>
      </c>
      <c r="C267" s="1"/>
      <c r="D267" s="1"/>
      <c r="E267" s="50" t="s">
        <v>3</v>
      </c>
      <c r="F267" s="1"/>
      <c r="G267" s="1"/>
      <c r="H267" s="41"/>
      <c r="I267" s="1"/>
      <c r="J267" s="41"/>
      <c r="K267" s="1"/>
      <c r="L267" s="1"/>
      <c r="M267" s="12"/>
      <c r="N267" s="2"/>
      <c r="O267" s="2"/>
      <c r="P267" s="2"/>
      <c r="Q267" s="2"/>
    </row>
    <row r="268">
      <c r="A268" s="9"/>
      <c r="B268" s="49" t="s">
        <v>57</v>
      </c>
      <c r="C268" s="1"/>
      <c r="D268" s="1"/>
      <c r="E268" s="50" t="s">
        <v>294</v>
      </c>
      <c r="F268" s="1"/>
      <c r="G268" s="1"/>
      <c r="H268" s="41"/>
      <c r="I268" s="1"/>
      <c r="J268" s="41"/>
      <c r="K268" s="1"/>
      <c r="L268" s="1"/>
      <c r="M268" s="12"/>
      <c r="N268" s="2"/>
      <c r="O268" s="2"/>
      <c r="P268" s="2"/>
      <c r="Q268" s="2"/>
    </row>
    <row r="269" thickBot="1">
      <c r="A269" s="9"/>
      <c r="B269" s="51" t="s">
        <v>58</v>
      </c>
      <c r="C269" s="52"/>
      <c r="D269" s="52"/>
      <c r="E269" s="53" t="s">
        <v>113</v>
      </c>
      <c r="F269" s="52"/>
      <c r="G269" s="52"/>
      <c r="H269" s="54"/>
      <c r="I269" s="52"/>
      <c r="J269" s="54"/>
      <c r="K269" s="52"/>
      <c r="L269" s="52"/>
      <c r="M269" s="12"/>
      <c r="N269" s="2"/>
      <c r="O269" s="2"/>
      <c r="P269" s="2"/>
      <c r="Q269" s="2"/>
    </row>
    <row r="270" thickTop="1">
      <c r="A270" s="9"/>
      <c r="B270" s="42">
        <v>48</v>
      </c>
      <c r="C270" s="43" t="s">
        <v>295</v>
      </c>
      <c r="D270" s="43" t="s">
        <v>3</v>
      </c>
      <c r="E270" s="43" t="s">
        <v>296</v>
      </c>
      <c r="F270" s="43" t="s">
        <v>3</v>
      </c>
      <c r="G270" s="44" t="s">
        <v>297</v>
      </c>
      <c r="H270" s="55">
        <v>4.4180000000000001</v>
      </c>
      <c r="I270" s="56">
        <f>ROUND(0,2)</f>
        <v>0</v>
      </c>
      <c r="J270" s="57">
        <f>ROUND(I270*H270,2)</f>
        <v>0</v>
      </c>
      <c r="K270" s="58">
        <v>0.20999999999999999</v>
      </c>
      <c r="L270" s="59">
        <f>IF(ISNUMBER(K270),ROUND(J270*(K270+1),2),0)</f>
        <v>0</v>
      </c>
      <c r="M270" s="12"/>
      <c r="N270" s="2"/>
      <c r="O270" s="2"/>
      <c r="P270" s="2"/>
      <c r="Q270" s="32">
        <f>IF(ISNUMBER(K270),IF(H270&gt;0,IF(I270&gt;0,J270,0),0),0)</f>
        <v>0</v>
      </c>
      <c r="R270" s="26">
        <f>IF(ISNUMBER(K270)=FALSE,J270,0)</f>
        <v>0</v>
      </c>
    </row>
    <row r="271">
      <c r="A271" s="9"/>
      <c r="B271" s="49" t="s">
        <v>54</v>
      </c>
      <c r="C271" s="1"/>
      <c r="D271" s="1"/>
      <c r="E271" s="50" t="s">
        <v>296</v>
      </c>
      <c r="F271" s="1"/>
      <c r="G271" s="1"/>
      <c r="H271" s="41"/>
      <c r="I271" s="1"/>
      <c r="J271" s="41"/>
      <c r="K271" s="1"/>
      <c r="L271" s="1"/>
      <c r="M271" s="12"/>
      <c r="N271" s="2"/>
      <c r="O271" s="2"/>
      <c r="P271" s="2"/>
      <c r="Q271" s="2"/>
    </row>
    <row r="272">
      <c r="A272" s="9"/>
      <c r="B272" s="49" t="s">
        <v>55</v>
      </c>
      <c r="C272" s="1"/>
      <c r="D272" s="1"/>
      <c r="E272" s="50" t="s">
        <v>3</v>
      </c>
      <c r="F272" s="1"/>
      <c r="G272" s="1"/>
      <c r="H272" s="41"/>
      <c r="I272" s="1"/>
      <c r="J272" s="41"/>
      <c r="K272" s="1"/>
      <c r="L272" s="1"/>
      <c r="M272" s="12"/>
      <c r="N272" s="2"/>
      <c r="O272" s="2"/>
      <c r="P272" s="2"/>
      <c r="Q272" s="2"/>
    </row>
    <row r="273">
      <c r="A273" s="9"/>
      <c r="B273" s="49" t="s">
        <v>57</v>
      </c>
      <c r="C273" s="1"/>
      <c r="D273" s="1"/>
      <c r="E273" s="50" t="s">
        <v>3</v>
      </c>
      <c r="F273" s="1"/>
      <c r="G273" s="1"/>
      <c r="H273" s="41"/>
      <c r="I273" s="1"/>
      <c r="J273" s="41"/>
      <c r="K273" s="1"/>
      <c r="L273" s="1"/>
      <c r="M273" s="12"/>
      <c r="N273" s="2"/>
      <c r="O273" s="2"/>
      <c r="P273" s="2"/>
      <c r="Q273" s="2"/>
    </row>
    <row r="274" thickBot="1">
      <c r="A274" s="9"/>
      <c r="B274" s="51" t="s">
        <v>58</v>
      </c>
      <c r="C274" s="52"/>
      <c r="D274" s="52"/>
      <c r="E274" s="53" t="s">
        <v>113</v>
      </c>
      <c r="F274" s="52"/>
      <c r="G274" s="52"/>
      <c r="H274" s="54"/>
      <c r="I274" s="52"/>
      <c r="J274" s="54"/>
      <c r="K274" s="52"/>
      <c r="L274" s="52"/>
      <c r="M274" s="12"/>
      <c r="N274" s="2"/>
      <c r="O274" s="2"/>
      <c r="P274" s="2"/>
      <c r="Q274" s="2"/>
    </row>
    <row r="275" thickTop="1">
      <c r="A275" s="9"/>
      <c r="B275" s="42">
        <v>49</v>
      </c>
      <c r="C275" s="43" t="s">
        <v>298</v>
      </c>
      <c r="D275" s="43" t="s">
        <v>3</v>
      </c>
      <c r="E275" s="43" t="s">
        <v>299</v>
      </c>
      <c r="F275" s="43" t="s">
        <v>3</v>
      </c>
      <c r="G275" s="44" t="s">
        <v>138</v>
      </c>
      <c r="H275" s="55">
        <v>217.5</v>
      </c>
      <c r="I275" s="56">
        <f>ROUND(0,2)</f>
        <v>0</v>
      </c>
      <c r="J275" s="57">
        <f>ROUND(I275*H275,2)</f>
        <v>0</v>
      </c>
      <c r="K275" s="58">
        <v>0.20999999999999999</v>
      </c>
      <c r="L275" s="59">
        <f>IF(ISNUMBER(K275),ROUND(J275*(K275+1),2),0)</f>
        <v>0</v>
      </c>
      <c r="M275" s="12"/>
      <c r="N275" s="2"/>
      <c r="O275" s="2"/>
      <c r="P275" s="2"/>
      <c r="Q275" s="32">
        <f>IF(ISNUMBER(K275),IF(H275&gt;0,IF(I275&gt;0,J275,0),0),0)</f>
        <v>0</v>
      </c>
      <c r="R275" s="26">
        <f>IF(ISNUMBER(K275)=FALSE,J275,0)</f>
        <v>0</v>
      </c>
    </row>
    <row r="276">
      <c r="A276" s="9"/>
      <c r="B276" s="49" t="s">
        <v>54</v>
      </c>
      <c r="C276" s="1"/>
      <c r="D276" s="1"/>
      <c r="E276" s="50" t="s">
        <v>300</v>
      </c>
      <c r="F276" s="1"/>
      <c r="G276" s="1"/>
      <c r="H276" s="41"/>
      <c r="I276" s="1"/>
      <c r="J276" s="41"/>
      <c r="K276" s="1"/>
      <c r="L276" s="1"/>
      <c r="M276" s="12"/>
      <c r="N276" s="2"/>
      <c r="O276" s="2"/>
      <c r="P276" s="2"/>
      <c r="Q276" s="2"/>
    </row>
    <row r="277">
      <c r="A277" s="9"/>
      <c r="B277" s="49" t="s">
        <v>55</v>
      </c>
      <c r="C277" s="1"/>
      <c r="D277" s="1"/>
      <c r="E277" s="50" t="s">
        <v>301</v>
      </c>
      <c r="F277" s="1"/>
      <c r="G277" s="1"/>
      <c r="H277" s="41"/>
      <c r="I277" s="1"/>
      <c r="J277" s="41"/>
      <c r="K277" s="1"/>
      <c r="L277" s="1"/>
      <c r="M277" s="12"/>
      <c r="N277" s="2"/>
      <c r="O277" s="2"/>
      <c r="P277" s="2"/>
      <c r="Q277" s="2"/>
    </row>
    <row r="278">
      <c r="A278" s="9"/>
      <c r="B278" s="49" t="s">
        <v>57</v>
      </c>
      <c r="C278" s="1"/>
      <c r="D278" s="1"/>
      <c r="E278" s="50" t="s">
        <v>302</v>
      </c>
      <c r="F278" s="1"/>
      <c r="G278" s="1"/>
      <c r="H278" s="41"/>
      <c r="I278" s="1"/>
      <c r="J278" s="41"/>
      <c r="K278" s="1"/>
      <c r="L278" s="1"/>
      <c r="M278" s="12"/>
      <c r="N278" s="2"/>
      <c r="O278" s="2"/>
      <c r="P278" s="2"/>
      <c r="Q278" s="2"/>
    </row>
    <row r="279" thickBot="1">
      <c r="A279" s="9"/>
      <c r="B279" s="51" t="s">
        <v>58</v>
      </c>
      <c r="C279" s="52"/>
      <c r="D279" s="52"/>
      <c r="E279" s="53" t="s">
        <v>113</v>
      </c>
      <c r="F279" s="52"/>
      <c r="G279" s="52"/>
      <c r="H279" s="54"/>
      <c r="I279" s="52"/>
      <c r="J279" s="54"/>
      <c r="K279" s="52"/>
      <c r="L279" s="52"/>
      <c r="M279" s="12"/>
      <c r="N279" s="2"/>
      <c r="O279" s="2"/>
      <c r="P279" s="2"/>
      <c r="Q279" s="2"/>
    </row>
    <row r="280" thickTop="1">
      <c r="A280" s="9"/>
      <c r="B280" s="42">
        <v>50</v>
      </c>
      <c r="C280" s="43" t="s">
        <v>303</v>
      </c>
      <c r="D280" s="43" t="s">
        <v>3</v>
      </c>
      <c r="E280" s="43" t="s">
        <v>304</v>
      </c>
      <c r="F280" s="43" t="s">
        <v>3</v>
      </c>
      <c r="G280" s="44" t="s">
        <v>138</v>
      </c>
      <c r="H280" s="55">
        <v>77</v>
      </c>
      <c r="I280" s="56">
        <f>ROUND(0,2)</f>
        <v>0</v>
      </c>
      <c r="J280" s="57">
        <f>ROUND(I280*H280,2)</f>
        <v>0</v>
      </c>
      <c r="K280" s="58">
        <v>0.20999999999999999</v>
      </c>
      <c r="L280" s="59">
        <f>IF(ISNUMBER(K280),ROUND(J280*(K280+1),2),0)</f>
        <v>0</v>
      </c>
      <c r="M280" s="12"/>
      <c r="N280" s="2"/>
      <c r="O280" s="2"/>
      <c r="P280" s="2"/>
      <c r="Q280" s="32">
        <f>IF(ISNUMBER(K280),IF(H280&gt;0,IF(I280&gt;0,J280,0),0),0)</f>
        <v>0</v>
      </c>
      <c r="R280" s="26">
        <f>IF(ISNUMBER(K280)=FALSE,J280,0)</f>
        <v>0</v>
      </c>
    </row>
    <row r="281">
      <c r="A281" s="9"/>
      <c r="B281" s="49" t="s">
        <v>54</v>
      </c>
      <c r="C281" s="1"/>
      <c r="D281" s="1"/>
      <c r="E281" s="50" t="s">
        <v>305</v>
      </c>
      <c r="F281" s="1"/>
      <c r="G281" s="1"/>
      <c r="H281" s="41"/>
      <c r="I281" s="1"/>
      <c r="J281" s="41"/>
      <c r="K281" s="1"/>
      <c r="L281" s="1"/>
      <c r="M281" s="12"/>
      <c r="N281" s="2"/>
      <c r="O281" s="2"/>
      <c r="P281" s="2"/>
      <c r="Q281" s="2"/>
    </row>
    <row r="282">
      <c r="A282" s="9"/>
      <c r="B282" s="49" t="s">
        <v>55</v>
      </c>
      <c r="C282" s="1"/>
      <c r="D282" s="1"/>
      <c r="E282" s="50" t="s">
        <v>306</v>
      </c>
      <c r="F282" s="1"/>
      <c r="G282" s="1"/>
      <c r="H282" s="41"/>
      <c r="I282" s="1"/>
      <c r="J282" s="41"/>
      <c r="K282" s="1"/>
      <c r="L282" s="1"/>
      <c r="M282" s="12"/>
      <c r="N282" s="2"/>
      <c r="O282" s="2"/>
      <c r="P282" s="2"/>
      <c r="Q282" s="2"/>
    </row>
    <row r="283">
      <c r="A283" s="9"/>
      <c r="B283" s="49" t="s">
        <v>57</v>
      </c>
      <c r="C283" s="1"/>
      <c r="D283" s="1"/>
      <c r="E283" s="50" t="s">
        <v>302</v>
      </c>
      <c r="F283" s="1"/>
      <c r="G283" s="1"/>
      <c r="H283" s="41"/>
      <c r="I283" s="1"/>
      <c r="J283" s="41"/>
      <c r="K283" s="1"/>
      <c r="L283" s="1"/>
      <c r="M283" s="12"/>
      <c r="N283" s="2"/>
      <c r="O283" s="2"/>
      <c r="P283" s="2"/>
      <c r="Q283" s="2"/>
    </row>
    <row r="284" thickBot="1">
      <c r="A284" s="9"/>
      <c r="B284" s="51" t="s">
        <v>58</v>
      </c>
      <c r="C284" s="52"/>
      <c r="D284" s="52"/>
      <c r="E284" s="53" t="s">
        <v>113</v>
      </c>
      <c r="F284" s="52"/>
      <c r="G284" s="52"/>
      <c r="H284" s="54"/>
      <c r="I284" s="52"/>
      <c r="J284" s="54"/>
      <c r="K284" s="52"/>
      <c r="L284" s="52"/>
      <c r="M284" s="12"/>
      <c r="N284" s="2"/>
      <c r="O284" s="2"/>
      <c r="P284" s="2"/>
      <c r="Q284" s="2"/>
    </row>
    <row r="285" thickTop="1">
      <c r="A285" s="9"/>
      <c r="B285" s="42">
        <v>51</v>
      </c>
      <c r="C285" s="43" t="s">
        <v>307</v>
      </c>
      <c r="D285" s="43" t="s">
        <v>3</v>
      </c>
      <c r="E285" s="43" t="s">
        <v>308</v>
      </c>
      <c r="F285" s="43" t="s">
        <v>3</v>
      </c>
      <c r="G285" s="44" t="s">
        <v>138</v>
      </c>
      <c r="H285" s="55">
        <v>294.5</v>
      </c>
      <c r="I285" s="56">
        <f>ROUND(0,2)</f>
        <v>0</v>
      </c>
      <c r="J285" s="57">
        <f>ROUND(I285*H285,2)</f>
        <v>0</v>
      </c>
      <c r="K285" s="58">
        <v>0.20999999999999999</v>
      </c>
      <c r="L285" s="59">
        <f>IF(ISNUMBER(K285),ROUND(J285*(K285+1),2),0)</f>
        <v>0</v>
      </c>
      <c r="M285" s="12"/>
      <c r="N285" s="2"/>
      <c r="O285" s="2"/>
      <c r="P285" s="2"/>
      <c r="Q285" s="32">
        <f>IF(ISNUMBER(K285),IF(H285&gt;0,IF(I285&gt;0,J285,0),0),0)</f>
        <v>0</v>
      </c>
      <c r="R285" s="26">
        <f>IF(ISNUMBER(K285)=FALSE,J285,0)</f>
        <v>0</v>
      </c>
    </row>
    <row r="286">
      <c r="A286" s="9"/>
      <c r="B286" s="49" t="s">
        <v>54</v>
      </c>
      <c r="C286" s="1"/>
      <c r="D286" s="1"/>
      <c r="E286" s="50" t="s">
        <v>309</v>
      </c>
      <c r="F286" s="1"/>
      <c r="G286" s="1"/>
      <c r="H286" s="41"/>
      <c r="I286" s="1"/>
      <c r="J286" s="41"/>
      <c r="K286" s="1"/>
      <c r="L286" s="1"/>
      <c r="M286" s="12"/>
      <c r="N286" s="2"/>
      <c r="O286" s="2"/>
      <c r="P286" s="2"/>
      <c r="Q286" s="2"/>
    </row>
    <row r="287">
      <c r="A287" s="9"/>
      <c r="B287" s="49" t="s">
        <v>55</v>
      </c>
      <c r="C287" s="1"/>
      <c r="D287" s="1"/>
      <c r="E287" s="50" t="s">
        <v>310</v>
      </c>
      <c r="F287" s="1"/>
      <c r="G287" s="1"/>
      <c r="H287" s="41"/>
      <c r="I287" s="1"/>
      <c r="J287" s="41"/>
      <c r="K287" s="1"/>
      <c r="L287" s="1"/>
      <c r="M287" s="12"/>
      <c r="N287" s="2"/>
      <c r="O287" s="2"/>
      <c r="P287" s="2"/>
      <c r="Q287" s="2"/>
    </row>
    <row r="288">
      <c r="A288" s="9"/>
      <c r="B288" s="49" t="s">
        <v>57</v>
      </c>
      <c r="C288" s="1"/>
      <c r="D288" s="1"/>
      <c r="E288" s="50" t="s">
        <v>311</v>
      </c>
      <c r="F288" s="1"/>
      <c r="G288" s="1"/>
      <c r="H288" s="41"/>
      <c r="I288" s="1"/>
      <c r="J288" s="41"/>
      <c r="K288" s="1"/>
      <c r="L288" s="1"/>
      <c r="M288" s="12"/>
      <c r="N288" s="2"/>
      <c r="O288" s="2"/>
      <c r="P288" s="2"/>
      <c r="Q288" s="2"/>
    </row>
    <row r="289" thickBot="1">
      <c r="A289" s="9"/>
      <c r="B289" s="51" t="s">
        <v>58</v>
      </c>
      <c r="C289" s="52"/>
      <c r="D289" s="52"/>
      <c r="E289" s="53" t="s">
        <v>113</v>
      </c>
      <c r="F289" s="52"/>
      <c r="G289" s="52"/>
      <c r="H289" s="54"/>
      <c r="I289" s="52"/>
      <c r="J289" s="54"/>
      <c r="K289" s="52"/>
      <c r="L289" s="52"/>
      <c r="M289" s="12"/>
      <c r="N289" s="2"/>
      <c r="O289" s="2"/>
      <c r="P289" s="2"/>
      <c r="Q289" s="2"/>
    </row>
    <row r="290" thickTop="1">
      <c r="A290" s="9"/>
      <c r="B290" s="42">
        <v>52</v>
      </c>
      <c r="C290" s="43" t="s">
        <v>312</v>
      </c>
      <c r="D290" s="43" t="s">
        <v>3</v>
      </c>
      <c r="E290" s="43" t="s">
        <v>313</v>
      </c>
      <c r="F290" s="43" t="s">
        <v>3</v>
      </c>
      <c r="G290" s="44" t="s">
        <v>109</v>
      </c>
      <c r="H290" s="55">
        <v>29.449999999999999</v>
      </c>
      <c r="I290" s="56">
        <f>ROUND(0,2)</f>
        <v>0</v>
      </c>
      <c r="J290" s="57">
        <f>ROUND(I290*H290,2)</f>
        <v>0</v>
      </c>
      <c r="K290" s="58">
        <v>0.20999999999999999</v>
      </c>
      <c r="L290" s="59">
        <f>IF(ISNUMBER(K290),ROUND(J290*(K290+1),2),0)</f>
        <v>0</v>
      </c>
      <c r="M290" s="12"/>
      <c r="N290" s="2"/>
      <c r="O290" s="2"/>
      <c r="P290" s="2"/>
      <c r="Q290" s="32">
        <f>IF(ISNUMBER(K290),IF(H290&gt;0,IF(I290&gt;0,J290,0),0),0)</f>
        <v>0</v>
      </c>
      <c r="R290" s="26">
        <f>IF(ISNUMBER(K290)=FALSE,J290,0)</f>
        <v>0</v>
      </c>
    </row>
    <row r="291">
      <c r="A291" s="9"/>
      <c r="B291" s="49" t="s">
        <v>54</v>
      </c>
      <c r="C291" s="1"/>
      <c r="D291" s="1"/>
      <c r="E291" s="50" t="s">
        <v>313</v>
      </c>
      <c r="F291" s="1"/>
      <c r="G291" s="1"/>
      <c r="H291" s="41"/>
      <c r="I291" s="1"/>
      <c r="J291" s="41"/>
      <c r="K291" s="1"/>
      <c r="L291" s="1"/>
      <c r="M291" s="12"/>
      <c r="N291" s="2"/>
      <c r="O291" s="2"/>
      <c r="P291" s="2"/>
      <c r="Q291" s="2"/>
    </row>
    <row r="292">
      <c r="A292" s="9"/>
      <c r="B292" s="49" t="s">
        <v>55</v>
      </c>
      <c r="C292" s="1"/>
      <c r="D292" s="1"/>
      <c r="E292" s="50" t="s">
        <v>3</v>
      </c>
      <c r="F292" s="1"/>
      <c r="G292" s="1"/>
      <c r="H292" s="41"/>
      <c r="I292" s="1"/>
      <c r="J292" s="41"/>
      <c r="K292" s="1"/>
      <c r="L292" s="1"/>
      <c r="M292" s="12"/>
      <c r="N292" s="2"/>
      <c r="O292" s="2"/>
      <c r="P292" s="2"/>
      <c r="Q292" s="2"/>
    </row>
    <row r="293">
      <c r="A293" s="9"/>
      <c r="B293" s="49" t="s">
        <v>57</v>
      </c>
      <c r="C293" s="1"/>
      <c r="D293" s="1"/>
      <c r="E293" s="50" t="s">
        <v>3</v>
      </c>
      <c r="F293" s="1"/>
      <c r="G293" s="1"/>
      <c r="H293" s="41"/>
      <c r="I293" s="1"/>
      <c r="J293" s="41"/>
      <c r="K293" s="1"/>
      <c r="L293" s="1"/>
      <c r="M293" s="12"/>
      <c r="N293" s="2"/>
      <c r="O293" s="2"/>
      <c r="P293" s="2"/>
      <c r="Q293" s="2"/>
    </row>
    <row r="294" thickBot="1">
      <c r="A294" s="9"/>
      <c r="B294" s="51" t="s">
        <v>58</v>
      </c>
      <c r="C294" s="52"/>
      <c r="D294" s="52"/>
      <c r="E294" s="53" t="s">
        <v>3</v>
      </c>
      <c r="F294" s="52"/>
      <c r="G294" s="52"/>
      <c r="H294" s="54"/>
      <c r="I294" s="52"/>
      <c r="J294" s="54"/>
      <c r="K294" s="52"/>
      <c r="L294" s="52"/>
      <c r="M294" s="12"/>
      <c r="N294" s="2"/>
      <c r="O294" s="2"/>
      <c r="P294" s="2"/>
      <c r="Q294" s="2"/>
    </row>
    <row r="295" thickTop="1" thickBot="1" ht="25" customHeight="1">
      <c r="A295" s="9"/>
      <c r="B295" s="1"/>
      <c r="C295" s="60">
        <v>1</v>
      </c>
      <c r="D295" s="1"/>
      <c r="E295" s="60" t="s">
        <v>96</v>
      </c>
      <c r="F295" s="1"/>
      <c r="G295" s="61" t="s">
        <v>72</v>
      </c>
      <c r="H295" s="62">
        <f>J35+J40+J45+J50+J55+J60+J65+J70+J75+J80+J85+J90+J95+J100+J105+J110+J115+J120+J125+J130+J135+J140+J145+J150+J155+J160+J165+J170+J175+J180+J185+J190+J195+J200+J205+J210+J215+J220+J225+J230+J235+J240+J245+J250+J255+J260+J265+J270+J275+J280+J285+J290</f>
        <v>0</v>
      </c>
      <c r="I295" s="61" t="s">
        <v>73</v>
      </c>
      <c r="J295" s="63">
        <f>(L295-H295)</f>
        <v>0</v>
      </c>
      <c r="K295" s="61" t="s">
        <v>74</v>
      </c>
      <c r="L295" s="64">
        <f>L35+L40+L45+L50+L55+L60+L65+L70+L75+L80+L85+L90+L95+L100+L105+L110+L115+L120+L125+L130+L135+L140+L145+L150+L155+L160+L165+L170+L175+L180+L185+L190+L195+L200+L205+L210+L215+L220+L225+L230+L235+L240+L245+L250+L255+L260+L265+L270+L275+L280+L285+L290</f>
        <v>0</v>
      </c>
      <c r="M295" s="12"/>
      <c r="N295" s="2"/>
      <c r="O295" s="2"/>
      <c r="P295" s="2"/>
      <c r="Q295" s="32">
        <f>0+Q35+Q40+Q45+Q50+Q55+Q60+Q65+Q70+Q75+Q80+Q85+Q90+Q95+Q100+Q105+Q110+Q115+Q120+Q125+Q130+Q135+Q140+Q145+Q150+Q155+Q160+Q165+Q170+Q175+Q180+Q185+Q190+Q195+Q200+Q205+Q210+Q215+Q220+Q225+Q230+Q235+Q240+Q245+Q250+Q255+Q260+Q265+Q270+Q275+Q280+Q285+Q290</f>
        <v>0</v>
      </c>
      <c r="R295" s="26">
        <f>0+R35+R40+R45+R50+R55+R60+R65+R70+R75+R80+R85+R90+R95+R100+R105+R110+R115+R120+R125+R130+R135+R140+R145+R150+R155+R160+R165+R170+R175+R180+R185+R190+R195+R200+R205+R210+R215+R220+R225+R230+R235+R240+R245+R250+R255+R260+R265+R270+R275+R280+R285+R290</f>
        <v>0</v>
      </c>
      <c r="S295" s="65">
        <f>Q295*(1+J295)+R295</f>
        <v>0</v>
      </c>
    </row>
    <row r="296" thickTop="1" thickBot="1" ht="25" customHeight="1">
      <c r="A296" s="9"/>
      <c r="B296" s="66"/>
      <c r="C296" s="66"/>
      <c r="D296" s="66"/>
      <c r="E296" s="66"/>
      <c r="F296" s="66"/>
      <c r="G296" s="67" t="s">
        <v>75</v>
      </c>
      <c r="H296" s="68">
        <f>J35+J40+J45+J50+J55+J60+J65+J70+J75+J80+J85+J90+J95+J100+J105+J110+J115+J120+J125+J130+J135+J140+J145+J150+J155+J160+J165+J170+J175+J180+J185+J190+J195+J200+J205+J210+J215+J220+J225+J230+J235+J240+J245+J250+J255+J260+J265+J270+J275+J280+J285+J290</f>
        <v>0</v>
      </c>
      <c r="I296" s="67" t="s">
        <v>76</v>
      </c>
      <c r="J296" s="69">
        <f>0+J295</f>
        <v>0</v>
      </c>
      <c r="K296" s="67" t="s">
        <v>77</v>
      </c>
      <c r="L296" s="70">
        <f>L35+L40+L45+L50+L55+L60+L65+L70+L75+L80+L85+L90+L95+L100+L105+L110+L115+L120+L125+L130+L135+L140+L145+L150+L155+L160+L165+L170+L175+L180+L185+L190+L195+L200+L205+L210+L215+L220+L225+L230+L235+L240+L245+L250+L255+L260+L265+L270+L275+L280+L285+L290</f>
        <v>0</v>
      </c>
      <c r="M296" s="12"/>
      <c r="N296" s="2"/>
      <c r="O296" s="2"/>
      <c r="P296" s="2"/>
      <c r="Q296" s="2"/>
    </row>
    <row r="297" ht="40" customHeight="1">
      <c r="A297" s="9"/>
      <c r="B297" s="71" t="s">
        <v>314</v>
      </c>
      <c r="C297" s="1"/>
      <c r="D297" s="1"/>
      <c r="E297" s="1"/>
      <c r="F297" s="1"/>
      <c r="G297" s="1"/>
      <c r="H297" s="41"/>
      <c r="I297" s="1"/>
      <c r="J297" s="41"/>
      <c r="K297" s="1"/>
      <c r="L297" s="1"/>
      <c r="M297" s="12"/>
      <c r="N297" s="2"/>
      <c r="O297" s="2"/>
      <c r="P297" s="2"/>
      <c r="Q297" s="2"/>
    </row>
    <row r="298">
      <c r="A298" s="9"/>
      <c r="B298" s="42">
        <v>53</v>
      </c>
      <c r="C298" s="43" t="s">
        <v>315</v>
      </c>
      <c r="D298" s="43" t="s">
        <v>3</v>
      </c>
      <c r="E298" s="43" t="s">
        <v>316</v>
      </c>
      <c r="F298" s="43" t="s">
        <v>3</v>
      </c>
      <c r="G298" s="44" t="s">
        <v>138</v>
      </c>
      <c r="H298" s="45">
        <v>7.2000000000000002</v>
      </c>
      <c r="I298" s="24">
        <f>ROUND(0,2)</f>
        <v>0</v>
      </c>
      <c r="J298" s="46">
        <f>ROUND(I298*H298,2)</f>
        <v>0</v>
      </c>
      <c r="K298" s="47">
        <v>0.20999999999999999</v>
      </c>
      <c r="L298" s="48">
        <f>IF(ISNUMBER(K298),ROUND(J298*(K298+1),2),0)</f>
        <v>0</v>
      </c>
      <c r="M298" s="12"/>
      <c r="N298" s="2"/>
      <c r="O298" s="2"/>
      <c r="P298" s="2"/>
      <c r="Q298" s="32">
        <f>IF(ISNUMBER(K298),IF(H298&gt;0,IF(I298&gt;0,J298,0),0),0)</f>
        <v>0</v>
      </c>
      <c r="R298" s="26">
        <f>IF(ISNUMBER(K298)=FALSE,J298,0)</f>
        <v>0</v>
      </c>
    </row>
    <row r="299">
      <c r="A299" s="9"/>
      <c r="B299" s="49" t="s">
        <v>54</v>
      </c>
      <c r="C299" s="1"/>
      <c r="D299" s="1"/>
      <c r="E299" s="50" t="s">
        <v>317</v>
      </c>
      <c r="F299" s="1"/>
      <c r="G299" s="1"/>
      <c r="H299" s="41"/>
      <c r="I299" s="1"/>
      <c r="J299" s="41"/>
      <c r="K299" s="1"/>
      <c r="L299" s="1"/>
      <c r="M299" s="12"/>
      <c r="N299" s="2"/>
      <c r="O299" s="2"/>
      <c r="P299" s="2"/>
      <c r="Q299" s="2"/>
    </row>
    <row r="300">
      <c r="A300" s="9"/>
      <c r="B300" s="49" t="s">
        <v>55</v>
      </c>
      <c r="C300" s="1"/>
      <c r="D300" s="1"/>
      <c r="E300" s="50" t="s">
        <v>318</v>
      </c>
      <c r="F300" s="1"/>
      <c r="G300" s="1"/>
      <c r="H300" s="41"/>
      <c r="I300" s="1"/>
      <c r="J300" s="41"/>
      <c r="K300" s="1"/>
      <c r="L300" s="1"/>
      <c r="M300" s="12"/>
      <c r="N300" s="2"/>
      <c r="O300" s="2"/>
      <c r="P300" s="2"/>
      <c r="Q300" s="2"/>
    </row>
    <row r="301">
      <c r="A301" s="9"/>
      <c r="B301" s="49" t="s">
        <v>57</v>
      </c>
      <c r="C301" s="1"/>
      <c r="D301" s="1"/>
      <c r="E301" s="50" t="s">
        <v>319</v>
      </c>
      <c r="F301" s="1"/>
      <c r="G301" s="1"/>
      <c r="H301" s="41"/>
      <c r="I301" s="1"/>
      <c r="J301" s="41"/>
      <c r="K301" s="1"/>
      <c r="L301" s="1"/>
      <c r="M301" s="12"/>
      <c r="N301" s="2"/>
      <c r="O301" s="2"/>
      <c r="P301" s="2"/>
      <c r="Q301" s="2"/>
    </row>
    <row r="302" thickBot="1">
      <c r="A302" s="9"/>
      <c r="B302" s="51" t="s">
        <v>58</v>
      </c>
      <c r="C302" s="52"/>
      <c r="D302" s="52"/>
      <c r="E302" s="53" t="s">
        <v>320</v>
      </c>
      <c r="F302" s="52"/>
      <c r="G302" s="52"/>
      <c r="H302" s="54"/>
      <c r="I302" s="52"/>
      <c r="J302" s="54"/>
      <c r="K302" s="52"/>
      <c r="L302" s="52"/>
      <c r="M302" s="12"/>
      <c r="N302" s="2"/>
      <c r="O302" s="2"/>
      <c r="P302" s="2"/>
      <c r="Q302" s="2"/>
    </row>
    <row r="303" thickTop="1">
      <c r="A303" s="9"/>
      <c r="B303" s="42">
        <v>54</v>
      </c>
      <c r="C303" s="43" t="s">
        <v>321</v>
      </c>
      <c r="D303" s="43" t="s">
        <v>3</v>
      </c>
      <c r="E303" s="43" t="s">
        <v>322</v>
      </c>
      <c r="F303" s="43" t="s">
        <v>3</v>
      </c>
      <c r="G303" s="44" t="s">
        <v>109</v>
      </c>
      <c r="H303" s="55">
        <v>1.296</v>
      </c>
      <c r="I303" s="56">
        <f>ROUND(0,2)</f>
        <v>0</v>
      </c>
      <c r="J303" s="57">
        <f>ROUND(I303*H303,2)</f>
        <v>0</v>
      </c>
      <c r="K303" s="58">
        <v>0.20999999999999999</v>
      </c>
      <c r="L303" s="59">
        <f>IF(ISNUMBER(K303),ROUND(J303*(K303+1),2),0)</f>
        <v>0</v>
      </c>
      <c r="M303" s="12"/>
      <c r="N303" s="2"/>
      <c r="O303" s="2"/>
      <c r="P303" s="2"/>
      <c r="Q303" s="32">
        <f>IF(ISNUMBER(K303),IF(H303&gt;0,IF(I303&gt;0,J303,0),0),0)</f>
        <v>0</v>
      </c>
      <c r="R303" s="26">
        <f>IF(ISNUMBER(K303)=FALSE,J303,0)</f>
        <v>0</v>
      </c>
    </row>
    <row r="304">
      <c r="A304" s="9"/>
      <c r="B304" s="49" t="s">
        <v>54</v>
      </c>
      <c r="C304" s="1"/>
      <c r="D304" s="1"/>
      <c r="E304" s="50" t="s">
        <v>322</v>
      </c>
      <c r="F304" s="1"/>
      <c r="G304" s="1"/>
      <c r="H304" s="41"/>
      <c r="I304" s="1"/>
      <c r="J304" s="41"/>
      <c r="K304" s="1"/>
      <c r="L304" s="1"/>
      <c r="M304" s="12"/>
      <c r="N304" s="2"/>
      <c r="O304" s="2"/>
      <c r="P304" s="2"/>
      <c r="Q304" s="2"/>
    </row>
    <row r="305">
      <c r="A305" s="9"/>
      <c r="B305" s="49" t="s">
        <v>55</v>
      </c>
      <c r="C305" s="1"/>
      <c r="D305" s="1"/>
      <c r="E305" s="50" t="s">
        <v>3</v>
      </c>
      <c r="F305" s="1"/>
      <c r="G305" s="1"/>
      <c r="H305" s="41"/>
      <c r="I305" s="1"/>
      <c r="J305" s="41"/>
      <c r="K305" s="1"/>
      <c r="L305" s="1"/>
      <c r="M305" s="12"/>
      <c r="N305" s="2"/>
      <c r="O305" s="2"/>
      <c r="P305" s="2"/>
      <c r="Q305" s="2"/>
    </row>
    <row r="306">
      <c r="A306" s="9"/>
      <c r="B306" s="49" t="s">
        <v>57</v>
      </c>
      <c r="C306" s="1"/>
      <c r="D306" s="1"/>
      <c r="E306" s="50" t="s">
        <v>3</v>
      </c>
      <c r="F306" s="1"/>
      <c r="G306" s="1"/>
      <c r="H306" s="41"/>
      <c r="I306" s="1"/>
      <c r="J306" s="41"/>
      <c r="K306" s="1"/>
      <c r="L306" s="1"/>
      <c r="M306" s="12"/>
      <c r="N306" s="2"/>
      <c r="O306" s="2"/>
      <c r="P306" s="2"/>
      <c r="Q306" s="2"/>
    </row>
    <row r="307" thickBot="1">
      <c r="A307" s="9"/>
      <c r="B307" s="51" t="s">
        <v>58</v>
      </c>
      <c r="C307" s="52"/>
      <c r="D307" s="52"/>
      <c r="E307" s="53" t="s">
        <v>113</v>
      </c>
      <c r="F307" s="52"/>
      <c r="G307" s="52"/>
      <c r="H307" s="54"/>
      <c r="I307" s="52"/>
      <c r="J307" s="54"/>
      <c r="K307" s="52"/>
      <c r="L307" s="52"/>
      <c r="M307" s="12"/>
      <c r="N307" s="2"/>
      <c r="O307" s="2"/>
      <c r="P307" s="2"/>
      <c r="Q307" s="2"/>
    </row>
    <row r="308" thickTop="1">
      <c r="A308" s="9"/>
      <c r="B308" s="42">
        <v>55</v>
      </c>
      <c r="C308" s="43" t="s">
        <v>323</v>
      </c>
      <c r="D308" s="43" t="s">
        <v>3</v>
      </c>
      <c r="E308" s="43" t="s">
        <v>324</v>
      </c>
      <c r="F308" s="43" t="s">
        <v>3</v>
      </c>
      <c r="G308" s="44" t="s">
        <v>260</v>
      </c>
      <c r="H308" s="55">
        <v>0.019</v>
      </c>
      <c r="I308" s="56">
        <f>ROUND(0,2)</f>
        <v>0</v>
      </c>
      <c r="J308" s="57">
        <f>ROUND(I308*H308,2)</f>
        <v>0</v>
      </c>
      <c r="K308" s="58">
        <v>0.20999999999999999</v>
      </c>
      <c r="L308" s="59">
        <f>IF(ISNUMBER(K308),ROUND(J308*(K308+1),2),0)</f>
        <v>0</v>
      </c>
      <c r="M308" s="12"/>
      <c r="N308" s="2"/>
      <c r="O308" s="2"/>
      <c r="P308" s="2"/>
      <c r="Q308" s="32">
        <f>IF(ISNUMBER(K308),IF(H308&gt;0,IF(I308&gt;0,J308,0),0),0)</f>
        <v>0</v>
      </c>
      <c r="R308" s="26">
        <f>IF(ISNUMBER(K308)=FALSE,J308,0)</f>
        <v>0</v>
      </c>
    </row>
    <row r="309">
      <c r="A309" s="9"/>
      <c r="B309" s="49" t="s">
        <v>54</v>
      </c>
      <c r="C309" s="1"/>
      <c r="D309" s="1"/>
      <c r="E309" s="50" t="s">
        <v>325</v>
      </c>
      <c r="F309" s="1"/>
      <c r="G309" s="1"/>
      <c r="H309" s="41"/>
      <c r="I309" s="1"/>
      <c r="J309" s="41"/>
      <c r="K309" s="1"/>
      <c r="L309" s="1"/>
      <c r="M309" s="12"/>
      <c r="N309" s="2"/>
      <c r="O309" s="2"/>
      <c r="P309" s="2"/>
      <c r="Q309" s="2"/>
    </row>
    <row r="310">
      <c r="A310" s="9"/>
      <c r="B310" s="49" t="s">
        <v>55</v>
      </c>
      <c r="C310" s="1"/>
      <c r="D310" s="1"/>
      <c r="E310" s="50" t="s">
        <v>326</v>
      </c>
      <c r="F310" s="1"/>
      <c r="G310" s="1"/>
      <c r="H310" s="41"/>
      <c r="I310" s="1"/>
      <c r="J310" s="41"/>
      <c r="K310" s="1"/>
      <c r="L310" s="1"/>
      <c r="M310" s="12"/>
      <c r="N310" s="2"/>
      <c r="O310" s="2"/>
      <c r="P310" s="2"/>
      <c r="Q310" s="2"/>
    </row>
    <row r="311">
      <c r="A311" s="9"/>
      <c r="B311" s="49" t="s">
        <v>57</v>
      </c>
      <c r="C311" s="1"/>
      <c r="D311" s="1"/>
      <c r="E311" s="50" t="s">
        <v>327</v>
      </c>
      <c r="F311" s="1"/>
      <c r="G311" s="1"/>
      <c r="H311" s="41"/>
      <c r="I311" s="1"/>
      <c r="J311" s="41"/>
      <c r="K311" s="1"/>
      <c r="L311" s="1"/>
      <c r="M311" s="12"/>
      <c r="N311" s="2"/>
      <c r="O311" s="2"/>
      <c r="P311" s="2"/>
      <c r="Q311" s="2"/>
    </row>
    <row r="312" thickBot="1">
      <c r="A312" s="9"/>
      <c r="B312" s="51" t="s">
        <v>58</v>
      </c>
      <c r="C312" s="52"/>
      <c r="D312" s="52"/>
      <c r="E312" s="53" t="s">
        <v>113</v>
      </c>
      <c r="F312" s="52"/>
      <c r="G312" s="52"/>
      <c r="H312" s="54"/>
      <c r="I312" s="52"/>
      <c r="J312" s="54"/>
      <c r="K312" s="52"/>
      <c r="L312" s="52"/>
      <c r="M312" s="12"/>
      <c r="N312" s="2"/>
      <c r="O312" s="2"/>
      <c r="P312" s="2"/>
      <c r="Q312" s="2"/>
    </row>
    <row r="313" thickTop="1">
      <c r="A313" s="9"/>
      <c r="B313" s="42">
        <v>56</v>
      </c>
      <c r="C313" s="43" t="s">
        <v>328</v>
      </c>
      <c r="D313" s="43" t="s">
        <v>3</v>
      </c>
      <c r="E313" s="43" t="s">
        <v>329</v>
      </c>
      <c r="F313" s="43" t="s">
        <v>3</v>
      </c>
      <c r="G313" s="44" t="s">
        <v>138</v>
      </c>
      <c r="H313" s="55">
        <v>9</v>
      </c>
      <c r="I313" s="56">
        <f>ROUND(0,2)</f>
        <v>0</v>
      </c>
      <c r="J313" s="57">
        <f>ROUND(I313*H313,2)</f>
        <v>0</v>
      </c>
      <c r="K313" s="58">
        <v>0.20999999999999999</v>
      </c>
      <c r="L313" s="59">
        <f>IF(ISNUMBER(K313),ROUND(J313*(K313+1),2),0)</f>
        <v>0</v>
      </c>
      <c r="M313" s="12"/>
      <c r="N313" s="2"/>
      <c r="O313" s="2"/>
      <c r="P313" s="2"/>
      <c r="Q313" s="32">
        <f>IF(ISNUMBER(K313),IF(H313&gt;0,IF(I313&gt;0,J313,0),0),0)</f>
        <v>0</v>
      </c>
      <c r="R313" s="26">
        <f>IF(ISNUMBER(K313)=FALSE,J313,0)</f>
        <v>0</v>
      </c>
    </row>
    <row r="314">
      <c r="A314" s="9"/>
      <c r="B314" s="49" t="s">
        <v>54</v>
      </c>
      <c r="C314" s="1"/>
      <c r="D314" s="1"/>
      <c r="E314" s="50" t="s">
        <v>330</v>
      </c>
      <c r="F314" s="1"/>
      <c r="G314" s="1"/>
      <c r="H314" s="41"/>
      <c r="I314" s="1"/>
      <c r="J314" s="41"/>
      <c r="K314" s="1"/>
      <c r="L314" s="1"/>
      <c r="M314" s="12"/>
      <c r="N314" s="2"/>
      <c r="O314" s="2"/>
      <c r="P314" s="2"/>
      <c r="Q314" s="2"/>
    </row>
    <row r="315">
      <c r="A315" s="9"/>
      <c r="B315" s="49" t="s">
        <v>55</v>
      </c>
      <c r="C315" s="1"/>
      <c r="D315" s="1"/>
      <c r="E315" s="50" t="s">
        <v>331</v>
      </c>
      <c r="F315" s="1"/>
      <c r="G315" s="1"/>
      <c r="H315" s="41"/>
      <c r="I315" s="1"/>
      <c r="J315" s="41"/>
      <c r="K315" s="1"/>
      <c r="L315" s="1"/>
      <c r="M315" s="12"/>
      <c r="N315" s="2"/>
      <c r="O315" s="2"/>
      <c r="P315" s="2"/>
      <c r="Q315" s="2"/>
    </row>
    <row r="316">
      <c r="A316" s="9"/>
      <c r="B316" s="49" t="s">
        <v>57</v>
      </c>
      <c r="C316" s="1"/>
      <c r="D316" s="1"/>
      <c r="E316" s="50" t="s">
        <v>332</v>
      </c>
      <c r="F316" s="1"/>
      <c r="G316" s="1"/>
      <c r="H316" s="41"/>
      <c r="I316" s="1"/>
      <c r="J316" s="41"/>
      <c r="K316" s="1"/>
      <c r="L316" s="1"/>
      <c r="M316" s="12"/>
      <c r="N316" s="2"/>
      <c r="O316" s="2"/>
      <c r="P316" s="2"/>
      <c r="Q316" s="2"/>
    </row>
    <row r="317" thickBot="1">
      <c r="A317" s="9"/>
      <c r="B317" s="51" t="s">
        <v>58</v>
      </c>
      <c r="C317" s="52"/>
      <c r="D317" s="52"/>
      <c r="E317" s="53" t="s">
        <v>113</v>
      </c>
      <c r="F317" s="52"/>
      <c r="G317" s="52"/>
      <c r="H317" s="54"/>
      <c r="I317" s="52"/>
      <c r="J317" s="54"/>
      <c r="K317" s="52"/>
      <c r="L317" s="52"/>
      <c r="M317" s="12"/>
      <c r="N317" s="2"/>
      <c r="O317" s="2"/>
      <c r="P317" s="2"/>
      <c r="Q317" s="2"/>
    </row>
    <row r="318" thickTop="1">
      <c r="A318" s="9"/>
      <c r="B318" s="42">
        <v>57</v>
      </c>
      <c r="C318" s="43" t="s">
        <v>333</v>
      </c>
      <c r="D318" s="43" t="s">
        <v>3</v>
      </c>
      <c r="E318" s="43" t="s">
        <v>334</v>
      </c>
      <c r="F318" s="43" t="s">
        <v>3</v>
      </c>
      <c r="G318" s="44" t="s">
        <v>109</v>
      </c>
      <c r="H318" s="55">
        <v>22.399999999999999</v>
      </c>
      <c r="I318" s="56">
        <f>ROUND(0,2)</f>
        <v>0</v>
      </c>
      <c r="J318" s="57">
        <f>ROUND(I318*H318,2)</f>
        <v>0</v>
      </c>
      <c r="K318" s="58">
        <v>0.20999999999999999</v>
      </c>
      <c r="L318" s="59">
        <f>IF(ISNUMBER(K318),ROUND(J318*(K318+1),2),0)</f>
        <v>0</v>
      </c>
      <c r="M318" s="12"/>
      <c r="N318" s="2"/>
      <c r="O318" s="2"/>
      <c r="P318" s="2"/>
      <c r="Q318" s="32">
        <f>IF(ISNUMBER(K318),IF(H318&gt;0,IF(I318&gt;0,J318,0),0),0)</f>
        <v>0</v>
      </c>
      <c r="R318" s="26">
        <f>IF(ISNUMBER(K318)=FALSE,J318,0)</f>
        <v>0</v>
      </c>
    </row>
    <row r="319">
      <c r="A319" s="9"/>
      <c r="B319" s="49" t="s">
        <v>54</v>
      </c>
      <c r="C319" s="1"/>
      <c r="D319" s="1"/>
      <c r="E319" s="50" t="s">
        <v>335</v>
      </c>
      <c r="F319" s="1"/>
      <c r="G319" s="1"/>
      <c r="H319" s="41"/>
      <c r="I319" s="1"/>
      <c r="J319" s="41"/>
      <c r="K319" s="1"/>
      <c r="L319" s="1"/>
      <c r="M319" s="12"/>
      <c r="N319" s="2"/>
      <c r="O319" s="2"/>
      <c r="P319" s="2"/>
      <c r="Q319" s="2"/>
    </row>
    <row r="320">
      <c r="A320" s="9"/>
      <c r="B320" s="49" t="s">
        <v>55</v>
      </c>
      <c r="C320" s="1"/>
      <c r="D320" s="1"/>
      <c r="E320" s="50" t="s">
        <v>336</v>
      </c>
      <c r="F320" s="1"/>
      <c r="G320" s="1"/>
      <c r="H320" s="41"/>
      <c r="I320" s="1"/>
      <c r="J320" s="41"/>
      <c r="K320" s="1"/>
      <c r="L320" s="1"/>
      <c r="M320" s="12"/>
      <c r="N320" s="2"/>
      <c r="O320" s="2"/>
      <c r="P320" s="2"/>
      <c r="Q320" s="2"/>
    </row>
    <row r="321">
      <c r="A321" s="9"/>
      <c r="B321" s="49" t="s">
        <v>57</v>
      </c>
      <c r="C321" s="1"/>
      <c r="D321" s="1"/>
      <c r="E321" s="50" t="s">
        <v>337</v>
      </c>
      <c r="F321" s="1"/>
      <c r="G321" s="1"/>
      <c r="H321" s="41"/>
      <c r="I321" s="1"/>
      <c r="J321" s="41"/>
      <c r="K321" s="1"/>
      <c r="L321" s="1"/>
      <c r="M321" s="12"/>
      <c r="N321" s="2"/>
      <c r="O321" s="2"/>
      <c r="P321" s="2"/>
      <c r="Q321" s="2"/>
    </row>
    <row r="322" thickBot="1">
      <c r="A322" s="9"/>
      <c r="B322" s="51" t="s">
        <v>58</v>
      </c>
      <c r="C322" s="52"/>
      <c r="D322" s="52"/>
      <c r="E322" s="53" t="s">
        <v>113</v>
      </c>
      <c r="F322" s="52"/>
      <c r="G322" s="52"/>
      <c r="H322" s="54"/>
      <c r="I322" s="52"/>
      <c r="J322" s="54"/>
      <c r="K322" s="52"/>
      <c r="L322" s="52"/>
      <c r="M322" s="12"/>
      <c r="N322" s="2"/>
      <c r="O322" s="2"/>
      <c r="P322" s="2"/>
      <c r="Q322" s="2"/>
    </row>
    <row r="323" thickTop="1">
      <c r="A323" s="9"/>
      <c r="B323" s="42">
        <v>58</v>
      </c>
      <c r="C323" s="43" t="s">
        <v>338</v>
      </c>
      <c r="D323" s="43" t="s">
        <v>3</v>
      </c>
      <c r="E323" s="43" t="s">
        <v>339</v>
      </c>
      <c r="F323" s="43" t="s">
        <v>3</v>
      </c>
      <c r="G323" s="44" t="s">
        <v>138</v>
      </c>
      <c r="H323" s="55">
        <v>201.59999999999999</v>
      </c>
      <c r="I323" s="56">
        <f>ROUND(0,2)</f>
        <v>0</v>
      </c>
      <c r="J323" s="57">
        <f>ROUND(I323*H323,2)</f>
        <v>0</v>
      </c>
      <c r="K323" s="58">
        <v>0.20999999999999999</v>
      </c>
      <c r="L323" s="59">
        <f>IF(ISNUMBER(K323),ROUND(J323*(K323+1),2),0)</f>
        <v>0</v>
      </c>
      <c r="M323" s="12"/>
      <c r="N323" s="2"/>
      <c r="O323" s="2"/>
      <c r="P323" s="2"/>
      <c r="Q323" s="32">
        <f>IF(ISNUMBER(K323),IF(H323&gt;0,IF(I323&gt;0,J323,0),0),0)</f>
        <v>0</v>
      </c>
      <c r="R323" s="26">
        <f>IF(ISNUMBER(K323)=FALSE,J323,0)</f>
        <v>0</v>
      </c>
    </row>
    <row r="324">
      <c r="A324" s="9"/>
      <c r="B324" s="49" t="s">
        <v>54</v>
      </c>
      <c r="C324" s="1"/>
      <c r="D324" s="1"/>
      <c r="E324" s="50" t="s">
        <v>340</v>
      </c>
      <c r="F324" s="1"/>
      <c r="G324" s="1"/>
      <c r="H324" s="41"/>
      <c r="I324" s="1"/>
      <c r="J324" s="41"/>
      <c r="K324" s="1"/>
      <c r="L324" s="1"/>
      <c r="M324" s="12"/>
      <c r="N324" s="2"/>
      <c r="O324" s="2"/>
      <c r="P324" s="2"/>
      <c r="Q324" s="2"/>
    </row>
    <row r="325">
      <c r="A325" s="9"/>
      <c r="B325" s="49" t="s">
        <v>55</v>
      </c>
      <c r="C325" s="1"/>
      <c r="D325" s="1"/>
      <c r="E325" s="50" t="s">
        <v>341</v>
      </c>
      <c r="F325" s="1"/>
      <c r="G325" s="1"/>
      <c r="H325" s="41"/>
      <c r="I325" s="1"/>
      <c r="J325" s="41"/>
      <c r="K325" s="1"/>
      <c r="L325" s="1"/>
      <c r="M325" s="12"/>
      <c r="N325" s="2"/>
      <c r="O325" s="2"/>
      <c r="P325" s="2"/>
      <c r="Q325" s="2"/>
    </row>
    <row r="326">
      <c r="A326" s="9"/>
      <c r="B326" s="49" t="s">
        <v>57</v>
      </c>
      <c r="C326" s="1"/>
      <c r="D326" s="1"/>
      <c r="E326" s="50" t="s">
        <v>342</v>
      </c>
      <c r="F326" s="1"/>
      <c r="G326" s="1"/>
      <c r="H326" s="41"/>
      <c r="I326" s="1"/>
      <c r="J326" s="41"/>
      <c r="K326" s="1"/>
      <c r="L326" s="1"/>
      <c r="M326" s="12"/>
      <c r="N326" s="2"/>
      <c r="O326" s="2"/>
      <c r="P326" s="2"/>
      <c r="Q326" s="2"/>
    </row>
    <row r="327" thickBot="1">
      <c r="A327" s="9"/>
      <c r="B327" s="51" t="s">
        <v>58</v>
      </c>
      <c r="C327" s="52"/>
      <c r="D327" s="52"/>
      <c r="E327" s="53" t="s">
        <v>113</v>
      </c>
      <c r="F327" s="52"/>
      <c r="G327" s="52"/>
      <c r="H327" s="54"/>
      <c r="I327" s="52"/>
      <c r="J327" s="54"/>
      <c r="K327" s="52"/>
      <c r="L327" s="52"/>
      <c r="M327" s="12"/>
      <c r="N327" s="2"/>
      <c r="O327" s="2"/>
      <c r="P327" s="2"/>
      <c r="Q327" s="2"/>
    </row>
    <row r="328" thickTop="1">
      <c r="A328" s="9"/>
      <c r="B328" s="42">
        <v>59</v>
      </c>
      <c r="C328" s="43" t="s">
        <v>343</v>
      </c>
      <c r="D328" s="43" t="s">
        <v>3</v>
      </c>
      <c r="E328" s="43" t="s">
        <v>344</v>
      </c>
      <c r="F328" s="43" t="s">
        <v>3</v>
      </c>
      <c r="G328" s="44" t="s">
        <v>138</v>
      </c>
      <c r="H328" s="55">
        <v>241.91999999999999</v>
      </c>
      <c r="I328" s="56">
        <f>ROUND(0,2)</f>
        <v>0</v>
      </c>
      <c r="J328" s="57">
        <f>ROUND(I328*H328,2)</f>
        <v>0</v>
      </c>
      <c r="K328" s="58">
        <v>0.20999999999999999</v>
      </c>
      <c r="L328" s="59">
        <f>IF(ISNUMBER(K328),ROUND(J328*(K328+1),2),0)</f>
        <v>0</v>
      </c>
      <c r="M328" s="12"/>
      <c r="N328" s="2"/>
      <c r="O328" s="2"/>
      <c r="P328" s="2"/>
      <c r="Q328" s="32">
        <f>IF(ISNUMBER(K328),IF(H328&gt;0,IF(I328&gt;0,J328,0),0),0)</f>
        <v>0</v>
      </c>
      <c r="R328" s="26">
        <f>IF(ISNUMBER(K328)=FALSE,J328,0)</f>
        <v>0</v>
      </c>
    </row>
    <row r="329">
      <c r="A329" s="9"/>
      <c r="B329" s="49" t="s">
        <v>54</v>
      </c>
      <c r="C329" s="1"/>
      <c r="D329" s="1"/>
      <c r="E329" s="50" t="s">
        <v>345</v>
      </c>
      <c r="F329" s="1"/>
      <c r="G329" s="1"/>
      <c r="H329" s="41"/>
      <c r="I329" s="1"/>
      <c r="J329" s="41"/>
      <c r="K329" s="1"/>
      <c r="L329" s="1"/>
      <c r="M329" s="12"/>
      <c r="N329" s="2"/>
      <c r="O329" s="2"/>
      <c r="P329" s="2"/>
      <c r="Q329" s="2"/>
    </row>
    <row r="330">
      <c r="A330" s="9"/>
      <c r="B330" s="49" t="s">
        <v>55</v>
      </c>
      <c r="C330" s="1"/>
      <c r="D330" s="1"/>
      <c r="E330" s="50" t="s">
        <v>3</v>
      </c>
      <c r="F330" s="1"/>
      <c r="G330" s="1"/>
      <c r="H330" s="41"/>
      <c r="I330" s="1"/>
      <c r="J330" s="41"/>
      <c r="K330" s="1"/>
      <c r="L330" s="1"/>
      <c r="M330" s="12"/>
      <c r="N330" s="2"/>
      <c r="O330" s="2"/>
      <c r="P330" s="2"/>
      <c r="Q330" s="2"/>
    </row>
    <row r="331">
      <c r="A331" s="9"/>
      <c r="B331" s="49" t="s">
        <v>57</v>
      </c>
      <c r="C331" s="1"/>
      <c r="D331" s="1"/>
      <c r="E331" s="50" t="s">
        <v>3</v>
      </c>
      <c r="F331" s="1"/>
      <c r="G331" s="1"/>
      <c r="H331" s="41"/>
      <c r="I331" s="1"/>
      <c r="J331" s="41"/>
      <c r="K331" s="1"/>
      <c r="L331" s="1"/>
      <c r="M331" s="12"/>
      <c r="N331" s="2"/>
      <c r="O331" s="2"/>
      <c r="P331" s="2"/>
      <c r="Q331" s="2"/>
    </row>
    <row r="332" thickBot="1">
      <c r="A332" s="9"/>
      <c r="B332" s="51" t="s">
        <v>58</v>
      </c>
      <c r="C332" s="52"/>
      <c r="D332" s="52"/>
      <c r="E332" s="53" t="s">
        <v>113</v>
      </c>
      <c r="F332" s="52"/>
      <c r="G332" s="52"/>
      <c r="H332" s="54"/>
      <c r="I332" s="52"/>
      <c r="J332" s="54"/>
      <c r="K332" s="52"/>
      <c r="L332" s="52"/>
      <c r="M332" s="12"/>
      <c r="N332" s="2"/>
      <c r="O332" s="2"/>
      <c r="P332" s="2"/>
      <c r="Q332" s="2"/>
    </row>
    <row r="333" thickTop="1">
      <c r="A333" s="9"/>
      <c r="B333" s="42">
        <v>60</v>
      </c>
      <c r="C333" s="43" t="s">
        <v>346</v>
      </c>
      <c r="D333" s="43" t="s">
        <v>3</v>
      </c>
      <c r="E333" s="43" t="s">
        <v>347</v>
      </c>
      <c r="F333" s="43" t="s">
        <v>3</v>
      </c>
      <c r="G333" s="44" t="s">
        <v>204</v>
      </c>
      <c r="H333" s="55">
        <v>112</v>
      </c>
      <c r="I333" s="56">
        <f>ROUND(0,2)</f>
        <v>0</v>
      </c>
      <c r="J333" s="57">
        <f>ROUND(I333*H333,2)</f>
        <v>0</v>
      </c>
      <c r="K333" s="58">
        <v>0.20999999999999999</v>
      </c>
      <c r="L333" s="59">
        <f>IF(ISNUMBER(K333),ROUND(J333*(K333+1),2),0)</f>
        <v>0</v>
      </c>
      <c r="M333" s="12"/>
      <c r="N333" s="2"/>
      <c r="O333" s="2"/>
      <c r="P333" s="2"/>
      <c r="Q333" s="32">
        <f>IF(ISNUMBER(K333),IF(H333&gt;0,IF(I333&gt;0,J333,0),0),0)</f>
        <v>0</v>
      </c>
      <c r="R333" s="26">
        <f>IF(ISNUMBER(K333)=FALSE,J333,0)</f>
        <v>0</v>
      </c>
    </row>
    <row r="334">
      <c r="A334" s="9"/>
      <c r="B334" s="49" t="s">
        <v>54</v>
      </c>
      <c r="C334" s="1"/>
      <c r="D334" s="1"/>
      <c r="E334" s="50" t="s">
        <v>348</v>
      </c>
      <c r="F334" s="1"/>
      <c r="G334" s="1"/>
      <c r="H334" s="41"/>
      <c r="I334" s="1"/>
      <c r="J334" s="41"/>
      <c r="K334" s="1"/>
      <c r="L334" s="1"/>
      <c r="M334" s="12"/>
      <c r="N334" s="2"/>
      <c r="O334" s="2"/>
      <c r="P334" s="2"/>
      <c r="Q334" s="2"/>
    </row>
    <row r="335">
      <c r="A335" s="9"/>
      <c r="B335" s="49" t="s">
        <v>55</v>
      </c>
      <c r="C335" s="1"/>
      <c r="D335" s="1"/>
      <c r="E335" s="50" t="s">
        <v>349</v>
      </c>
      <c r="F335" s="1"/>
      <c r="G335" s="1"/>
      <c r="H335" s="41"/>
      <c r="I335" s="1"/>
      <c r="J335" s="41"/>
      <c r="K335" s="1"/>
      <c r="L335" s="1"/>
      <c r="M335" s="12"/>
      <c r="N335" s="2"/>
      <c r="O335" s="2"/>
      <c r="P335" s="2"/>
      <c r="Q335" s="2"/>
    </row>
    <row r="336">
      <c r="A336" s="9"/>
      <c r="B336" s="49" t="s">
        <v>57</v>
      </c>
      <c r="C336" s="1"/>
      <c r="D336" s="1"/>
      <c r="E336" s="50" t="s">
        <v>3</v>
      </c>
      <c r="F336" s="1"/>
      <c r="G336" s="1"/>
      <c r="H336" s="41"/>
      <c r="I336" s="1"/>
      <c r="J336" s="41"/>
      <c r="K336" s="1"/>
      <c r="L336" s="1"/>
      <c r="M336" s="12"/>
      <c r="N336" s="2"/>
      <c r="O336" s="2"/>
      <c r="P336" s="2"/>
      <c r="Q336" s="2"/>
    </row>
    <row r="337" thickBot="1">
      <c r="A337" s="9"/>
      <c r="B337" s="51" t="s">
        <v>58</v>
      </c>
      <c r="C337" s="52"/>
      <c r="D337" s="52"/>
      <c r="E337" s="53" t="s">
        <v>113</v>
      </c>
      <c r="F337" s="52"/>
      <c r="G337" s="52"/>
      <c r="H337" s="54"/>
      <c r="I337" s="52"/>
      <c r="J337" s="54"/>
      <c r="K337" s="52"/>
      <c r="L337" s="52"/>
      <c r="M337" s="12"/>
      <c r="N337" s="2"/>
      <c r="O337" s="2"/>
      <c r="P337" s="2"/>
      <c r="Q337" s="2"/>
    </row>
    <row r="338" thickTop="1">
      <c r="A338" s="9"/>
      <c r="B338" s="42">
        <v>61</v>
      </c>
      <c r="C338" s="43" t="s">
        <v>350</v>
      </c>
      <c r="D338" s="43" t="s">
        <v>3</v>
      </c>
      <c r="E338" s="43" t="s">
        <v>351</v>
      </c>
      <c r="F338" s="43" t="s">
        <v>3</v>
      </c>
      <c r="G338" s="44" t="s">
        <v>204</v>
      </c>
      <c r="H338" s="55">
        <v>6</v>
      </c>
      <c r="I338" s="56">
        <f>ROUND(0,2)</f>
        <v>0</v>
      </c>
      <c r="J338" s="57">
        <f>ROUND(I338*H338,2)</f>
        <v>0</v>
      </c>
      <c r="K338" s="58">
        <v>0.20999999999999999</v>
      </c>
      <c r="L338" s="59">
        <f>IF(ISNUMBER(K338),ROUND(J338*(K338+1),2),0)</f>
        <v>0</v>
      </c>
      <c r="M338" s="12"/>
      <c r="N338" s="2"/>
      <c r="O338" s="2"/>
      <c r="P338" s="2"/>
      <c r="Q338" s="32">
        <f>IF(ISNUMBER(K338),IF(H338&gt;0,IF(I338&gt;0,J338,0),0),0)</f>
        <v>0</v>
      </c>
      <c r="R338" s="26">
        <f>IF(ISNUMBER(K338)=FALSE,J338,0)</f>
        <v>0</v>
      </c>
    </row>
    <row r="339">
      <c r="A339" s="9"/>
      <c r="B339" s="49" t="s">
        <v>54</v>
      </c>
      <c r="C339" s="1"/>
      <c r="D339" s="1"/>
      <c r="E339" s="50" t="s">
        <v>352</v>
      </c>
      <c r="F339" s="1"/>
      <c r="G339" s="1"/>
      <c r="H339" s="41"/>
      <c r="I339" s="1"/>
      <c r="J339" s="41"/>
      <c r="K339" s="1"/>
      <c r="L339" s="1"/>
      <c r="M339" s="12"/>
      <c r="N339" s="2"/>
      <c r="O339" s="2"/>
      <c r="P339" s="2"/>
      <c r="Q339" s="2"/>
    </row>
    <row r="340">
      <c r="A340" s="9"/>
      <c r="B340" s="49" t="s">
        <v>55</v>
      </c>
      <c r="C340" s="1"/>
      <c r="D340" s="1"/>
      <c r="E340" s="50" t="s">
        <v>353</v>
      </c>
      <c r="F340" s="1"/>
      <c r="G340" s="1"/>
      <c r="H340" s="41"/>
      <c r="I340" s="1"/>
      <c r="J340" s="41"/>
      <c r="K340" s="1"/>
      <c r="L340" s="1"/>
      <c r="M340" s="12"/>
      <c r="N340" s="2"/>
      <c r="O340" s="2"/>
      <c r="P340" s="2"/>
      <c r="Q340" s="2"/>
    </row>
    <row r="341">
      <c r="A341" s="9"/>
      <c r="B341" s="49" t="s">
        <v>57</v>
      </c>
      <c r="C341" s="1"/>
      <c r="D341" s="1"/>
      <c r="E341" s="50" t="s">
        <v>354</v>
      </c>
      <c r="F341" s="1"/>
      <c r="G341" s="1"/>
      <c r="H341" s="41"/>
      <c r="I341" s="1"/>
      <c r="J341" s="41"/>
      <c r="K341" s="1"/>
      <c r="L341" s="1"/>
      <c r="M341" s="12"/>
      <c r="N341" s="2"/>
      <c r="O341" s="2"/>
      <c r="P341" s="2"/>
      <c r="Q341" s="2"/>
    </row>
    <row r="342" thickBot="1">
      <c r="A342" s="9"/>
      <c r="B342" s="51" t="s">
        <v>58</v>
      </c>
      <c r="C342" s="52"/>
      <c r="D342" s="52"/>
      <c r="E342" s="53" t="s">
        <v>113</v>
      </c>
      <c r="F342" s="52"/>
      <c r="G342" s="52"/>
      <c r="H342" s="54"/>
      <c r="I342" s="52"/>
      <c r="J342" s="54"/>
      <c r="K342" s="52"/>
      <c r="L342" s="52"/>
      <c r="M342" s="12"/>
      <c r="N342" s="2"/>
      <c r="O342" s="2"/>
      <c r="P342" s="2"/>
      <c r="Q342" s="2"/>
    </row>
    <row r="343" thickTop="1">
      <c r="A343" s="9"/>
      <c r="B343" s="42">
        <v>62</v>
      </c>
      <c r="C343" s="43" t="s">
        <v>355</v>
      </c>
      <c r="D343" s="43" t="s">
        <v>3</v>
      </c>
      <c r="E343" s="43" t="s">
        <v>356</v>
      </c>
      <c r="F343" s="43" t="s">
        <v>3</v>
      </c>
      <c r="G343" s="44" t="s">
        <v>204</v>
      </c>
      <c r="H343" s="55">
        <v>6</v>
      </c>
      <c r="I343" s="56">
        <f>ROUND(0,2)</f>
        <v>0</v>
      </c>
      <c r="J343" s="57">
        <f>ROUND(I343*H343,2)</f>
        <v>0</v>
      </c>
      <c r="K343" s="58">
        <v>0.20999999999999999</v>
      </c>
      <c r="L343" s="59">
        <f>IF(ISNUMBER(K343),ROUND(J343*(K343+1),2),0)</f>
        <v>0</v>
      </c>
      <c r="M343" s="12"/>
      <c r="N343" s="2"/>
      <c r="O343" s="2"/>
      <c r="P343" s="2"/>
      <c r="Q343" s="32">
        <f>IF(ISNUMBER(K343),IF(H343&gt;0,IF(I343&gt;0,J343,0),0),0)</f>
        <v>0</v>
      </c>
      <c r="R343" s="26">
        <f>IF(ISNUMBER(K343)=FALSE,J343,0)</f>
        <v>0</v>
      </c>
    </row>
    <row r="344">
      <c r="A344" s="9"/>
      <c r="B344" s="49" t="s">
        <v>54</v>
      </c>
      <c r="C344" s="1"/>
      <c r="D344" s="1"/>
      <c r="E344" s="50" t="s">
        <v>356</v>
      </c>
      <c r="F344" s="1"/>
      <c r="G344" s="1"/>
      <c r="H344" s="41"/>
      <c r="I344" s="1"/>
      <c r="J344" s="41"/>
      <c r="K344" s="1"/>
      <c r="L344" s="1"/>
      <c r="M344" s="12"/>
      <c r="N344" s="2"/>
      <c r="O344" s="2"/>
      <c r="P344" s="2"/>
      <c r="Q344" s="2"/>
    </row>
    <row r="345">
      <c r="A345" s="9"/>
      <c r="B345" s="49" t="s">
        <v>55</v>
      </c>
      <c r="C345" s="1"/>
      <c r="D345" s="1"/>
      <c r="E345" s="50" t="s">
        <v>3</v>
      </c>
      <c r="F345" s="1"/>
      <c r="G345" s="1"/>
      <c r="H345" s="41"/>
      <c r="I345" s="1"/>
      <c r="J345" s="41"/>
      <c r="K345" s="1"/>
      <c r="L345" s="1"/>
      <c r="M345" s="12"/>
      <c r="N345" s="2"/>
      <c r="O345" s="2"/>
      <c r="P345" s="2"/>
      <c r="Q345" s="2"/>
    </row>
    <row r="346">
      <c r="A346" s="9"/>
      <c r="B346" s="49" t="s">
        <v>57</v>
      </c>
      <c r="C346" s="1"/>
      <c r="D346" s="1"/>
      <c r="E346" s="50" t="s">
        <v>357</v>
      </c>
      <c r="F346" s="1"/>
      <c r="G346" s="1"/>
      <c r="H346" s="41"/>
      <c r="I346" s="1"/>
      <c r="J346" s="41"/>
      <c r="K346" s="1"/>
      <c r="L346" s="1"/>
      <c r="M346" s="12"/>
      <c r="N346" s="2"/>
      <c r="O346" s="2"/>
      <c r="P346" s="2"/>
      <c r="Q346" s="2"/>
    </row>
    <row r="347" thickBot="1">
      <c r="A347" s="9"/>
      <c r="B347" s="51" t="s">
        <v>58</v>
      </c>
      <c r="C347" s="52"/>
      <c r="D347" s="52"/>
      <c r="E347" s="53" t="s">
        <v>113</v>
      </c>
      <c r="F347" s="52"/>
      <c r="G347" s="52"/>
      <c r="H347" s="54"/>
      <c r="I347" s="52"/>
      <c r="J347" s="54"/>
      <c r="K347" s="52"/>
      <c r="L347" s="52"/>
      <c r="M347" s="12"/>
      <c r="N347" s="2"/>
      <c r="O347" s="2"/>
      <c r="P347" s="2"/>
      <c r="Q347" s="2"/>
    </row>
    <row r="348" thickTop="1">
      <c r="A348" s="9"/>
      <c r="B348" s="42">
        <v>63</v>
      </c>
      <c r="C348" s="43" t="s">
        <v>358</v>
      </c>
      <c r="D348" s="43" t="s">
        <v>3</v>
      </c>
      <c r="E348" s="43" t="s">
        <v>359</v>
      </c>
      <c r="F348" s="43" t="s">
        <v>3</v>
      </c>
      <c r="G348" s="44" t="s">
        <v>109</v>
      </c>
      <c r="H348" s="55">
        <v>1.125</v>
      </c>
      <c r="I348" s="56">
        <f>ROUND(0,2)</f>
        <v>0</v>
      </c>
      <c r="J348" s="57">
        <f>ROUND(I348*H348,2)</f>
        <v>0</v>
      </c>
      <c r="K348" s="58">
        <v>0.20999999999999999</v>
      </c>
      <c r="L348" s="59">
        <f>IF(ISNUMBER(K348),ROUND(J348*(K348+1),2),0)</f>
        <v>0</v>
      </c>
      <c r="M348" s="12"/>
      <c r="N348" s="2"/>
      <c r="O348" s="2"/>
      <c r="P348" s="2"/>
      <c r="Q348" s="32">
        <f>IF(ISNUMBER(K348),IF(H348&gt;0,IF(I348&gt;0,J348,0),0),0)</f>
        <v>0</v>
      </c>
      <c r="R348" s="26">
        <f>IF(ISNUMBER(K348)=FALSE,J348,0)</f>
        <v>0</v>
      </c>
    </row>
    <row r="349">
      <c r="A349" s="9"/>
      <c r="B349" s="49" t="s">
        <v>54</v>
      </c>
      <c r="C349" s="1"/>
      <c r="D349" s="1"/>
      <c r="E349" s="50" t="s">
        <v>360</v>
      </c>
      <c r="F349" s="1"/>
      <c r="G349" s="1"/>
      <c r="H349" s="41"/>
      <c r="I349" s="1"/>
      <c r="J349" s="41"/>
      <c r="K349" s="1"/>
      <c r="L349" s="1"/>
      <c r="M349" s="12"/>
      <c r="N349" s="2"/>
      <c r="O349" s="2"/>
      <c r="P349" s="2"/>
      <c r="Q349" s="2"/>
    </row>
    <row r="350">
      <c r="A350" s="9"/>
      <c r="B350" s="49" t="s">
        <v>55</v>
      </c>
      <c r="C350" s="1"/>
      <c r="D350" s="1"/>
      <c r="E350" s="50" t="s">
        <v>361</v>
      </c>
      <c r="F350" s="1"/>
      <c r="G350" s="1"/>
      <c r="H350" s="41"/>
      <c r="I350" s="1"/>
      <c r="J350" s="41"/>
      <c r="K350" s="1"/>
      <c r="L350" s="1"/>
      <c r="M350" s="12"/>
      <c r="N350" s="2"/>
      <c r="O350" s="2"/>
      <c r="P350" s="2"/>
      <c r="Q350" s="2"/>
    </row>
    <row r="351">
      <c r="A351" s="9"/>
      <c r="B351" s="49" t="s">
        <v>57</v>
      </c>
      <c r="C351" s="1"/>
      <c r="D351" s="1"/>
      <c r="E351" s="50" t="s">
        <v>362</v>
      </c>
      <c r="F351" s="1"/>
      <c r="G351" s="1"/>
      <c r="H351" s="41"/>
      <c r="I351" s="1"/>
      <c r="J351" s="41"/>
      <c r="K351" s="1"/>
      <c r="L351" s="1"/>
      <c r="M351" s="12"/>
      <c r="N351" s="2"/>
      <c r="O351" s="2"/>
      <c r="P351" s="2"/>
      <c r="Q351" s="2"/>
    </row>
    <row r="352" thickBot="1">
      <c r="A352" s="9"/>
      <c r="B352" s="51" t="s">
        <v>58</v>
      </c>
      <c r="C352" s="52"/>
      <c r="D352" s="52"/>
      <c r="E352" s="53" t="s">
        <v>113</v>
      </c>
      <c r="F352" s="52"/>
      <c r="G352" s="52"/>
      <c r="H352" s="54"/>
      <c r="I352" s="52"/>
      <c r="J352" s="54"/>
      <c r="K352" s="52"/>
      <c r="L352" s="52"/>
      <c r="M352" s="12"/>
      <c r="N352" s="2"/>
      <c r="O352" s="2"/>
      <c r="P352" s="2"/>
      <c r="Q352" s="2"/>
    </row>
    <row r="353" thickTop="1">
      <c r="A353" s="9"/>
      <c r="B353" s="42">
        <v>64</v>
      </c>
      <c r="C353" s="43" t="s">
        <v>363</v>
      </c>
      <c r="D353" s="43" t="s">
        <v>3</v>
      </c>
      <c r="E353" s="43" t="s">
        <v>364</v>
      </c>
      <c r="F353" s="43" t="s">
        <v>3</v>
      </c>
      <c r="G353" s="44" t="s">
        <v>116</v>
      </c>
      <c r="H353" s="55">
        <v>24</v>
      </c>
      <c r="I353" s="56">
        <f>ROUND(0,2)</f>
        <v>0</v>
      </c>
      <c r="J353" s="57">
        <f>ROUND(I353*H353,2)</f>
        <v>0</v>
      </c>
      <c r="K353" s="58">
        <v>0.20999999999999999</v>
      </c>
      <c r="L353" s="59">
        <f>IF(ISNUMBER(K353),ROUND(J353*(K353+1),2),0)</f>
        <v>0</v>
      </c>
      <c r="M353" s="12"/>
      <c r="N353" s="2"/>
      <c r="O353" s="2"/>
      <c r="P353" s="2"/>
      <c r="Q353" s="32">
        <f>IF(ISNUMBER(K353),IF(H353&gt;0,IF(I353&gt;0,J353,0),0),0)</f>
        <v>0</v>
      </c>
      <c r="R353" s="26">
        <f>IF(ISNUMBER(K353)=FALSE,J353,0)</f>
        <v>0</v>
      </c>
    </row>
    <row r="354">
      <c r="A354" s="9"/>
      <c r="B354" s="49" t="s">
        <v>54</v>
      </c>
      <c r="C354" s="1"/>
      <c r="D354" s="1"/>
      <c r="E354" s="50" t="s">
        <v>365</v>
      </c>
      <c r="F354" s="1"/>
      <c r="G354" s="1"/>
      <c r="H354" s="41"/>
      <c r="I354" s="1"/>
      <c r="J354" s="41"/>
      <c r="K354" s="1"/>
      <c r="L354" s="1"/>
      <c r="M354" s="12"/>
      <c r="N354" s="2"/>
      <c r="O354" s="2"/>
      <c r="P354" s="2"/>
      <c r="Q354" s="2"/>
    </row>
    <row r="355">
      <c r="A355" s="9"/>
      <c r="B355" s="49" t="s">
        <v>55</v>
      </c>
      <c r="C355" s="1"/>
      <c r="D355" s="1"/>
      <c r="E355" s="50" t="s">
        <v>366</v>
      </c>
      <c r="F355" s="1"/>
      <c r="G355" s="1"/>
      <c r="H355" s="41"/>
      <c r="I355" s="1"/>
      <c r="J355" s="41"/>
      <c r="K355" s="1"/>
      <c r="L355" s="1"/>
      <c r="M355" s="12"/>
      <c r="N355" s="2"/>
      <c r="O355" s="2"/>
      <c r="P355" s="2"/>
      <c r="Q355" s="2"/>
    </row>
    <row r="356">
      <c r="A356" s="9"/>
      <c r="B356" s="49" t="s">
        <v>57</v>
      </c>
      <c r="C356" s="1"/>
      <c r="D356" s="1"/>
      <c r="E356" s="50" t="s">
        <v>367</v>
      </c>
      <c r="F356" s="1"/>
      <c r="G356" s="1"/>
      <c r="H356" s="41"/>
      <c r="I356" s="1"/>
      <c r="J356" s="41"/>
      <c r="K356" s="1"/>
      <c r="L356" s="1"/>
      <c r="M356" s="12"/>
      <c r="N356" s="2"/>
      <c r="O356" s="2"/>
      <c r="P356" s="2"/>
      <c r="Q356" s="2"/>
    </row>
    <row r="357" thickBot="1">
      <c r="A357" s="9"/>
      <c r="B357" s="51" t="s">
        <v>58</v>
      </c>
      <c r="C357" s="52"/>
      <c r="D357" s="52"/>
      <c r="E357" s="53" t="s">
        <v>113</v>
      </c>
      <c r="F357" s="52"/>
      <c r="G357" s="52"/>
      <c r="H357" s="54"/>
      <c r="I357" s="52"/>
      <c r="J357" s="54"/>
      <c r="K357" s="52"/>
      <c r="L357" s="52"/>
      <c r="M357" s="12"/>
      <c r="N357" s="2"/>
      <c r="O357" s="2"/>
      <c r="P357" s="2"/>
      <c r="Q357" s="2"/>
    </row>
    <row r="358" thickTop="1">
      <c r="A358" s="9"/>
      <c r="B358" s="42">
        <v>65</v>
      </c>
      <c r="C358" s="43" t="s">
        <v>368</v>
      </c>
      <c r="D358" s="43" t="s">
        <v>3</v>
      </c>
      <c r="E358" s="43" t="s">
        <v>369</v>
      </c>
      <c r="F358" s="43" t="s">
        <v>3</v>
      </c>
      <c r="G358" s="44" t="s">
        <v>109</v>
      </c>
      <c r="H358" s="55">
        <v>1.2</v>
      </c>
      <c r="I358" s="56">
        <f>ROUND(0,2)</f>
        <v>0</v>
      </c>
      <c r="J358" s="57">
        <f>ROUND(I358*H358,2)</f>
        <v>0</v>
      </c>
      <c r="K358" s="58">
        <v>0.20999999999999999</v>
      </c>
      <c r="L358" s="59">
        <f>IF(ISNUMBER(K358),ROUND(J358*(K358+1),2),0)</f>
        <v>0</v>
      </c>
      <c r="M358" s="12"/>
      <c r="N358" s="2"/>
      <c r="O358" s="2"/>
      <c r="P358" s="2"/>
      <c r="Q358" s="32">
        <f>IF(ISNUMBER(K358),IF(H358&gt;0,IF(I358&gt;0,J358,0),0),0)</f>
        <v>0</v>
      </c>
      <c r="R358" s="26">
        <f>IF(ISNUMBER(K358)=FALSE,J358,0)</f>
        <v>0</v>
      </c>
    </row>
    <row r="359">
      <c r="A359" s="9"/>
      <c r="B359" s="49" t="s">
        <v>54</v>
      </c>
      <c r="C359" s="1"/>
      <c r="D359" s="1"/>
      <c r="E359" s="50" t="s">
        <v>370</v>
      </c>
      <c r="F359" s="1"/>
      <c r="G359" s="1"/>
      <c r="H359" s="41"/>
      <c r="I359" s="1"/>
      <c r="J359" s="41"/>
      <c r="K359" s="1"/>
      <c r="L359" s="1"/>
      <c r="M359" s="12"/>
      <c r="N359" s="2"/>
      <c r="O359" s="2"/>
      <c r="P359" s="2"/>
      <c r="Q359" s="2"/>
    </row>
    <row r="360">
      <c r="A360" s="9"/>
      <c r="B360" s="49" t="s">
        <v>55</v>
      </c>
      <c r="C360" s="1"/>
      <c r="D360" s="1"/>
      <c r="E360" s="50" t="s">
        <v>371</v>
      </c>
      <c r="F360" s="1"/>
      <c r="G360" s="1"/>
      <c r="H360" s="41"/>
      <c r="I360" s="1"/>
      <c r="J360" s="41"/>
      <c r="K360" s="1"/>
      <c r="L360" s="1"/>
      <c r="M360" s="12"/>
      <c r="N360" s="2"/>
      <c r="O360" s="2"/>
      <c r="P360" s="2"/>
      <c r="Q360" s="2"/>
    </row>
    <row r="361">
      <c r="A361" s="9"/>
      <c r="B361" s="49" t="s">
        <v>57</v>
      </c>
      <c r="C361" s="1"/>
      <c r="D361" s="1"/>
      <c r="E361" s="50" t="s">
        <v>372</v>
      </c>
      <c r="F361" s="1"/>
      <c r="G361" s="1"/>
      <c r="H361" s="41"/>
      <c r="I361" s="1"/>
      <c r="J361" s="41"/>
      <c r="K361" s="1"/>
      <c r="L361" s="1"/>
      <c r="M361" s="12"/>
      <c r="N361" s="2"/>
      <c r="O361" s="2"/>
      <c r="P361" s="2"/>
      <c r="Q361" s="2"/>
    </row>
    <row r="362" thickBot="1">
      <c r="A362" s="9"/>
      <c r="B362" s="51" t="s">
        <v>58</v>
      </c>
      <c r="C362" s="52"/>
      <c r="D362" s="52"/>
      <c r="E362" s="53" t="s">
        <v>113</v>
      </c>
      <c r="F362" s="52"/>
      <c r="G362" s="52"/>
      <c r="H362" s="54"/>
      <c r="I362" s="52"/>
      <c r="J362" s="54"/>
      <c r="K362" s="52"/>
      <c r="L362" s="52"/>
      <c r="M362" s="12"/>
      <c r="N362" s="2"/>
      <c r="O362" s="2"/>
      <c r="P362" s="2"/>
      <c r="Q362" s="2"/>
    </row>
    <row r="363" thickTop="1">
      <c r="A363" s="9"/>
      <c r="B363" s="42">
        <v>66</v>
      </c>
      <c r="C363" s="43" t="s">
        <v>373</v>
      </c>
      <c r="D363" s="43" t="s">
        <v>3</v>
      </c>
      <c r="E363" s="43" t="s">
        <v>374</v>
      </c>
      <c r="F363" s="43" t="s">
        <v>3</v>
      </c>
      <c r="G363" s="44" t="s">
        <v>109</v>
      </c>
      <c r="H363" s="55">
        <v>1.4399999999999999</v>
      </c>
      <c r="I363" s="56">
        <f>ROUND(0,2)</f>
        <v>0</v>
      </c>
      <c r="J363" s="57">
        <f>ROUND(I363*H363,2)</f>
        <v>0</v>
      </c>
      <c r="K363" s="58">
        <v>0.20999999999999999</v>
      </c>
      <c r="L363" s="59">
        <f>IF(ISNUMBER(K363),ROUND(J363*(K363+1),2),0)</f>
        <v>0</v>
      </c>
      <c r="M363" s="12"/>
      <c r="N363" s="2"/>
      <c r="O363" s="2"/>
      <c r="P363" s="2"/>
      <c r="Q363" s="32">
        <f>IF(ISNUMBER(K363),IF(H363&gt;0,IF(I363&gt;0,J363,0),0),0)</f>
        <v>0</v>
      </c>
      <c r="R363" s="26">
        <f>IF(ISNUMBER(K363)=FALSE,J363,0)</f>
        <v>0</v>
      </c>
    </row>
    <row r="364">
      <c r="A364" s="9"/>
      <c r="B364" s="49" t="s">
        <v>54</v>
      </c>
      <c r="C364" s="1"/>
      <c r="D364" s="1"/>
      <c r="E364" s="50" t="s">
        <v>375</v>
      </c>
      <c r="F364" s="1"/>
      <c r="G364" s="1"/>
      <c r="H364" s="41"/>
      <c r="I364" s="1"/>
      <c r="J364" s="41"/>
      <c r="K364" s="1"/>
      <c r="L364" s="1"/>
      <c r="M364" s="12"/>
      <c r="N364" s="2"/>
      <c r="O364" s="2"/>
      <c r="P364" s="2"/>
      <c r="Q364" s="2"/>
    </row>
    <row r="365">
      <c r="A365" s="9"/>
      <c r="B365" s="49" t="s">
        <v>55</v>
      </c>
      <c r="C365" s="1"/>
      <c r="D365" s="1"/>
      <c r="E365" s="50" t="s">
        <v>376</v>
      </c>
      <c r="F365" s="1"/>
      <c r="G365" s="1"/>
      <c r="H365" s="41"/>
      <c r="I365" s="1"/>
      <c r="J365" s="41"/>
      <c r="K365" s="1"/>
      <c r="L365" s="1"/>
      <c r="M365" s="12"/>
      <c r="N365" s="2"/>
      <c r="O365" s="2"/>
      <c r="P365" s="2"/>
      <c r="Q365" s="2"/>
    </row>
    <row r="366">
      <c r="A366" s="9"/>
      <c r="B366" s="49" t="s">
        <v>57</v>
      </c>
      <c r="C366" s="1"/>
      <c r="D366" s="1"/>
      <c r="E366" s="50" t="s">
        <v>377</v>
      </c>
      <c r="F366" s="1"/>
      <c r="G366" s="1"/>
      <c r="H366" s="41"/>
      <c r="I366" s="1"/>
      <c r="J366" s="41"/>
      <c r="K366" s="1"/>
      <c r="L366" s="1"/>
      <c r="M366" s="12"/>
      <c r="N366" s="2"/>
      <c r="O366" s="2"/>
      <c r="P366" s="2"/>
      <c r="Q366" s="2"/>
    </row>
    <row r="367" thickBot="1">
      <c r="A367" s="9"/>
      <c r="B367" s="51" t="s">
        <v>58</v>
      </c>
      <c r="C367" s="52"/>
      <c r="D367" s="52"/>
      <c r="E367" s="53" t="s">
        <v>113</v>
      </c>
      <c r="F367" s="52"/>
      <c r="G367" s="52"/>
      <c r="H367" s="54"/>
      <c r="I367" s="52"/>
      <c r="J367" s="54"/>
      <c r="K367" s="52"/>
      <c r="L367" s="52"/>
      <c r="M367" s="12"/>
      <c r="N367" s="2"/>
      <c r="O367" s="2"/>
      <c r="P367" s="2"/>
      <c r="Q367" s="2"/>
    </row>
    <row r="368" thickTop="1">
      <c r="A368" s="9"/>
      <c r="B368" s="42">
        <v>67</v>
      </c>
      <c r="C368" s="43" t="s">
        <v>378</v>
      </c>
      <c r="D368" s="43" t="s">
        <v>3</v>
      </c>
      <c r="E368" s="43" t="s">
        <v>379</v>
      </c>
      <c r="F368" s="43" t="s">
        <v>3</v>
      </c>
      <c r="G368" s="44" t="s">
        <v>138</v>
      </c>
      <c r="H368" s="55">
        <v>4.5599999999999996</v>
      </c>
      <c r="I368" s="56">
        <f>ROUND(0,2)</f>
        <v>0</v>
      </c>
      <c r="J368" s="57">
        <f>ROUND(I368*H368,2)</f>
        <v>0</v>
      </c>
      <c r="K368" s="58">
        <v>0.20999999999999999</v>
      </c>
      <c r="L368" s="59">
        <f>IF(ISNUMBER(K368),ROUND(J368*(K368+1),2),0)</f>
        <v>0</v>
      </c>
      <c r="M368" s="12"/>
      <c r="N368" s="2"/>
      <c r="O368" s="2"/>
      <c r="P368" s="2"/>
      <c r="Q368" s="32">
        <f>IF(ISNUMBER(K368),IF(H368&gt;0,IF(I368&gt;0,J368,0),0),0)</f>
        <v>0</v>
      </c>
      <c r="R368" s="26">
        <f>IF(ISNUMBER(K368)=FALSE,J368,0)</f>
        <v>0</v>
      </c>
    </row>
    <row r="369">
      <c r="A369" s="9"/>
      <c r="B369" s="49" t="s">
        <v>54</v>
      </c>
      <c r="C369" s="1"/>
      <c r="D369" s="1"/>
      <c r="E369" s="50" t="s">
        <v>380</v>
      </c>
      <c r="F369" s="1"/>
      <c r="G369" s="1"/>
      <c r="H369" s="41"/>
      <c r="I369" s="1"/>
      <c r="J369" s="41"/>
      <c r="K369" s="1"/>
      <c r="L369" s="1"/>
      <c r="M369" s="12"/>
      <c r="N369" s="2"/>
      <c r="O369" s="2"/>
      <c r="P369" s="2"/>
      <c r="Q369" s="2"/>
    </row>
    <row r="370">
      <c r="A370" s="9"/>
      <c r="B370" s="49" t="s">
        <v>55</v>
      </c>
      <c r="C370" s="1"/>
      <c r="D370" s="1"/>
      <c r="E370" s="50" t="s">
        <v>381</v>
      </c>
      <c r="F370" s="1"/>
      <c r="G370" s="1"/>
      <c r="H370" s="41"/>
      <c r="I370" s="1"/>
      <c r="J370" s="41"/>
      <c r="K370" s="1"/>
      <c r="L370" s="1"/>
      <c r="M370" s="12"/>
      <c r="N370" s="2"/>
      <c r="O370" s="2"/>
      <c r="P370" s="2"/>
      <c r="Q370" s="2"/>
    </row>
    <row r="371">
      <c r="A371" s="9"/>
      <c r="B371" s="49" t="s">
        <v>57</v>
      </c>
      <c r="C371" s="1"/>
      <c r="D371" s="1"/>
      <c r="E371" s="50" t="s">
        <v>3</v>
      </c>
      <c r="F371" s="1"/>
      <c r="G371" s="1"/>
      <c r="H371" s="41"/>
      <c r="I371" s="1"/>
      <c r="J371" s="41"/>
      <c r="K371" s="1"/>
      <c r="L371" s="1"/>
      <c r="M371" s="12"/>
      <c r="N371" s="2"/>
      <c r="O371" s="2"/>
      <c r="P371" s="2"/>
      <c r="Q371" s="2"/>
    </row>
    <row r="372" thickBot="1">
      <c r="A372" s="9"/>
      <c r="B372" s="51" t="s">
        <v>58</v>
      </c>
      <c r="C372" s="52"/>
      <c r="D372" s="52"/>
      <c r="E372" s="53" t="s">
        <v>113</v>
      </c>
      <c r="F372" s="52"/>
      <c r="G372" s="52"/>
      <c r="H372" s="54"/>
      <c r="I372" s="52"/>
      <c r="J372" s="54"/>
      <c r="K372" s="52"/>
      <c r="L372" s="52"/>
      <c r="M372" s="12"/>
      <c r="N372" s="2"/>
      <c r="O372" s="2"/>
      <c r="P372" s="2"/>
      <c r="Q372" s="2"/>
    </row>
    <row r="373" thickTop="1">
      <c r="A373" s="9"/>
      <c r="B373" s="42">
        <v>68</v>
      </c>
      <c r="C373" s="43" t="s">
        <v>382</v>
      </c>
      <c r="D373" s="43" t="s">
        <v>3</v>
      </c>
      <c r="E373" s="43" t="s">
        <v>383</v>
      </c>
      <c r="F373" s="43" t="s">
        <v>3</v>
      </c>
      <c r="G373" s="44" t="s">
        <v>138</v>
      </c>
      <c r="H373" s="55">
        <v>4.5599999999999996</v>
      </c>
      <c r="I373" s="56">
        <f>ROUND(0,2)</f>
        <v>0</v>
      </c>
      <c r="J373" s="57">
        <f>ROUND(I373*H373,2)</f>
        <v>0</v>
      </c>
      <c r="K373" s="58">
        <v>0.20999999999999999</v>
      </c>
      <c r="L373" s="59">
        <f>IF(ISNUMBER(K373),ROUND(J373*(K373+1),2),0)</f>
        <v>0</v>
      </c>
      <c r="M373" s="12"/>
      <c r="N373" s="2"/>
      <c r="O373" s="2"/>
      <c r="P373" s="2"/>
      <c r="Q373" s="32">
        <f>IF(ISNUMBER(K373),IF(H373&gt;0,IF(I373&gt;0,J373,0),0),0)</f>
        <v>0</v>
      </c>
      <c r="R373" s="26">
        <f>IF(ISNUMBER(K373)=FALSE,J373,0)</f>
        <v>0</v>
      </c>
    </row>
    <row r="374">
      <c r="A374" s="9"/>
      <c r="B374" s="49" t="s">
        <v>54</v>
      </c>
      <c r="C374" s="1"/>
      <c r="D374" s="1"/>
      <c r="E374" s="50" t="s">
        <v>384</v>
      </c>
      <c r="F374" s="1"/>
      <c r="G374" s="1"/>
      <c r="H374" s="41"/>
      <c r="I374" s="1"/>
      <c r="J374" s="41"/>
      <c r="K374" s="1"/>
      <c r="L374" s="1"/>
      <c r="M374" s="12"/>
      <c r="N374" s="2"/>
      <c r="O374" s="2"/>
      <c r="P374" s="2"/>
      <c r="Q374" s="2"/>
    </row>
    <row r="375">
      <c r="A375" s="9"/>
      <c r="B375" s="49" t="s">
        <v>55</v>
      </c>
      <c r="C375" s="1"/>
      <c r="D375" s="1"/>
      <c r="E375" s="50" t="s">
        <v>3</v>
      </c>
      <c r="F375" s="1"/>
      <c r="G375" s="1"/>
      <c r="H375" s="41"/>
      <c r="I375" s="1"/>
      <c r="J375" s="41"/>
      <c r="K375" s="1"/>
      <c r="L375" s="1"/>
      <c r="M375" s="12"/>
      <c r="N375" s="2"/>
      <c r="O375" s="2"/>
      <c r="P375" s="2"/>
      <c r="Q375" s="2"/>
    </row>
    <row r="376">
      <c r="A376" s="9"/>
      <c r="B376" s="49" t="s">
        <v>57</v>
      </c>
      <c r="C376" s="1"/>
      <c r="D376" s="1"/>
      <c r="E376" s="50" t="s">
        <v>3</v>
      </c>
      <c r="F376" s="1"/>
      <c r="G376" s="1"/>
      <c r="H376" s="41"/>
      <c r="I376" s="1"/>
      <c r="J376" s="41"/>
      <c r="K376" s="1"/>
      <c r="L376" s="1"/>
      <c r="M376" s="12"/>
      <c r="N376" s="2"/>
      <c r="O376" s="2"/>
      <c r="P376" s="2"/>
      <c r="Q376" s="2"/>
    </row>
    <row r="377" thickBot="1">
      <c r="A377" s="9"/>
      <c r="B377" s="51" t="s">
        <v>58</v>
      </c>
      <c r="C377" s="52"/>
      <c r="D377" s="52"/>
      <c r="E377" s="53" t="s">
        <v>113</v>
      </c>
      <c r="F377" s="52"/>
      <c r="G377" s="52"/>
      <c r="H377" s="54"/>
      <c r="I377" s="52"/>
      <c r="J377" s="54"/>
      <c r="K377" s="52"/>
      <c r="L377" s="52"/>
      <c r="M377" s="12"/>
      <c r="N377" s="2"/>
      <c r="O377" s="2"/>
      <c r="P377" s="2"/>
      <c r="Q377" s="2"/>
    </row>
    <row r="378" thickTop="1" thickBot="1" ht="25" customHeight="1">
      <c r="A378" s="9"/>
      <c r="B378" s="1"/>
      <c r="C378" s="60">
        <v>2</v>
      </c>
      <c r="D378" s="1"/>
      <c r="E378" s="60" t="s">
        <v>97</v>
      </c>
      <c r="F378" s="1"/>
      <c r="G378" s="61" t="s">
        <v>72</v>
      </c>
      <c r="H378" s="62">
        <f>J298+J303+J308+J313+J318+J323+J328+J333+J338+J343+J348+J353+J358+J363+J368+J373</f>
        <v>0</v>
      </c>
      <c r="I378" s="61" t="s">
        <v>73</v>
      </c>
      <c r="J378" s="63">
        <f>(L378-H378)</f>
        <v>0</v>
      </c>
      <c r="K378" s="61" t="s">
        <v>74</v>
      </c>
      <c r="L378" s="64">
        <f>L298+L303+L308+L313+L318+L323+L328+L333+L338+L343+L348+L353+L358+L363+L368+L373</f>
        <v>0</v>
      </c>
      <c r="M378" s="12"/>
      <c r="N378" s="2"/>
      <c r="O378" s="2"/>
      <c r="P378" s="2"/>
      <c r="Q378" s="32">
        <f>0+Q298+Q303+Q308+Q313+Q318+Q323+Q328+Q333+Q338+Q343+Q348+Q353+Q358+Q363+Q368+Q373</f>
        <v>0</v>
      </c>
      <c r="R378" s="26">
        <f>0+R298+R303+R308+R313+R318+R323+R328+R333+R338+R343+R348+R353+R358+R363+R368+R373</f>
        <v>0</v>
      </c>
      <c r="S378" s="65">
        <f>Q378*(1+J378)+R378</f>
        <v>0</v>
      </c>
    </row>
    <row r="379" thickTop="1" thickBot="1" ht="25" customHeight="1">
      <c r="A379" s="9"/>
      <c r="B379" s="66"/>
      <c r="C379" s="66"/>
      <c r="D379" s="66"/>
      <c r="E379" s="66"/>
      <c r="F379" s="66"/>
      <c r="G379" s="67" t="s">
        <v>75</v>
      </c>
      <c r="H379" s="68">
        <f>J298+J303+J308+J313+J318+J323+J328+J333+J338+J343+J348+J353+J358+J363+J368+J373</f>
        <v>0</v>
      </c>
      <c r="I379" s="67" t="s">
        <v>76</v>
      </c>
      <c r="J379" s="69">
        <f>0+J378</f>
        <v>0</v>
      </c>
      <c r="K379" s="67" t="s">
        <v>77</v>
      </c>
      <c r="L379" s="70">
        <f>L298+L303+L308+L313+L318+L323+L328+L333+L338+L343+L348+L353+L358+L363+L368+L373</f>
        <v>0</v>
      </c>
      <c r="M379" s="12"/>
      <c r="N379" s="2"/>
      <c r="O379" s="2"/>
      <c r="P379" s="2"/>
      <c r="Q379" s="2"/>
    </row>
    <row r="380" ht="40" customHeight="1">
      <c r="A380" s="9"/>
      <c r="B380" s="71" t="s">
        <v>385</v>
      </c>
      <c r="C380" s="1"/>
      <c r="D380" s="1"/>
      <c r="E380" s="1"/>
      <c r="F380" s="1"/>
      <c r="G380" s="1"/>
      <c r="H380" s="41"/>
      <c r="I380" s="1"/>
      <c r="J380" s="41"/>
      <c r="K380" s="1"/>
      <c r="L380" s="1"/>
      <c r="M380" s="12"/>
      <c r="N380" s="2"/>
      <c r="O380" s="2"/>
      <c r="P380" s="2"/>
      <c r="Q380" s="2"/>
    </row>
    <row r="381">
      <c r="A381" s="9"/>
      <c r="B381" s="42">
        <v>69</v>
      </c>
      <c r="C381" s="43" t="s">
        <v>386</v>
      </c>
      <c r="D381" s="43" t="s">
        <v>3</v>
      </c>
      <c r="E381" s="43" t="s">
        <v>387</v>
      </c>
      <c r="F381" s="43" t="s">
        <v>3</v>
      </c>
      <c r="G381" s="44" t="s">
        <v>109</v>
      </c>
      <c r="H381" s="45">
        <v>1.5600000000000001</v>
      </c>
      <c r="I381" s="24">
        <f>ROUND(0,2)</f>
        <v>0</v>
      </c>
      <c r="J381" s="46">
        <f>ROUND(I381*H381,2)</f>
        <v>0</v>
      </c>
      <c r="K381" s="47">
        <v>0.20999999999999999</v>
      </c>
      <c r="L381" s="48">
        <f>IF(ISNUMBER(K381),ROUND(J381*(K381+1),2),0)</f>
        <v>0</v>
      </c>
      <c r="M381" s="12"/>
      <c r="N381" s="2"/>
      <c r="O381" s="2"/>
      <c r="P381" s="2"/>
      <c r="Q381" s="32">
        <f>IF(ISNUMBER(K381),IF(H381&gt;0,IF(I381&gt;0,J381,0),0),0)</f>
        <v>0</v>
      </c>
      <c r="R381" s="26">
        <f>IF(ISNUMBER(K381)=FALSE,J381,0)</f>
        <v>0</v>
      </c>
    </row>
    <row r="382">
      <c r="A382" s="9"/>
      <c r="B382" s="49" t="s">
        <v>54</v>
      </c>
      <c r="C382" s="1"/>
      <c r="D382" s="1"/>
      <c r="E382" s="50" t="s">
        <v>388</v>
      </c>
      <c r="F382" s="1"/>
      <c r="G382" s="1"/>
      <c r="H382" s="41"/>
      <c r="I382" s="1"/>
      <c r="J382" s="41"/>
      <c r="K382" s="1"/>
      <c r="L382" s="1"/>
      <c r="M382" s="12"/>
      <c r="N382" s="2"/>
      <c r="O382" s="2"/>
      <c r="P382" s="2"/>
      <c r="Q382" s="2"/>
    </row>
    <row r="383">
      <c r="A383" s="9"/>
      <c r="B383" s="49" t="s">
        <v>55</v>
      </c>
      <c r="C383" s="1"/>
      <c r="D383" s="1"/>
      <c r="E383" s="50" t="s">
        <v>389</v>
      </c>
      <c r="F383" s="1"/>
      <c r="G383" s="1"/>
      <c r="H383" s="41"/>
      <c r="I383" s="1"/>
      <c r="J383" s="41"/>
      <c r="K383" s="1"/>
      <c r="L383" s="1"/>
      <c r="M383" s="12"/>
      <c r="N383" s="2"/>
      <c r="O383" s="2"/>
      <c r="P383" s="2"/>
      <c r="Q383" s="2"/>
    </row>
    <row r="384">
      <c r="A384" s="9"/>
      <c r="B384" s="49" t="s">
        <v>57</v>
      </c>
      <c r="C384" s="1"/>
      <c r="D384" s="1"/>
      <c r="E384" s="50" t="s">
        <v>390</v>
      </c>
      <c r="F384" s="1"/>
      <c r="G384" s="1"/>
      <c r="H384" s="41"/>
      <c r="I384" s="1"/>
      <c r="J384" s="41"/>
      <c r="K384" s="1"/>
      <c r="L384" s="1"/>
      <c r="M384" s="12"/>
      <c r="N384" s="2"/>
      <c r="O384" s="2"/>
      <c r="P384" s="2"/>
      <c r="Q384" s="2"/>
    </row>
    <row r="385" thickBot="1">
      <c r="A385" s="9"/>
      <c r="B385" s="51" t="s">
        <v>58</v>
      </c>
      <c r="C385" s="52"/>
      <c r="D385" s="52"/>
      <c r="E385" s="53" t="s">
        <v>113</v>
      </c>
      <c r="F385" s="52"/>
      <c r="G385" s="52"/>
      <c r="H385" s="54"/>
      <c r="I385" s="52"/>
      <c r="J385" s="54"/>
      <c r="K385" s="52"/>
      <c r="L385" s="52"/>
      <c r="M385" s="12"/>
      <c r="N385" s="2"/>
      <c r="O385" s="2"/>
      <c r="P385" s="2"/>
      <c r="Q385" s="2"/>
    </row>
    <row r="386" thickTop="1">
      <c r="A386" s="9"/>
      <c r="B386" s="42">
        <v>70</v>
      </c>
      <c r="C386" s="43" t="s">
        <v>391</v>
      </c>
      <c r="D386" s="43" t="s">
        <v>3</v>
      </c>
      <c r="E386" s="43" t="s">
        <v>392</v>
      </c>
      <c r="F386" s="43" t="s">
        <v>3</v>
      </c>
      <c r="G386" s="44" t="s">
        <v>109</v>
      </c>
      <c r="H386" s="55">
        <v>4.7519999999999998</v>
      </c>
      <c r="I386" s="56">
        <f>ROUND(0,2)</f>
        <v>0</v>
      </c>
      <c r="J386" s="57">
        <f>ROUND(I386*H386,2)</f>
        <v>0</v>
      </c>
      <c r="K386" s="58">
        <v>0.20999999999999999</v>
      </c>
      <c r="L386" s="59">
        <f>IF(ISNUMBER(K386),ROUND(J386*(K386+1),2),0)</f>
        <v>0</v>
      </c>
      <c r="M386" s="12"/>
      <c r="N386" s="2"/>
      <c r="O386" s="2"/>
      <c r="P386" s="2"/>
      <c r="Q386" s="32">
        <f>IF(ISNUMBER(K386),IF(H386&gt;0,IF(I386&gt;0,J386,0),0),0)</f>
        <v>0</v>
      </c>
      <c r="R386" s="26">
        <f>IF(ISNUMBER(K386)=FALSE,J386,0)</f>
        <v>0</v>
      </c>
    </row>
    <row r="387">
      <c r="A387" s="9"/>
      <c r="B387" s="49" t="s">
        <v>54</v>
      </c>
      <c r="C387" s="1"/>
      <c r="D387" s="1"/>
      <c r="E387" s="50" t="s">
        <v>393</v>
      </c>
      <c r="F387" s="1"/>
      <c r="G387" s="1"/>
      <c r="H387" s="41"/>
      <c r="I387" s="1"/>
      <c r="J387" s="41"/>
      <c r="K387" s="1"/>
      <c r="L387" s="1"/>
      <c r="M387" s="12"/>
      <c r="N387" s="2"/>
      <c r="O387" s="2"/>
      <c r="P387" s="2"/>
      <c r="Q387" s="2"/>
    </row>
    <row r="388">
      <c r="A388" s="9"/>
      <c r="B388" s="49" t="s">
        <v>55</v>
      </c>
      <c r="C388" s="1"/>
      <c r="D388" s="1"/>
      <c r="E388" s="50" t="s">
        <v>394</v>
      </c>
      <c r="F388" s="1"/>
      <c r="G388" s="1"/>
      <c r="H388" s="41"/>
      <c r="I388" s="1"/>
      <c r="J388" s="41"/>
      <c r="K388" s="1"/>
      <c r="L388" s="1"/>
      <c r="M388" s="12"/>
      <c r="N388" s="2"/>
      <c r="O388" s="2"/>
      <c r="P388" s="2"/>
      <c r="Q388" s="2"/>
    </row>
    <row r="389">
      <c r="A389" s="9"/>
      <c r="B389" s="49" t="s">
        <v>57</v>
      </c>
      <c r="C389" s="1"/>
      <c r="D389" s="1"/>
      <c r="E389" s="50" t="s">
        <v>390</v>
      </c>
      <c r="F389" s="1"/>
      <c r="G389" s="1"/>
      <c r="H389" s="41"/>
      <c r="I389" s="1"/>
      <c r="J389" s="41"/>
      <c r="K389" s="1"/>
      <c r="L389" s="1"/>
      <c r="M389" s="12"/>
      <c r="N389" s="2"/>
      <c r="O389" s="2"/>
      <c r="P389" s="2"/>
      <c r="Q389" s="2"/>
    </row>
    <row r="390" thickBot="1">
      <c r="A390" s="9"/>
      <c r="B390" s="51" t="s">
        <v>58</v>
      </c>
      <c r="C390" s="52"/>
      <c r="D390" s="52"/>
      <c r="E390" s="53" t="s">
        <v>3</v>
      </c>
      <c r="F390" s="52"/>
      <c r="G390" s="52"/>
      <c r="H390" s="54"/>
      <c r="I390" s="52"/>
      <c r="J390" s="54"/>
      <c r="K390" s="52"/>
      <c r="L390" s="52"/>
      <c r="M390" s="12"/>
      <c r="N390" s="2"/>
      <c r="O390" s="2"/>
      <c r="P390" s="2"/>
      <c r="Q390" s="2"/>
    </row>
    <row r="391" thickTop="1">
      <c r="A391" s="9"/>
      <c r="B391" s="42">
        <v>71</v>
      </c>
      <c r="C391" s="43" t="s">
        <v>395</v>
      </c>
      <c r="D391" s="43" t="s">
        <v>3</v>
      </c>
      <c r="E391" s="43" t="s">
        <v>396</v>
      </c>
      <c r="F391" s="43" t="s">
        <v>3</v>
      </c>
      <c r="G391" s="44" t="s">
        <v>138</v>
      </c>
      <c r="H391" s="55">
        <v>8.8399999999999999</v>
      </c>
      <c r="I391" s="56">
        <f>ROUND(0,2)</f>
        <v>0</v>
      </c>
      <c r="J391" s="57">
        <f>ROUND(I391*H391,2)</f>
        <v>0</v>
      </c>
      <c r="K391" s="58">
        <v>0.20999999999999999</v>
      </c>
      <c r="L391" s="59">
        <f>IF(ISNUMBER(K391),ROUND(J391*(K391+1),2),0)</f>
        <v>0</v>
      </c>
      <c r="M391" s="12"/>
      <c r="N391" s="2"/>
      <c r="O391" s="2"/>
      <c r="P391" s="2"/>
      <c r="Q391" s="32">
        <f>IF(ISNUMBER(K391),IF(H391&gt;0,IF(I391&gt;0,J391,0),0),0)</f>
        <v>0</v>
      </c>
      <c r="R391" s="26">
        <f>IF(ISNUMBER(K391)=FALSE,J391,0)</f>
        <v>0</v>
      </c>
    </row>
    <row r="392">
      <c r="A392" s="9"/>
      <c r="B392" s="49" t="s">
        <v>54</v>
      </c>
      <c r="C392" s="1"/>
      <c r="D392" s="1"/>
      <c r="E392" s="50" t="s">
        <v>397</v>
      </c>
      <c r="F392" s="1"/>
      <c r="G392" s="1"/>
      <c r="H392" s="41"/>
      <c r="I392" s="1"/>
      <c r="J392" s="41"/>
      <c r="K392" s="1"/>
      <c r="L392" s="1"/>
      <c r="M392" s="12"/>
      <c r="N392" s="2"/>
      <c r="O392" s="2"/>
      <c r="P392" s="2"/>
      <c r="Q392" s="2"/>
    </row>
    <row r="393">
      <c r="A393" s="9"/>
      <c r="B393" s="49" t="s">
        <v>55</v>
      </c>
      <c r="C393" s="1"/>
      <c r="D393" s="1"/>
      <c r="E393" s="50" t="s">
        <v>398</v>
      </c>
      <c r="F393" s="1"/>
      <c r="G393" s="1"/>
      <c r="H393" s="41"/>
      <c r="I393" s="1"/>
      <c r="J393" s="41"/>
      <c r="K393" s="1"/>
      <c r="L393" s="1"/>
      <c r="M393" s="12"/>
      <c r="N393" s="2"/>
      <c r="O393" s="2"/>
      <c r="P393" s="2"/>
      <c r="Q393" s="2"/>
    </row>
    <row r="394">
      <c r="A394" s="9"/>
      <c r="B394" s="49" t="s">
        <v>57</v>
      </c>
      <c r="C394" s="1"/>
      <c r="D394" s="1"/>
      <c r="E394" s="50" t="s">
        <v>399</v>
      </c>
      <c r="F394" s="1"/>
      <c r="G394" s="1"/>
      <c r="H394" s="41"/>
      <c r="I394" s="1"/>
      <c r="J394" s="41"/>
      <c r="K394" s="1"/>
      <c r="L394" s="1"/>
      <c r="M394" s="12"/>
      <c r="N394" s="2"/>
      <c r="O394" s="2"/>
      <c r="P394" s="2"/>
      <c r="Q394" s="2"/>
    </row>
    <row r="395" thickBot="1">
      <c r="A395" s="9"/>
      <c r="B395" s="51" t="s">
        <v>58</v>
      </c>
      <c r="C395" s="52"/>
      <c r="D395" s="52"/>
      <c r="E395" s="53" t="s">
        <v>113</v>
      </c>
      <c r="F395" s="52"/>
      <c r="G395" s="52"/>
      <c r="H395" s="54"/>
      <c r="I395" s="52"/>
      <c r="J395" s="54"/>
      <c r="K395" s="52"/>
      <c r="L395" s="52"/>
      <c r="M395" s="12"/>
      <c r="N395" s="2"/>
      <c r="O395" s="2"/>
      <c r="P395" s="2"/>
      <c r="Q395" s="2"/>
    </row>
    <row r="396" thickTop="1">
      <c r="A396" s="9"/>
      <c r="B396" s="42">
        <v>72</v>
      </c>
      <c r="C396" s="43" t="s">
        <v>395</v>
      </c>
      <c r="D396" s="43">
        <v>1</v>
      </c>
      <c r="E396" s="43" t="s">
        <v>396</v>
      </c>
      <c r="F396" s="43" t="s">
        <v>3</v>
      </c>
      <c r="G396" s="44" t="s">
        <v>138</v>
      </c>
      <c r="H396" s="55">
        <v>7.2000000000000002</v>
      </c>
      <c r="I396" s="56">
        <f>ROUND(0,2)</f>
        <v>0</v>
      </c>
      <c r="J396" s="57">
        <f>ROUND(I396*H396,2)</f>
        <v>0</v>
      </c>
      <c r="K396" s="58">
        <v>0.20999999999999999</v>
      </c>
      <c r="L396" s="59">
        <f>IF(ISNUMBER(K396),ROUND(J396*(K396+1),2),0)</f>
        <v>0</v>
      </c>
      <c r="M396" s="12"/>
      <c r="N396" s="2"/>
      <c r="O396" s="2"/>
      <c r="P396" s="2"/>
      <c r="Q396" s="32">
        <f>IF(ISNUMBER(K396),IF(H396&gt;0,IF(I396&gt;0,J396,0),0),0)</f>
        <v>0</v>
      </c>
      <c r="R396" s="26">
        <f>IF(ISNUMBER(K396)=FALSE,J396,0)</f>
        <v>0</v>
      </c>
    </row>
    <row r="397">
      <c r="A397" s="9"/>
      <c r="B397" s="49" t="s">
        <v>54</v>
      </c>
      <c r="C397" s="1"/>
      <c r="D397" s="1"/>
      <c r="E397" s="50" t="s">
        <v>397</v>
      </c>
      <c r="F397" s="1"/>
      <c r="G397" s="1"/>
      <c r="H397" s="41"/>
      <c r="I397" s="1"/>
      <c r="J397" s="41"/>
      <c r="K397" s="1"/>
      <c r="L397" s="1"/>
      <c r="M397" s="12"/>
      <c r="N397" s="2"/>
      <c r="O397" s="2"/>
      <c r="P397" s="2"/>
      <c r="Q397" s="2"/>
    </row>
    <row r="398">
      <c r="A398" s="9"/>
      <c r="B398" s="49" t="s">
        <v>55</v>
      </c>
      <c r="C398" s="1"/>
      <c r="D398" s="1"/>
      <c r="E398" s="50" t="s">
        <v>318</v>
      </c>
      <c r="F398" s="1"/>
      <c r="G398" s="1"/>
      <c r="H398" s="41"/>
      <c r="I398" s="1"/>
      <c r="J398" s="41"/>
      <c r="K398" s="1"/>
      <c r="L398" s="1"/>
      <c r="M398" s="12"/>
      <c r="N398" s="2"/>
      <c r="O398" s="2"/>
      <c r="P398" s="2"/>
      <c r="Q398" s="2"/>
    </row>
    <row r="399">
      <c r="A399" s="9"/>
      <c r="B399" s="49" t="s">
        <v>57</v>
      </c>
      <c r="C399" s="1"/>
      <c r="D399" s="1"/>
      <c r="E399" s="50" t="s">
        <v>399</v>
      </c>
      <c r="F399" s="1"/>
      <c r="G399" s="1"/>
      <c r="H399" s="41"/>
      <c r="I399" s="1"/>
      <c r="J399" s="41"/>
      <c r="K399" s="1"/>
      <c r="L399" s="1"/>
      <c r="M399" s="12"/>
      <c r="N399" s="2"/>
      <c r="O399" s="2"/>
      <c r="P399" s="2"/>
      <c r="Q399" s="2"/>
    </row>
    <row r="400" thickBot="1">
      <c r="A400" s="9"/>
      <c r="B400" s="51" t="s">
        <v>58</v>
      </c>
      <c r="C400" s="52"/>
      <c r="D400" s="52"/>
      <c r="E400" s="53" t="s">
        <v>113</v>
      </c>
      <c r="F400" s="52"/>
      <c r="G400" s="52"/>
      <c r="H400" s="54"/>
      <c r="I400" s="52"/>
      <c r="J400" s="54"/>
      <c r="K400" s="52"/>
      <c r="L400" s="52"/>
      <c r="M400" s="12"/>
      <c r="N400" s="2"/>
      <c r="O400" s="2"/>
      <c r="P400" s="2"/>
      <c r="Q400" s="2"/>
    </row>
    <row r="401" thickTop="1">
      <c r="A401" s="9"/>
      <c r="B401" s="42">
        <v>73</v>
      </c>
      <c r="C401" s="43" t="s">
        <v>400</v>
      </c>
      <c r="D401" s="43" t="s">
        <v>3</v>
      </c>
      <c r="E401" s="43" t="s">
        <v>401</v>
      </c>
      <c r="F401" s="43" t="s">
        <v>3</v>
      </c>
      <c r="G401" s="44" t="s">
        <v>138</v>
      </c>
      <c r="H401" s="55">
        <v>7.2000000000000002</v>
      </c>
      <c r="I401" s="56">
        <f>ROUND(0,2)</f>
        <v>0</v>
      </c>
      <c r="J401" s="57">
        <f>ROUND(I401*H401,2)</f>
        <v>0</v>
      </c>
      <c r="K401" s="58">
        <v>0.20999999999999999</v>
      </c>
      <c r="L401" s="59">
        <f>IF(ISNUMBER(K401),ROUND(J401*(K401+1),2),0)</f>
        <v>0</v>
      </c>
      <c r="M401" s="12"/>
      <c r="N401" s="2"/>
      <c r="O401" s="2"/>
      <c r="P401" s="2"/>
      <c r="Q401" s="32">
        <f>IF(ISNUMBER(K401),IF(H401&gt;0,IF(I401&gt;0,J401,0),0),0)</f>
        <v>0</v>
      </c>
      <c r="R401" s="26">
        <f>IF(ISNUMBER(K401)=FALSE,J401,0)</f>
        <v>0</v>
      </c>
    </row>
    <row r="402">
      <c r="A402" s="9"/>
      <c r="B402" s="49" t="s">
        <v>54</v>
      </c>
      <c r="C402" s="1"/>
      <c r="D402" s="1"/>
      <c r="E402" s="50" t="s">
        <v>402</v>
      </c>
      <c r="F402" s="1"/>
      <c r="G402" s="1"/>
      <c r="H402" s="41"/>
      <c r="I402" s="1"/>
      <c r="J402" s="41"/>
      <c r="K402" s="1"/>
      <c r="L402" s="1"/>
      <c r="M402" s="12"/>
      <c r="N402" s="2"/>
      <c r="O402" s="2"/>
      <c r="P402" s="2"/>
      <c r="Q402" s="2"/>
    </row>
    <row r="403">
      <c r="A403" s="9"/>
      <c r="B403" s="49" t="s">
        <v>55</v>
      </c>
      <c r="C403" s="1"/>
      <c r="D403" s="1"/>
      <c r="E403" s="50" t="s">
        <v>3</v>
      </c>
      <c r="F403" s="1"/>
      <c r="G403" s="1"/>
      <c r="H403" s="41"/>
      <c r="I403" s="1"/>
      <c r="J403" s="41"/>
      <c r="K403" s="1"/>
      <c r="L403" s="1"/>
      <c r="M403" s="12"/>
      <c r="N403" s="2"/>
      <c r="O403" s="2"/>
      <c r="P403" s="2"/>
      <c r="Q403" s="2"/>
    </row>
    <row r="404">
      <c r="A404" s="9"/>
      <c r="B404" s="49" t="s">
        <v>57</v>
      </c>
      <c r="C404" s="1"/>
      <c r="D404" s="1"/>
      <c r="E404" s="50" t="s">
        <v>399</v>
      </c>
      <c r="F404" s="1"/>
      <c r="G404" s="1"/>
      <c r="H404" s="41"/>
      <c r="I404" s="1"/>
      <c r="J404" s="41"/>
      <c r="K404" s="1"/>
      <c r="L404" s="1"/>
      <c r="M404" s="12"/>
      <c r="N404" s="2"/>
      <c r="O404" s="2"/>
      <c r="P404" s="2"/>
      <c r="Q404" s="2"/>
    </row>
    <row r="405" thickBot="1">
      <c r="A405" s="9"/>
      <c r="B405" s="51" t="s">
        <v>58</v>
      </c>
      <c r="C405" s="52"/>
      <c r="D405" s="52"/>
      <c r="E405" s="53" t="s">
        <v>113</v>
      </c>
      <c r="F405" s="52"/>
      <c r="G405" s="52"/>
      <c r="H405" s="54"/>
      <c r="I405" s="52"/>
      <c r="J405" s="54"/>
      <c r="K405" s="52"/>
      <c r="L405" s="52"/>
      <c r="M405" s="12"/>
      <c r="N405" s="2"/>
      <c r="O405" s="2"/>
      <c r="P405" s="2"/>
      <c r="Q405" s="2"/>
    </row>
    <row r="406" thickTop="1">
      <c r="A406" s="9"/>
      <c r="B406" s="42">
        <v>74</v>
      </c>
      <c r="C406" s="43" t="s">
        <v>400</v>
      </c>
      <c r="D406" s="43">
        <v>1</v>
      </c>
      <c r="E406" s="43" t="s">
        <v>401</v>
      </c>
      <c r="F406" s="43" t="s">
        <v>3</v>
      </c>
      <c r="G406" s="44" t="s">
        <v>138</v>
      </c>
      <c r="H406" s="55">
        <v>8.8399999999999999</v>
      </c>
      <c r="I406" s="56">
        <f>ROUND(0,2)</f>
        <v>0</v>
      </c>
      <c r="J406" s="57">
        <f>ROUND(I406*H406,2)</f>
        <v>0</v>
      </c>
      <c r="K406" s="58">
        <v>0.20999999999999999</v>
      </c>
      <c r="L406" s="59">
        <f>IF(ISNUMBER(K406),ROUND(J406*(K406+1),2),0)</f>
        <v>0</v>
      </c>
      <c r="M406" s="12"/>
      <c r="N406" s="2"/>
      <c r="O406" s="2"/>
      <c r="P406" s="2"/>
      <c r="Q406" s="32">
        <f>IF(ISNUMBER(K406),IF(H406&gt;0,IF(I406&gt;0,J406,0),0),0)</f>
        <v>0</v>
      </c>
      <c r="R406" s="26">
        <f>IF(ISNUMBER(K406)=FALSE,J406,0)</f>
        <v>0</v>
      </c>
    </row>
    <row r="407">
      <c r="A407" s="9"/>
      <c r="B407" s="49" t="s">
        <v>54</v>
      </c>
      <c r="C407" s="1"/>
      <c r="D407" s="1"/>
      <c r="E407" s="50" t="s">
        <v>402</v>
      </c>
      <c r="F407" s="1"/>
      <c r="G407" s="1"/>
      <c r="H407" s="41"/>
      <c r="I407" s="1"/>
      <c r="J407" s="41"/>
      <c r="K407" s="1"/>
      <c r="L407" s="1"/>
      <c r="M407" s="12"/>
      <c r="N407" s="2"/>
      <c r="O407" s="2"/>
      <c r="P407" s="2"/>
      <c r="Q407" s="2"/>
    </row>
    <row r="408">
      <c r="A408" s="9"/>
      <c r="B408" s="49" t="s">
        <v>55</v>
      </c>
      <c r="C408" s="1"/>
      <c r="D408" s="1"/>
      <c r="E408" s="50" t="s">
        <v>3</v>
      </c>
      <c r="F408" s="1"/>
      <c r="G408" s="1"/>
      <c r="H408" s="41"/>
      <c r="I408" s="1"/>
      <c r="J408" s="41"/>
      <c r="K408" s="1"/>
      <c r="L408" s="1"/>
      <c r="M408" s="12"/>
      <c r="N408" s="2"/>
      <c r="O408" s="2"/>
      <c r="P408" s="2"/>
      <c r="Q408" s="2"/>
    </row>
    <row r="409">
      <c r="A409" s="9"/>
      <c r="B409" s="49" t="s">
        <v>57</v>
      </c>
      <c r="C409" s="1"/>
      <c r="D409" s="1"/>
      <c r="E409" s="50" t="s">
        <v>399</v>
      </c>
      <c r="F409" s="1"/>
      <c r="G409" s="1"/>
      <c r="H409" s="41"/>
      <c r="I409" s="1"/>
      <c r="J409" s="41"/>
      <c r="K409" s="1"/>
      <c r="L409" s="1"/>
      <c r="M409" s="12"/>
      <c r="N409" s="2"/>
      <c r="O409" s="2"/>
      <c r="P409" s="2"/>
      <c r="Q409" s="2"/>
    </row>
    <row r="410" thickBot="1">
      <c r="A410" s="9"/>
      <c r="B410" s="51" t="s">
        <v>58</v>
      </c>
      <c r="C410" s="52"/>
      <c r="D410" s="52"/>
      <c r="E410" s="53" t="s">
        <v>113</v>
      </c>
      <c r="F410" s="52"/>
      <c r="G410" s="52"/>
      <c r="H410" s="54"/>
      <c r="I410" s="52"/>
      <c r="J410" s="54"/>
      <c r="K410" s="52"/>
      <c r="L410" s="52"/>
      <c r="M410" s="12"/>
      <c r="N410" s="2"/>
      <c r="O410" s="2"/>
      <c r="P410" s="2"/>
      <c r="Q410" s="2"/>
    </row>
    <row r="411" thickTop="1">
      <c r="A411" s="9"/>
      <c r="B411" s="42">
        <v>75</v>
      </c>
      <c r="C411" s="43" t="s">
        <v>403</v>
      </c>
      <c r="D411" s="43" t="s">
        <v>3</v>
      </c>
      <c r="E411" s="43" t="s">
        <v>404</v>
      </c>
      <c r="F411" s="43" t="s">
        <v>3</v>
      </c>
      <c r="G411" s="44" t="s">
        <v>260</v>
      </c>
      <c r="H411" s="55">
        <v>0.187</v>
      </c>
      <c r="I411" s="56">
        <f>ROUND(0,2)</f>
        <v>0</v>
      </c>
      <c r="J411" s="57">
        <f>ROUND(I411*H411,2)</f>
        <v>0</v>
      </c>
      <c r="K411" s="58">
        <v>0.20999999999999999</v>
      </c>
      <c r="L411" s="59">
        <f>IF(ISNUMBER(K411),ROUND(J411*(K411+1),2),0)</f>
        <v>0</v>
      </c>
      <c r="M411" s="12"/>
      <c r="N411" s="2"/>
      <c r="O411" s="2"/>
      <c r="P411" s="2"/>
      <c r="Q411" s="32">
        <f>IF(ISNUMBER(K411),IF(H411&gt;0,IF(I411&gt;0,J411,0),0),0)</f>
        <v>0</v>
      </c>
      <c r="R411" s="26">
        <f>IF(ISNUMBER(K411)=FALSE,J411,0)</f>
        <v>0</v>
      </c>
    </row>
    <row r="412">
      <c r="A412" s="9"/>
      <c r="B412" s="49" t="s">
        <v>54</v>
      </c>
      <c r="C412" s="1"/>
      <c r="D412" s="1"/>
      <c r="E412" s="50" t="s">
        <v>405</v>
      </c>
      <c r="F412" s="1"/>
      <c r="G412" s="1"/>
      <c r="H412" s="41"/>
      <c r="I412" s="1"/>
      <c r="J412" s="41"/>
      <c r="K412" s="1"/>
      <c r="L412" s="1"/>
      <c r="M412" s="12"/>
      <c r="N412" s="2"/>
      <c r="O412" s="2"/>
      <c r="P412" s="2"/>
      <c r="Q412" s="2"/>
    </row>
    <row r="413">
      <c r="A413" s="9"/>
      <c r="B413" s="49" t="s">
        <v>55</v>
      </c>
      <c r="C413" s="1"/>
      <c r="D413" s="1"/>
      <c r="E413" s="50" t="s">
        <v>406</v>
      </c>
      <c r="F413" s="1"/>
      <c r="G413" s="1"/>
      <c r="H413" s="41"/>
      <c r="I413" s="1"/>
      <c r="J413" s="41"/>
      <c r="K413" s="1"/>
      <c r="L413" s="1"/>
      <c r="M413" s="12"/>
      <c r="N413" s="2"/>
      <c r="O413" s="2"/>
      <c r="P413" s="2"/>
      <c r="Q413" s="2"/>
    </row>
    <row r="414">
      <c r="A414" s="9"/>
      <c r="B414" s="49" t="s">
        <v>57</v>
      </c>
      <c r="C414" s="1"/>
      <c r="D414" s="1"/>
      <c r="E414" s="50" t="s">
        <v>407</v>
      </c>
      <c r="F414" s="1"/>
      <c r="G414" s="1"/>
      <c r="H414" s="41"/>
      <c r="I414" s="1"/>
      <c r="J414" s="41"/>
      <c r="K414" s="1"/>
      <c r="L414" s="1"/>
      <c r="M414" s="12"/>
      <c r="N414" s="2"/>
      <c r="O414" s="2"/>
      <c r="P414" s="2"/>
      <c r="Q414" s="2"/>
    </row>
    <row r="415" thickBot="1">
      <c r="A415" s="9"/>
      <c r="B415" s="51" t="s">
        <v>58</v>
      </c>
      <c r="C415" s="52"/>
      <c r="D415" s="52"/>
      <c r="E415" s="53" t="s">
        <v>113</v>
      </c>
      <c r="F415" s="52"/>
      <c r="G415" s="52"/>
      <c r="H415" s="54"/>
      <c r="I415" s="52"/>
      <c r="J415" s="54"/>
      <c r="K415" s="52"/>
      <c r="L415" s="52"/>
      <c r="M415" s="12"/>
      <c r="N415" s="2"/>
      <c r="O415" s="2"/>
      <c r="P415" s="2"/>
      <c r="Q415" s="2"/>
    </row>
    <row r="416" thickTop="1">
      <c r="A416" s="9"/>
      <c r="B416" s="42">
        <v>76</v>
      </c>
      <c r="C416" s="43" t="s">
        <v>403</v>
      </c>
      <c r="D416" s="43">
        <v>1</v>
      </c>
      <c r="E416" s="43" t="s">
        <v>404</v>
      </c>
      <c r="F416" s="43" t="s">
        <v>3</v>
      </c>
      <c r="G416" s="44" t="s">
        <v>260</v>
      </c>
      <c r="H416" s="55">
        <v>0.51800000000000002</v>
      </c>
      <c r="I416" s="56">
        <f>ROUND(0,2)</f>
        <v>0</v>
      </c>
      <c r="J416" s="57">
        <f>ROUND(I416*H416,2)</f>
        <v>0</v>
      </c>
      <c r="K416" s="58">
        <v>0.20999999999999999</v>
      </c>
      <c r="L416" s="59">
        <f>IF(ISNUMBER(K416),ROUND(J416*(K416+1),2),0)</f>
        <v>0</v>
      </c>
      <c r="M416" s="12"/>
      <c r="N416" s="2"/>
      <c r="O416" s="2"/>
      <c r="P416" s="2"/>
      <c r="Q416" s="32">
        <f>IF(ISNUMBER(K416),IF(H416&gt;0,IF(I416&gt;0,J416,0),0),0)</f>
        <v>0</v>
      </c>
      <c r="R416" s="26">
        <f>IF(ISNUMBER(K416)=FALSE,J416,0)</f>
        <v>0</v>
      </c>
    </row>
    <row r="417">
      <c r="A417" s="9"/>
      <c r="B417" s="49" t="s">
        <v>54</v>
      </c>
      <c r="C417" s="1"/>
      <c r="D417" s="1"/>
      <c r="E417" s="50" t="s">
        <v>405</v>
      </c>
      <c r="F417" s="1"/>
      <c r="G417" s="1"/>
      <c r="H417" s="41"/>
      <c r="I417" s="1"/>
      <c r="J417" s="41"/>
      <c r="K417" s="1"/>
      <c r="L417" s="1"/>
      <c r="M417" s="12"/>
      <c r="N417" s="2"/>
      <c r="O417" s="2"/>
      <c r="P417" s="2"/>
      <c r="Q417" s="2"/>
    </row>
    <row r="418">
      <c r="A418" s="9"/>
      <c r="B418" s="49" t="s">
        <v>55</v>
      </c>
      <c r="C418" s="1"/>
      <c r="D418" s="1"/>
      <c r="E418" s="50" t="s">
        <v>408</v>
      </c>
      <c r="F418" s="1"/>
      <c r="G418" s="1"/>
      <c r="H418" s="41"/>
      <c r="I418" s="1"/>
      <c r="J418" s="41"/>
      <c r="K418" s="1"/>
      <c r="L418" s="1"/>
      <c r="M418" s="12"/>
      <c r="N418" s="2"/>
      <c r="O418" s="2"/>
      <c r="P418" s="2"/>
      <c r="Q418" s="2"/>
    </row>
    <row r="419">
      <c r="A419" s="9"/>
      <c r="B419" s="49" t="s">
        <v>57</v>
      </c>
      <c r="C419" s="1"/>
      <c r="D419" s="1"/>
      <c r="E419" s="50" t="s">
        <v>407</v>
      </c>
      <c r="F419" s="1"/>
      <c r="G419" s="1"/>
      <c r="H419" s="41"/>
      <c r="I419" s="1"/>
      <c r="J419" s="41"/>
      <c r="K419" s="1"/>
      <c r="L419" s="1"/>
      <c r="M419" s="12"/>
      <c r="N419" s="2"/>
      <c r="O419" s="2"/>
      <c r="P419" s="2"/>
      <c r="Q419" s="2"/>
    </row>
    <row r="420" thickBot="1">
      <c r="A420" s="9"/>
      <c r="B420" s="51" t="s">
        <v>58</v>
      </c>
      <c r="C420" s="52"/>
      <c r="D420" s="52"/>
      <c r="E420" s="53" t="s">
        <v>113</v>
      </c>
      <c r="F420" s="52"/>
      <c r="G420" s="52"/>
      <c r="H420" s="54"/>
      <c r="I420" s="52"/>
      <c r="J420" s="54"/>
      <c r="K420" s="52"/>
      <c r="L420" s="52"/>
      <c r="M420" s="12"/>
      <c r="N420" s="2"/>
      <c r="O420" s="2"/>
      <c r="P420" s="2"/>
      <c r="Q420" s="2"/>
    </row>
    <row r="421" thickTop="1">
      <c r="A421" s="9"/>
      <c r="B421" s="42">
        <v>77</v>
      </c>
      <c r="C421" s="43" t="s">
        <v>409</v>
      </c>
      <c r="D421" s="43" t="s">
        <v>3</v>
      </c>
      <c r="E421" s="43" t="s">
        <v>410</v>
      </c>
      <c r="F421" s="43" t="s">
        <v>3</v>
      </c>
      <c r="G421" s="44" t="s">
        <v>109</v>
      </c>
      <c r="H421" s="55">
        <v>10</v>
      </c>
      <c r="I421" s="56">
        <f>ROUND(0,2)</f>
        <v>0</v>
      </c>
      <c r="J421" s="57">
        <f>ROUND(I421*H421,2)</f>
        <v>0</v>
      </c>
      <c r="K421" s="58">
        <v>0.20999999999999999</v>
      </c>
      <c r="L421" s="59">
        <f>IF(ISNUMBER(K421),ROUND(J421*(K421+1),2),0)</f>
        <v>0</v>
      </c>
      <c r="M421" s="12"/>
      <c r="N421" s="2"/>
      <c r="O421" s="2"/>
      <c r="P421" s="2"/>
      <c r="Q421" s="32">
        <f>IF(ISNUMBER(K421),IF(H421&gt;0,IF(I421&gt;0,J421,0),0),0)</f>
        <v>0</v>
      </c>
      <c r="R421" s="26">
        <f>IF(ISNUMBER(K421)=FALSE,J421,0)</f>
        <v>0</v>
      </c>
    </row>
    <row r="422">
      <c r="A422" s="9"/>
      <c r="B422" s="49" t="s">
        <v>54</v>
      </c>
      <c r="C422" s="1"/>
      <c r="D422" s="1"/>
      <c r="E422" s="50" t="s">
        <v>411</v>
      </c>
      <c r="F422" s="1"/>
      <c r="G422" s="1"/>
      <c r="H422" s="41"/>
      <c r="I422" s="1"/>
      <c r="J422" s="41"/>
      <c r="K422" s="1"/>
      <c r="L422" s="1"/>
      <c r="M422" s="12"/>
      <c r="N422" s="2"/>
      <c r="O422" s="2"/>
      <c r="P422" s="2"/>
      <c r="Q422" s="2"/>
    </row>
    <row r="423">
      <c r="A423" s="9"/>
      <c r="B423" s="49" t="s">
        <v>55</v>
      </c>
      <c r="C423" s="1"/>
      <c r="D423" s="1"/>
      <c r="E423" s="50" t="s">
        <v>412</v>
      </c>
      <c r="F423" s="1"/>
      <c r="G423" s="1"/>
      <c r="H423" s="41"/>
      <c r="I423" s="1"/>
      <c r="J423" s="41"/>
      <c r="K423" s="1"/>
      <c r="L423" s="1"/>
      <c r="M423" s="12"/>
      <c r="N423" s="2"/>
      <c r="O423" s="2"/>
      <c r="P423" s="2"/>
      <c r="Q423" s="2"/>
    </row>
    <row r="424">
      <c r="A424" s="9"/>
      <c r="B424" s="49" t="s">
        <v>57</v>
      </c>
      <c r="C424" s="1"/>
      <c r="D424" s="1"/>
      <c r="E424" s="50" t="s">
        <v>413</v>
      </c>
      <c r="F424" s="1"/>
      <c r="G424" s="1"/>
      <c r="H424" s="41"/>
      <c r="I424" s="1"/>
      <c r="J424" s="41"/>
      <c r="K424" s="1"/>
      <c r="L424" s="1"/>
      <c r="M424" s="12"/>
      <c r="N424" s="2"/>
      <c r="O424" s="2"/>
      <c r="P424" s="2"/>
      <c r="Q424" s="2"/>
    </row>
    <row r="425" thickBot="1">
      <c r="A425" s="9"/>
      <c r="B425" s="51" t="s">
        <v>58</v>
      </c>
      <c r="C425" s="52"/>
      <c r="D425" s="52"/>
      <c r="E425" s="53" t="s">
        <v>113</v>
      </c>
      <c r="F425" s="52"/>
      <c r="G425" s="52"/>
      <c r="H425" s="54"/>
      <c r="I425" s="52"/>
      <c r="J425" s="54"/>
      <c r="K425" s="52"/>
      <c r="L425" s="52"/>
      <c r="M425" s="12"/>
      <c r="N425" s="2"/>
      <c r="O425" s="2"/>
      <c r="P425" s="2"/>
      <c r="Q425" s="2"/>
    </row>
    <row r="426" thickTop="1" thickBot="1" ht="25" customHeight="1">
      <c r="A426" s="9"/>
      <c r="B426" s="1"/>
      <c r="C426" s="60">
        <v>3</v>
      </c>
      <c r="D426" s="1"/>
      <c r="E426" s="60" t="s">
        <v>98</v>
      </c>
      <c r="F426" s="1"/>
      <c r="G426" s="61" t="s">
        <v>72</v>
      </c>
      <c r="H426" s="62">
        <f>J381+J386+J391+J396+J401+J406+J411+J416+J421</f>
        <v>0</v>
      </c>
      <c r="I426" s="61" t="s">
        <v>73</v>
      </c>
      <c r="J426" s="63">
        <f>(L426-H426)</f>
        <v>0</v>
      </c>
      <c r="K426" s="61" t="s">
        <v>74</v>
      </c>
      <c r="L426" s="64">
        <f>L381+L386+L391+L396+L401+L406+L411+L416+L421</f>
        <v>0</v>
      </c>
      <c r="M426" s="12"/>
      <c r="N426" s="2"/>
      <c r="O426" s="2"/>
      <c r="P426" s="2"/>
      <c r="Q426" s="32">
        <f>0+Q381+Q386+Q391+Q396+Q401+Q406+Q411+Q416+Q421</f>
        <v>0</v>
      </c>
      <c r="R426" s="26">
        <f>0+R381+R386+R391+R396+R401+R406+R411+R416+R421</f>
        <v>0</v>
      </c>
      <c r="S426" s="65">
        <f>Q426*(1+J426)+R426</f>
        <v>0</v>
      </c>
    </row>
    <row r="427" thickTop="1" thickBot="1" ht="25" customHeight="1">
      <c r="A427" s="9"/>
      <c r="B427" s="66"/>
      <c r="C427" s="66"/>
      <c r="D427" s="66"/>
      <c r="E427" s="66"/>
      <c r="F427" s="66"/>
      <c r="G427" s="67" t="s">
        <v>75</v>
      </c>
      <c r="H427" s="68">
        <f>J381+J386+J391+J396+J401+J406+J411+J416+J421</f>
        <v>0</v>
      </c>
      <c r="I427" s="67" t="s">
        <v>76</v>
      </c>
      <c r="J427" s="69">
        <f>0+J426</f>
        <v>0</v>
      </c>
      <c r="K427" s="67" t="s">
        <v>77</v>
      </c>
      <c r="L427" s="70">
        <f>L381+L386+L391+L396+L401+L406+L411+L416+L421</f>
        <v>0</v>
      </c>
      <c r="M427" s="12"/>
      <c r="N427" s="2"/>
      <c r="O427" s="2"/>
      <c r="P427" s="2"/>
      <c r="Q427" s="2"/>
    </row>
    <row r="428" ht="40" customHeight="1">
      <c r="A428" s="9"/>
      <c r="B428" s="71" t="s">
        <v>414</v>
      </c>
      <c r="C428" s="1"/>
      <c r="D428" s="1"/>
      <c r="E428" s="1"/>
      <c r="F428" s="1"/>
      <c r="G428" s="1"/>
      <c r="H428" s="41"/>
      <c r="I428" s="1"/>
      <c r="J428" s="41"/>
      <c r="K428" s="1"/>
      <c r="L428" s="1"/>
      <c r="M428" s="12"/>
      <c r="N428" s="2"/>
      <c r="O428" s="2"/>
      <c r="P428" s="2"/>
      <c r="Q428" s="2"/>
    </row>
    <row r="429">
      <c r="A429" s="9"/>
      <c r="B429" s="42">
        <v>78</v>
      </c>
      <c r="C429" s="43" t="s">
        <v>415</v>
      </c>
      <c r="D429" s="43" t="s">
        <v>3</v>
      </c>
      <c r="E429" s="43" t="s">
        <v>416</v>
      </c>
      <c r="F429" s="43" t="s">
        <v>3</v>
      </c>
      <c r="G429" s="44" t="s">
        <v>138</v>
      </c>
      <c r="H429" s="45">
        <v>4.7999999999999998</v>
      </c>
      <c r="I429" s="24">
        <f>ROUND(0,2)</f>
        <v>0</v>
      </c>
      <c r="J429" s="46">
        <f>ROUND(I429*H429,2)</f>
        <v>0</v>
      </c>
      <c r="K429" s="47">
        <v>0.20999999999999999</v>
      </c>
      <c r="L429" s="48">
        <f>IF(ISNUMBER(K429),ROUND(J429*(K429+1),2),0)</f>
        <v>0</v>
      </c>
      <c r="M429" s="12"/>
      <c r="N429" s="2"/>
      <c r="O429" s="2"/>
      <c r="P429" s="2"/>
      <c r="Q429" s="32">
        <f>IF(ISNUMBER(K429),IF(H429&gt;0,IF(I429&gt;0,J429,0),0),0)</f>
        <v>0</v>
      </c>
      <c r="R429" s="26">
        <f>IF(ISNUMBER(K429)=FALSE,J429,0)</f>
        <v>0</v>
      </c>
    </row>
    <row r="430">
      <c r="A430" s="9"/>
      <c r="B430" s="49" t="s">
        <v>54</v>
      </c>
      <c r="C430" s="1"/>
      <c r="D430" s="1"/>
      <c r="E430" s="50" t="s">
        <v>417</v>
      </c>
      <c r="F430" s="1"/>
      <c r="G430" s="1"/>
      <c r="H430" s="41"/>
      <c r="I430" s="1"/>
      <c r="J430" s="41"/>
      <c r="K430" s="1"/>
      <c r="L430" s="1"/>
      <c r="M430" s="12"/>
      <c r="N430" s="2"/>
      <c r="O430" s="2"/>
      <c r="P430" s="2"/>
      <c r="Q430" s="2"/>
    </row>
    <row r="431">
      <c r="A431" s="9"/>
      <c r="B431" s="49" t="s">
        <v>55</v>
      </c>
      <c r="C431" s="1"/>
      <c r="D431" s="1"/>
      <c r="E431" s="50" t="s">
        <v>418</v>
      </c>
      <c r="F431" s="1"/>
      <c r="G431" s="1"/>
      <c r="H431" s="41"/>
      <c r="I431" s="1"/>
      <c r="J431" s="41"/>
      <c r="K431" s="1"/>
      <c r="L431" s="1"/>
      <c r="M431" s="12"/>
      <c r="N431" s="2"/>
      <c r="O431" s="2"/>
      <c r="P431" s="2"/>
      <c r="Q431" s="2"/>
    </row>
    <row r="432">
      <c r="A432" s="9"/>
      <c r="B432" s="49" t="s">
        <v>57</v>
      </c>
      <c r="C432" s="1"/>
      <c r="D432" s="1"/>
      <c r="E432" s="50" t="s">
        <v>419</v>
      </c>
      <c r="F432" s="1"/>
      <c r="G432" s="1"/>
      <c r="H432" s="41"/>
      <c r="I432" s="1"/>
      <c r="J432" s="41"/>
      <c r="K432" s="1"/>
      <c r="L432" s="1"/>
      <c r="M432" s="12"/>
      <c r="N432" s="2"/>
      <c r="O432" s="2"/>
      <c r="P432" s="2"/>
      <c r="Q432" s="2"/>
    </row>
    <row r="433" thickBot="1">
      <c r="A433" s="9"/>
      <c r="B433" s="51" t="s">
        <v>58</v>
      </c>
      <c r="C433" s="52"/>
      <c r="D433" s="52"/>
      <c r="E433" s="53" t="s">
        <v>113</v>
      </c>
      <c r="F433" s="52"/>
      <c r="G433" s="52"/>
      <c r="H433" s="54"/>
      <c r="I433" s="52"/>
      <c r="J433" s="54"/>
      <c r="K433" s="52"/>
      <c r="L433" s="52"/>
      <c r="M433" s="12"/>
      <c r="N433" s="2"/>
      <c r="O433" s="2"/>
      <c r="P433" s="2"/>
      <c r="Q433" s="2"/>
    </row>
    <row r="434" thickTop="1">
      <c r="A434" s="9"/>
      <c r="B434" s="42">
        <v>79</v>
      </c>
      <c r="C434" s="43" t="s">
        <v>420</v>
      </c>
      <c r="D434" s="43" t="s">
        <v>3</v>
      </c>
      <c r="E434" s="43" t="s">
        <v>421</v>
      </c>
      <c r="F434" s="43" t="s">
        <v>3</v>
      </c>
      <c r="G434" s="44" t="s">
        <v>109</v>
      </c>
      <c r="H434" s="55">
        <v>0.79200000000000004</v>
      </c>
      <c r="I434" s="56">
        <f>ROUND(0,2)</f>
        <v>0</v>
      </c>
      <c r="J434" s="57">
        <f>ROUND(I434*H434,2)</f>
        <v>0</v>
      </c>
      <c r="K434" s="58">
        <v>0.20999999999999999</v>
      </c>
      <c r="L434" s="59">
        <f>IF(ISNUMBER(K434),ROUND(J434*(K434+1),2),0)</f>
        <v>0</v>
      </c>
      <c r="M434" s="12"/>
      <c r="N434" s="2"/>
      <c r="O434" s="2"/>
      <c r="P434" s="2"/>
      <c r="Q434" s="32">
        <f>IF(ISNUMBER(K434),IF(H434&gt;0,IF(I434&gt;0,J434,0),0),0)</f>
        <v>0</v>
      </c>
      <c r="R434" s="26">
        <f>IF(ISNUMBER(K434)=FALSE,J434,0)</f>
        <v>0</v>
      </c>
    </row>
    <row r="435">
      <c r="A435" s="9"/>
      <c r="B435" s="49" t="s">
        <v>54</v>
      </c>
      <c r="C435" s="1"/>
      <c r="D435" s="1"/>
      <c r="E435" s="50" t="s">
        <v>422</v>
      </c>
      <c r="F435" s="1"/>
      <c r="G435" s="1"/>
      <c r="H435" s="41"/>
      <c r="I435" s="1"/>
      <c r="J435" s="41"/>
      <c r="K435" s="1"/>
      <c r="L435" s="1"/>
      <c r="M435" s="12"/>
      <c r="N435" s="2"/>
      <c r="O435" s="2"/>
      <c r="P435" s="2"/>
      <c r="Q435" s="2"/>
    </row>
    <row r="436">
      <c r="A436" s="9"/>
      <c r="B436" s="49" t="s">
        <v>55</v>
      </c>
      <c r="C436" s="1"/>
      <c r="D436" s="1"/>
      <c r="E436" s="50" t="s">
        <v>423</v>
      </c>
      <c r="F436" s="1"/>
      <c r="G436" s="1"/>
      <c r="H436" s="41"/>
      <c r="I436" s="1"/>
      <c r="J436" s="41"/>
      <c r="K436" s="1"/>
      <c r="L436" s="1"/>
      <c r="M436" s="12"/>
      <c r="N436" s="2"/>
      <c r="O436" s="2"/>
      <c r="P436" s="2"/>
      <c r="Q436" s="2"/>
    </row>
    <row r="437">
      <c r="A437" s="9"/>
      <c r="B437" s="49" t="s">
        <v>57</v>
      </c>
      <c r="C437" s="1"/>
      <c r="D437" s="1"/>
      <c r="E437" s="50" t="s">
        <v>424</v>
      </c>
      <c r="F437" s="1"/>
      <c r="G437" s="1"/>
      <c r="H437" s="41"/>
      <c r="I437" s="1"/>
      <c r="J437" s="41"/>
      <c r="K437" s="1"/>
      <c r="L437" s="1"/>
      <c r="M437" s="12"/>
      <c r="N437" s="2"/>
      <c r="O437" s="2"/>
      <c r="P437" s="2"/>
      <c r="Q437" s="2"/>
    </row>
    <row r="438" thickBot="1">
      <c r="A438" s="9"/>
      <c r="B438" s="51" t="s">
        <v>58</v>
      </c>
      <c r="C438" s="52"/>
      <c r="D438" s="52"/>
      <c r="E438" s="53" t="s">
        <v>113</v>
      </c>
      <c r="F438" s="52"/>
      <c r="G438" s="52"/>
      <c r="H438" s="54"/>
      <c r="I438" s="52"/>
      <c r="J438" s="54"/>
      <c r="K438" s="52"/>
      <c r="L438" s="52"/>
      <c r="M438" s="12"/>
      <c r="N438" s="2"/>
      <c r="O438" s="2"/>
      <c r="P438" s="2"/>
      <c r="Q438" s="2"/>
    </row>
    <row r="439" thickTop="1">
      <c r="A439" s="9"/>
      <c r="B439" s="42">
        <v>80</v>
      </c>
      <c r="C439" s="43" t="s">
        <v>425</v>
      </c>
      <c r="D439" s="43" t="s">
        <v>3</v>
      </c>
      <c r="E439" s="43" t="s">
        <v>426</v>
      </c>
      <c r="F439" s="43" t="s">
        <v>3</v>
      </c>
      <c r="G439" s="44" t="s">
        <v>138</v>
      </c>
      <c r="H439" s="55">
        <v>7</v>
      </c>
      <c r="I439" s="56">
        <f>ROUND(0,2)</f>
        <v>0</v>
      </c>
      <c r="J439" s="57">
        <f>ROUND(I439*H439,2)</f>
        <v>0</v>
      </c>
      <c r="K439" s="58">
        <v>0.20999999999999999</v>
      </c>
      <c r="L439" s="59">
        <f>IF(ISNUMBER(K439),ROUND(J439*(K439+1),2),0)</f>
        <v>0</v>
      </c>
      <c r="M439" s="12"/>
      <c r="N439" s="2"/>
      <c r="O439" s="2"/>
      <c r="P439" s="2"/>
      <c r="Q439" s="32">
        <f>IF(ISNUMBER(K439),IF(H439&gt;0,IF(I439&gt;0,J439,0),0),0)</f>
        <v>0</v>
      </c>
      <c r="R439" s="26">
        <f>IF(ISNUMBER(K439)=FALSE,J439,0)</f>
        <v>0</v>
      </c>
    </row>
    <row r="440">
      <c r="A440" s="9"/>
      <c r="B440" s="49" t="s">
        <v>54</v>
      </c>
      <c r="C440" s="1"/>
      <c r="D440" s="1"/>
      <c r="E440" s="50" t="s">
        <v>427</v>
      </c>
      <c r="F440" s="1"/>
      <c r="G440" s="1"/>
      <c r="H440" s="41"/>
      <c r="I440" s="1"/>
      <c r="J440" s="41"/>
      <c r="K440" s="1"/>
      <c r="L440" s="1"/>
      <c r="M440" s="12"/>
      <c r="N440" s="2"/>
      <c r="O440" s="2"/>
      <c r="P440" s="2"/>
      <c r="Q440" s="2"/>
    </row>
    <row r="441">
      <c r="A441" s="9"/>
      <c r="B441" s="49" t="s">
        <v>55</v>
      </c>
      <c r="C441" s="1"/>
      <c r="D441" s="1"/>
      <c r="E441" s="50" t="s">
        <v>428</v>
      </c>
      <c r="F441" s="1"/>
      <c r="G441" s="1"/>
      <c r="H441" s="41"/>
      <c r="I441" s="1"/>
      <c r="J441" s="41"/>
      <c r="K441" s="1"/>
      <c r="L441" s="1"/>
      <c r="M441" s="12"/>
      <c r="N441" s="2"/>
      <c r="O441" s="2"/>
      <c r="P441" s="2"/>
      <c r="Q441" s="2"/>
    </row>
    <row r="442">
      <c r="A442" s="9"/>
      <c r="B442" s="49" t="s">
        <v>57</v>
      </c>
      <c r="C442" s="1"/>
      <c r="D442" s="1"/>
      <c r="E442" s="50" t="s">
        <v>429</v>
      </c>
      <c r="F442" s="1"/>
      <c r="G442" s="1"/>
      <c r="H442" s="41"/>
      <c r="I442" s="1"/>
      <c r="J442" s="41"/>
      <c r="K442" s="1"/>
      <c r="L442" s="1"/>
      <c r="M442" s="12"/>
      <c r="N442" s="2"/>
      <c r="O442" s="2"/>
      <c r="P442" s="2"/>
      <c r="Q442" s="2"/>
    </row>
    <row r="443" thickBot="1">
      <c r="A443" s="9"/>
      <c r="B443" s="51" t="s">
        <v>58</v>
      </c>
      <c r="C443" s="52"/>
      <c r="D443" s="52"/>
      <c r="E443" s="53" t="s">
        <v>113</v>
      </c>
      <c r="F443" s="52"/>
      <c r="G443" s="52"/>
      <c r="H443" s="54"/>
      <c r="I443" s="52"/>
      <c r="J443" s="54"/>
      <c r="K443" s="52"/>
      <c r="L443" s="52"/>
      <c r="M443" s="12"/>
      <c r="N443" s="2"/>
      <c r="O443" s="2"/>
      <c r="P443" s="2"/>
      <c r="Q443" s="2"/>
    </row>
    <row r="444" thickTop="1" thickBot="1" ht="25" customHeight="1">
      <c r="A444" s="9"/>
      <c r="B444" s="1"/>
      <c r="C444" s="60">
        <v>4</v>
      </c>
      <c r="D444" s="1"/>
      <c r="E444" s="60" t="s">
        <v>99</v>
      </c>
      <c r="F444" s="1"/>
      <c r="G444" s="61" t="s">
        <v>72</v>
      </c>
      <c r="H444" s="62">
        <f>J429+J434+J439</f>
        <v>0</v>
      </c>
      <c r="I444" s="61" t="s">
        <v>73</v>
      </c>
      <c r="J444" s="63">
        <f>(L444-H444)</f>
        <v>0</v>
      </c>
      <c r="K444" s="61" t="s">
        <v>74</v>
      </c>
      <c r="L444" s="64">
        <f>L429+L434+L439</f>
        <v>0</v>
      </c>
      <c r="M444" s="12"/>
      <c r="N444" s="2"/>
      <c r="O444" s="2"/>
      <c r="P444" s="2"/>
      <c r="Q444" s="32">
        <f>0+Q429+Q434+Q439</f>
        <v>0</v>
      </c>
      <c r="R444" s="26">
        <f>0+R429+R434+R439</f>
        <v>0</v>
      </c>
      <c r="S444" s="65">
        <f>Q444*(1+J444)+R444</f>
        <v>0</v>
      </c>
    </row>
    <row r="445" thickTop="1" thickBot="1" ht="25" customHeight="1">
      <c r="A445" s="9"/>
      <c r="B445" s="66"/>
      <c r="C445" s="66"/>
      <c r="D445" s="66"/>
      <c r="E445" s="66"/>
      <c r="F445" s="66"/>
      <c r="G445" s="67" t="s">
        <v>75</v>
      </c>
      <c r="H445" s="68">
        <f>J429+J434+J439</f>
        <v>0</v>
      </c>
      <c r="I445" s="67" t="s">
        <v>76</v>
      </c>
      <c r="J445" s="69">
        <f>0+J444</f>
        <v>0</v>
      </c>
      <c r="K445" s="67" t="s">
        <v>77</v>
      </c>
      <c r="L445" s="70">
        <f>L429+L434+L439</f>
        <v>0</v>
      </c>
      <c r="M445" s="12"/>
      <c r="N445" s="2"/>
      <c r="O445" s="2"/>
      <c r="P445" s="2"/>
      <c r="Q445" s="2"/>
    </row>
    <row r="446" ht="40" customHeight="1">
      <c r="A446" s="9"/>
      <c r="B446" s="71" t="s">
        <v>430</v>
      </c>
      <c r="C446" s="1"/>
      <c r="D446" s="1"/>
      <c r="E446" s="1"/>
      <c r="F446" s="1"/>
      <c r="G446" s="1"/>
      <c r="H446" s="41"/>
      <c r="I446" s="1"/>
      <c r="J446" s="41"/>
      <c r="K446" s="1"/>
      <c r="L446" s="1"/>
      <c r="M446" s="12"/>
      <c r="N446" s="2"/>
      <c r="O446" s="2"/>
      <c r="P446" s="2"/>
      <c r="Q446" s="2"/>
    </row>
    <row r="447">
      <c r="A447" s="9"/>
      <c r="B447" s="42">
        <v>81</v>
      </c>
      <c r="C447" s="43" t="s">
        <v>431</v>
      </c>
      <c r="D447" s="43" t="s">
        <v>3</v>
      </c>
      <c r="E447" s="43" t="s">
        <v>432</v>
      </c>
      <c r="F447" s="43" t="s">
        <v>3</v>
      </c>
      <c r="G447" s="44" t="s">
        <v>138</v>
      </c>
      <c r="H447" s="45">
        <v>19.300000000000001</v>
      </c>
      <c r="I447" s="24">
        <f>ROUND(0,2)</f>
        <v>0</v>
      </c>
      <c r="J447" s="46">
        <f>ROUND(I447*H447,2)</f>
        <v>0</v>
      </c>
      <c r="K447" s="47">
        <v>0.20999999999999999</v>
      </c>
      <c r="L447" s="48">
        <f>IF(ISNUMBER(K447),ROUND(J447*(K447+1),2),0)</f>
        <v>0</v>
      </c>
      <c r="M447" s="12"/>
      <c r="N447" s="2"/>
      <c r="O447" s="2"/>
      <c r="P447" s="2"/>
      <c r="Q447" s="32">
        <f>IF(ISNUMBER(K447),IF(H447&gt;0,IF(I447&gt;0,J447,0),0),0)</f>
        <v>0</v>
      </c>
      <c r="R447" s="26">
        <f>IF(ISNUMBER(K447)=FALSE,J447,0)</f>
        <v>0</v>
      </c>
    </row>
    <row r="448">
      <c r="A448" s="9"/>
      <c r="B448" s="49" t="s">
        <v>54</v>
      </c>
      <c r="C448" s="1"/>
      <c r="D448" s="1"/>
      <c r="E448" s="50" t="s">
        <v>433</v>
      </c>
      <c r="F448" s="1"/>
      <c r="G448" s="1"/>
      <c r="H448" s="41"/>
      <c r="I448" s="1"/>
      <c r="J448" s="41"/>
      <c r="K448" s="1"/>
      <c r="L448" s="1"/>
      <c r="M448" s="12"/>
      <c r="N448" s="2"/>
      <c r="O448" s="2"/>
      <c r="P448" s="2"/>
      <c r="Q448" s="2"/>
    </row>
    <row r="449">
      <c r="A449" s="9"/>
      <c r="B449" s="49" t="s">
        <v>55</v>
      </c>
      <c r="C449" s="1"/>
      <c r="D449" s="1"/>
      <c r="E449" s="50" t="s">
        <v>140</v>
      </c>
      <c r="F449" s="1"/>
      <c r="G449" s="1"/>
      <c r="H449" s="41"/>
      <c r="I449" s="1"/>
      <c r="J449" s="41"/>
      <c r="K449" s="1"/>
      <c r="L449" s="1"/>
      <c r="M449" s="12"/>
      <c r="N449" s="2"/>
      <c r="O449" s="2"/>
      <c r="P449" s="2"/>
      <c r="Q449" s="2"/>
    </row>
    <row r="450">
      <c r="A450" s="9"/>
      <c r="B450" s="49" t="s">
        <v>57</v>
      </c>
      <c r="C450" s="1"/>
      <c r="D450" s="1"/>
      <c r="E450" s="50" t="s">
        <v>434</v>
      </c>
      <c r="F450" s="1"/>
      <c r="G450" s="1"/>
      <c r="H450" s="41"/>
      <c r="I450" s="1"/>
      <c r="J450" s="41"/>
      <c r="K450" s="1"/>
      <c r="L450" s="1"/>
      <c r="M450" s="12"/>
      <c r="N450" s="2"/>
      <c r="O450" s="2"/>
      <c r="P450" s="2"/>
      <c r="Q450" s="2"/>
    </row>
    <row r="451" thickBot="1">
      <c r="A451" s="9"/>
      <c r="B451" s="51" t="s">
        <v>58</v>
      </c>
      <c r="C451" s="52"/>
      <c r="D451" s="52"/>
      <c r="E451" s="53" t="s">
        <v>113</v>
      </c>
      <c r="F451" s="52"/>
      <c r="G451" s="52"/>
      <c r="H451" s="54"/>
      <c r="I451" s="52"/>
      <c r="J451" s="54"/>
      <c r="K451" s="52"/>
      <c r="L451" s="52"/>
      <c r="M451" s="12"/>
      <c r="N451" s="2"/>
      <c r="O451" s="2"/>
      <c r="P451" s="2"/>
      <c r="Q451" s="2"/>
    </row>
    <row r="452" thickTop="1">
      <c r="A452" s="9"/>
      <c r="B452" s="42">
        <v>82</v>
      </c>
      <c r="C452" s="43" t="s">
        <v>435</v>
      </c>
      <c r="D452" s="43" t="s">
        <v>3</v>
      </c>
      <c r="E452" s="43" t="s">
        <v>436</v>
      </c>
      <c r="F452" s="43" t="s">
        <v>3</v>
      </c>
      <c r="G452" s="44" t="s">
        <v>138</v>
      </c>
      <c r="H452" s="55">
        <v>70.599999999999994</v>
      </c>
      <c r="I452" s="56">
        <f>ROUND(0,2)</f>
        <v>0</v>
      </c>
      <c r="J452" s="57">
        <f>ROUND(I452*H452,2)</f>
        <v>0</v>
      </c>
      <c r="K452" s="58">
        <v>0.20999999999999999</v>
      </c>
      <c r="L452" s="59">
        <f>IF(ISNUMBER(K452),ROUND(J452*(K452+1),2),0)</f>
        <v>0</v>
      </c>
      <c r="M452" s="12"/>
      <c r="N452" s="2"/>
      <c r="O452" s="2"/>
      <c r="P452" s="2"/>
      <c r="Q452" s="32">
        <f>IF(ISNUMBER(K452),IF(H452&gt;0,IF(I452&gt;0,J452,0),0),0)</f>
        <v>0</v>
      </c>
      <c r="R452" s="26">
        <f>IF(ISNUMBER(K452)=FALSE,J452,0)</f>
        <v>0</v>
      </c>
    </row>
    <row r="453">
      <c r="A453" s="9"/>
      <c r="B453" s="49" t="s">
        <v>54</v>
      </c>
      <c r="C453" s="1"/>
      <c r="D453" s="1"/>
      <c r="E453" s="50" t="s">
        <v>437</v>
      </c>
      <c r="F453" s="1"/>
      <c r="G453" s="1"/>
      <c r="H453" s="41"/>
      <c r="I453" s="1"/>
      <c r="J453" s="41"/>
      <c r="K453" s="1"/>
      <c r="L453" s="1"/>
      <c r="M453" s="12"/>
      <c r="N453" s="2"/>
      <c r="O453" s="2"/>
      <c r="P453" s="2"/>
      <c r="Q453" s="2"/>
    </row>
    <row r="454">
      <c r="A454" s="9"/>
      <c r="B454" s="49" t="s">
        <v>55</v>
      </c>
      <c r="C454" s="1"/>
      <c r="D454" s="1"/>
      <c r="E454" s="50" t="s">
        <v>438</v>
      </c>
      <c r="F454" s="1"/>
      <c r="G454" s="1"/>
      <c r="H454" s="41"/>
      <c r="I454" s="1"/>
      <c r="J454" s="41"/>
      <c r="K454" s="1"/>
      <c r="L454" s="1"/>
      <c r="M454" s="12"/>
      <c r="N454" s="2"/>
      <c r="O454" s="2"/>
      <c r="P454" s="2"/>
      <c r="Q454" s="2"/>
    </row>
    <row r="455">
      <c r="A455" s="9"/>
      <c r="B455" s="49" t="s">
        <v>57</v>
      </c>
      <c r="C455" s="1"/>
      <c r="D455" s="1"/>
      <c r="E455" s="50" t="s">
        <v>439</v>
      </c>
      <c r="F455" s="1"/>
      <c r="G455" s="1"/>
      <c r="H455" s="41"/>
      <c r="I455" s="1"/>
      <c r="J455" s="41"/>
      <c r="K455" s="1"/>
      <c r="L455" s="1"/>
      <c r="M455" s="12"/>
      <c r="N455" s="2"/>
      <c r="O455" s="2"/>
      <c r="P455" s="2"/>
      <c r="Q455" s="2"/>
    </row>
    <row r="456" thickBot="1">
      <c r="A456" s="9"/>
      <c r="B456" s="51" t="s">
        <v>58</v>
      </c>
      <c r="C456" s="52"/>
      <c r="D456" s="52"/>
      <c r="E456" s="53" t="s">
        <v>113</v>
      </c>
      <c r="F456" s="52"/>
      <c r="G456" s="52"/>
      <c r="H456" s="54"/>
      <c r="I456" s="52"/>
      <c r="J456" s="54"/>
      <c r="K456" s="52"/>
      <c r="L456" s="52"/>
      <c r="M456" s="12"/>
      <c r="N456" s="2"/>
      <c r="O456" s="2"/>
      <c r="P456" s="2"/>
      <c r="Q456" s="2"/>
    </row>
    <row r="457" thickTop="1">
      <c r="A457" s="9"/>
      <c r="B457" s="42">
        <v>83</v>
      </c>
      <c r="C457" s="43" t="s">
        <v>440</v>
      </c>
      <c r="D457" s="43" t="s">
        <v>3</v>
      </c>
      <c r="E457" s="43" t="s">
        <v>441</v>
      </c>
      <c r="F457" s="43" t="s">
        <v>3</v>
      </c>
      <c r="G457" s="44" t="s">
        <v>138</v>
      </c>
      <c r="H457" s="55">
        <v>32.100000000000001</v>
      </c>
      <c r="I457" s="56">
        <f>ROUND(0,2)</f>
        <v>0</v>
      </c>
      <c r="J457" s="57">
        <f>ROUND(I457*H457,2)</f>
        <v>0</v>
      </c>
      <c r="K457" s="58">
        <v>0.20999999999999999</v>
      </c>
      <c r="L457" s="59">
        <f>IF(ISNUMBER(K457),ROUND(J457*(K457+1),2),0)</f>
        <v>0</v>
      </c>
      <c r="M457" s="12"/>
      <c r="N457" s="2"/>
      <c r="O457" s="2"/>
      <c r="P457" s="2"/>
      <c r="Q457" s="32">
        <f>IF(ISNUMBER(K457),IF(H457&gt;0,IF(I457&gt;0,J457,0),0),0)</f>
        <v>0</v>
      </c>
      <c r="R457" s="26">
        <f>IF(ISNUMBER(K457)=FALSE,J457,0)</f>
        <v>0</v>
      </c>
    </row>
    <row r="458">
      <c r="A458" s="9"/>
      <c r="B458" s="49" t="s">
        <v>54</v>
      </c>
      <c r="C458" s="1"/>
      <c r="D458" s="1"/>
      <c r="E458" s="50" t="s">
        <v>442</v>
      </c>
      <c r="F458" s="1"/>
      <c r="G458" s="1"/>
      <c r="H458" s="41"/>
      <c r="I458" s="1"/>
      <c r="J458" s="41"/>
      <c r="K458" s="1"/>
      <c r="L458" s="1"/>
      <c r="M458" s="12"/>
      <c r="N458" s="2"/>
      <c r="O458" s="2"/>
      <c r="P458" s="2"/>
      <c r="Q458" s="2"/>
    </row>
    <row r="459">
      <c r="A459" s="9"/>
      <c r="B459" s="49" t="s">
        <v>55</v>
      </c>
      <c r="C459" s="1"/>
      <c r="D459" s="1"/>
      <c r="E459" s="50" t="s">
        <v>3</v>
      </c>
      <c r="F459" s="1"/>
      <c r="G459" s="1"/>
      <c r="H459" s="41"/>
      <c r="I459" s="1"/>
      <c r="J459" s="41"/>
      <c r="K459" s="1"/>
      <c r="L459" s="1"/>
      <c r="M459" s="12"/>
      <c r="N459" s="2"/>
      <c r="O459" s="2"/>
      <c r="P459" s="2"/>
      <c r="Q459" s="2"/>
    </row>
    <row r="460">
      <c r="A460" s="9"/>
      <c r="B460" s="49" t="s">
        <v>57</v>
      </c>
      <c r="C460" s="1"/>
      <c r="D460" s="1"/>
      <c r="E460" s="50" t="s">
        <v>443</v>
      </c>
      <c r="F460" s="1"/>
      <c r="G460" s="1"/>
      <c r="H460" s="41"/>
      <c r="I460" s="1"/>
      <c r="J460" s="41"/>
      <c r="K460" s="1"/>
      <c r="L460" s="1"/>
      <c r="M460" s="12"/>
      <c r="N460" s="2"/>
      <c r="O460" s="2"/>
      <c r="P460" s="2"/>
      <c r="Q460" s="2"/>
    </row>
    <row r="461" thickBot="1">
      <c r="A461" s="9"/>
      <c r="B461" s="51" t="s">
        <v>58</v>
      </c>
      <c r="C461" s="52"/>
      <c r="D461" s="52"/>
      <c r="E461" s="53" t="s">
        <v>113</v>
      </c>
      <c r="F461" s="52"/>
      <c r="G461" s="52"/>
      <c r="H461" s="54"/>
      <c r="I461" s="52"/>
      <c r="J461" s="54"/>
      <c r="K461" s="52"/>
      <c r="L461" s="52"/>
      <c r="M461" s="12"/>
      <c r="N461" s="2"/>
      <c r="O461" s="2"/>
      <c r="P461" s="2"/>
      <c r="Q461" s="2"/>
    </row>
    <row r="462" thickTop="1">
      <c r="A462" s="9"/>
      <c r="B462" s="42">
        <v>84</v>
      </c>
      <c r="C462" s="43" t="s">
        <v>444</v>
      </c>
      <c r="D462" s="43" t="s">
        <v>3</v>
      </c>
      <c r="E462" s="43" t="s">
        <v>445</v>
      </c>
      <c r="F462" s="43" t="s">
        <v>3</v>
      </c>
      <c r="G462" s="44" t="s">
        <v>138</v>
      </c>
      <c r="H462" s="55">
        <v>96.5</v>
      </c>
      <c r="I462" s="56">
        <f>ROUND(0,2)</f>
        <v>0</v>
      </c>
      <c r="J462" s="57">
        <f>ROUND(I462*H462,2)</f>
        <v>0</v>
      </c>
      <c r="K462" s="58">
        <v>0.20999999999999999</v>
      </c>
      <c r="L462" s="59">
        <f>IF(ISNUMBER(K462),ROUND(J462*(K462+1),2),0)</f>
        <v>0</v>
      </c>
      <c r="M462" s="12"/>
      <c r="N462" s="2"/>
      <c r="O462" s="2"/>
      <c r="P462" s="2"/>
      <c r="Q462" s="32">
        <f>IF(ISNUMBER(K462),IF(H462&gt;0,IF(I462&gt;0,J462,0),0),0)</f>
        <v>0</v>
      </c>
      <c r="R462" s="26">
        <f>IF(ISNUMBER(K462)=FALSE,J462,0)</f>
        <v>0</v>
      </c>
    </row>
    <row r="463">
      <c r="A463" s="9"/>
      <c r="B463" s="49" t="s">
        <v>54</v>
      </c>
      <c r="C463" s="1"/>
      <c r="D463" s="1"/>
      <c r="E463" s="50" t="s">
        <v>446</v>
      </c>
      <c r="F463" s="1"/>
      <c r="G463" s="1"/>
      <c r="H463" s="41"/>
      <c r="I463" s="1"/>
      <c r="J463" s="41"/>
      <c r="K463" s="1"/>
      <c r="L463" s="1"/>
      <c r="M463" s="12"/>
      <c r="N463" s="2"/>
      <c r="O463" s="2"/>
      <c r="P463" s="2"/>
      <c r="Q463" s="2"/>
    </row>
    <row r="464">
      <c r="A464" s="9"/>
      <c r="B464" s="49" t="s">
        <v>55</v>
      </c>
      <c r="C464" s="1"/>
      <c r="D464" s="1"/>
      <c r="E464" s="50" t="s">
        <v>3</v>
      </c>
      <c r="F464" s="1"/>
      <c r="G464" s="1"/>
      <c r="H464" s="41"/>
      <c r="I464" s="1"/>
      <c r="J464" s="41"/>
      <c r="K464" s="1"/>
      <c r="L464" s="1"/>
      <c r="M464" s="12"/>
      <c r="N464" s="2"/>
      <c r="O464" s="2"/>
      <c r="P464" s="2"/>
      <c r="Q464" s="2"/>
    </row>
    <row r="465">
      <c r="A465" s="9"/>
      <c r="B465" s="49" t="s">
        <v>57</v>
      </c>
      <c r="C465" s="1"/>
      <c r="D465" s="1"/>
      <c r="E465" s="50" t="s">
        <v>3</v>
      </c>
      <c r="F465" s="1"/>
      <c r="G465" s="1"/>
      <c r="H465" s="41"/>
      <c r="I465" s="1"/>
      <c r="J465" s="41"/>
      <c r="K465" s="1"/>
      <c r="L465" s="1"/>
      <c r="M465" s="12"/>
      <c r="N465" s="2"/>
      <c r="O465" s="2"/>
      <c r="P465" s="2"/>
      <c r="Q465" s="2"/>
    </row>
    <row r="466" thickBot="1">
      <c r="A466" s="9"/>
      <c r="B466" s="51" t="s">
        <v>58</v>
      </c>
      <c r="C466" s="52"/>
      <c r="D466" s="52"/>
      <c r="E466" s="53" t="s">
        <v>113</v>
      </c>
      <c r="F466" s="52"/>
      <c r="G466" s="52"/>
      <c r="H466" s="54"/>
      <c r="I466" s="52"/>
      <c r="J466" s="54"/>
      <c r="K466" s="52"/>
      <c r="L466" s="52"/>
      <c r="M466" s="12"/>
      <c r="N466" s="2"/>
      <c r="O466" s="2"/>
      <c r="P466" s="2"/>
      <c r="Q466" s="2"/>
    </row>
    <row r="467" thickTop="1">
      <c r="A467" s="9"/>
      <c r="B467" s="42">
        <v>85</v>
      </c>
      <c r="C467" s="43" t="s">
        <v>447</v>
      </c>
      <c r="D467" s="43" t="s">
        <v>3</v>
      </c>
      <c r="E467" s="43" t="s">
        <v>448</v>
      </c>
      <c r="F467" s="43" t="s">
        <v>3</v>
      </c>
      <c r="G467" s="44" t="s">
        <v>138</v>
      </c>
      <c r="H467" s="55">
        <v>96.5</v>
      </c>
      <c r="I467" s="56">
        <f>ROUND(0,2)</f>
        <v>0</v>
      </c>
      <c r="J467" s="57">
        <f>ROUND(I467*H467,2)</f>
        <v>0</v>
      </c>
      <c r="K467" s="58">
        <v>0.20999999999999999</v>
      </c>
      <c r="L467" s="59">
        <f>IF(ISNUMBER(K467),ROUND(J467*(K467+1),2),0)</f>
        <v>0</v>
      </c>
      <c r="M467" s="12"/>
      <c r="N467" s="2"/>
      <c r="O467" s="2"/>
      <c r="P467" s="2"/>
      <c r="Q467" s="32">
        <f>IF(ISNUMBER(K467),IF(H467&gt;0,IF(I467&gt;0,J467,0),0),0)</f>
        <v>0</v>
      </c>
      <c r="R467" s="26">
        <f>IF(ISNUMBER(K467)=FALSE,J467,0)</f>
        <v>0</v>
      </c>
    </row>
    <row r="468">
      <c r="A468" s="9"/>
      <c r="B468" s="49" t="s">
        <v>54</v>
      </c>
      <c r="C468" s="1"/>
      <c r="D468" s="1"/>
      <c r="E468" s="50" t="s">
        <v>449</v>
      </c>
      <c r="F468" s="1"/>
      <c r="G468" s="1"/>
      <c r="H468" s="41"/>
      <c r="I468" s="1"/>
      <c r="J468" s="41"/>
      <c r="K468" s="1"/>
      <c r="L468" s="1"/>
      <c r="M468" s="12"/>
      <c r="N468" s="2"/>
      <c r="O468" s="2"/>
      <c r="P468" s="2"/>
      <c r="Q468" s="2"/>
    </row>
    <row r="469">
      <c r="A469" s="9"/>
      <c r="B469" s="49" t="s">
        <v>55</v>
      </c>
      <c r="C469" s="1"/>
      <c r="D469" s="1"/>
      <c r="E469" s="50" t="s">
        <v>148</v>
      </c>
      <c r="F469" s="1"/>
      <c r="G469" s="1"/>
      <c r="H469" s="41"/>
      <c r="I469" s="1"/>
      <c r="J469" s="41"/>
      <c r="K469" s="1"/>
      <c r="L469" s="1"/>
      <c r="M469" s="12"/>
      <c r="N469" s="2"/>
      <c r="O469" s="2"/>
      <c r="P469" s="2"/>
      <c r="Q469" s="2"/>
    </row>
    <row r="470">
      <c r="A470" s="9"/>
      <c r="B470" s="49" t="s">
        <v>57</v>
      </c>
      <c r="C470" s="1"/>
      <c r="D470" s="1"/>
      <c r="E470" s="50" t="s">
        <v>450</v>
      </c>
      <c r="F470" s="1"/>
      <c r="G470" s="1"/>
      <c r="H470" s="41"/>
      <c r="I470" s="1"/>
      <c r="J470" s="41"/>
      <c r="K470" s="1"/>
      <c r="L470" s="1"/>
      <c r="M470" s="12"/>
      <c r="N470" s="2"/>
      <c r="O470" s="2"/>
      <c r="P470" s="2"/>
      <c r="Q470" s="2"/>
    </row>
    <row r="471" thickBot="1">
      <c r="A471" s="9"/>
      <c r="B471" s="51" t="s">
        <v>58</v>
      </c>
      <c r="C471" s="52"/>
      <c r="D471" s="52"/>
      <c r="E471" s="53" t="s">
        <v>113</v>
      </c>
      <c r="F471" s="52"/>
      <c r="G471" s="52"/>
      <c r="H471" s="54"/>
      <c r="I471" s="52"/>
      <c r="J471" s="54"/>
      <c r="K471" s="52"/>
      <c r="L471" s="52"/>
      <c r="M471" s="12"/>
      <c r="N471" s="2"/>
      <c r="O471" s="2"/>
      <c r="P471" s="2"/>
      <c r="Q471" s="2"/>
    </row>
    <row r="472" thickTop="1">
      <c r="A472" s="9"/>
      <c r="B472" s="42">
        <v>86</v>
      </c>
      <c r="C472" s="43" t="s">
        <v>451</v>
      </c>
      <c r="D472" s="43" t="s">
        <v>3</v>
      </c>
      <c r="E472" s="43" t="s">
        <v>452</v>
      </c>
      <c r="F472" s="43" t="s">
        <v>3</v>
      </c>
      <c r="G472" s="44" t="s">
        <v>138</v>
      </c>
      <c r="H472" s="55">
        <v>32.100000000000001</v>
      </c>
      <c r="I472" s="56">
        <f>ROUND(0,2)</f>
        <v>0</v>
      </c>
      <c r="J472" s="57">
        <f>ROUND(I472*H472,2)</f>
        <v>0</v>
      </c>
      <c r="K472" s="58">
        <v>0.20999999999999999</v>
      </c>
      <c r="L472" s="59">
        <f>IF(ISNUMBER(K472),ROUND(J472*(K472+1),2),0)</f>
        <v>0</v>
      </c>
      <c r="M472" s="12"/>
      <c r="N472" s="2"/>
      <c r="O472" s="2"/>
      <c r="P472" s="2"/>
      <c r="Q472" s="32">
        <f>IF(ISNUMBER(K472),IF(H472&gt;0,IF(I472&gt;0,J472,0),0),0)</f>
        <v>0</v>
      </c>
      <c r="R472" s="26">
        <f>IF(ISNUMBER(K472)=FALSE,J472,0)</f>
        <v>0</v>
      </c>
    </row>
    <row r="473">
      <c r="A473" s="9"/>
      <c r="B473" s="49" t="s">
        <v>54</v>
      </c>
      <c r="C473" s="1"/>
      <c r="D473" s="1"/>
      <c r="E473" s="50" t="s">
        <v>453</v>
      </c>
      <c r="F473" s="1"/>
      <c r="G473" s="1"/>
      <c r="H473" s="41"/>
      <c r="I473" s="1"/>
      <c r="J473" s="41"/>
      <c r="K473" s="1"/>
      <c r="L473" s="1"/>
      <c r="M473" s="12"/>
      <c r="N473" s="2"/>
      <c r="O473" s="2"/>
      <c r="P473" s="2"/>
      <c r="Q473" s="2"/>
    </row>
    <row r="474">
      <c r="A474" s="9"/>
      <c r="B474" s="49" t="s">
        <v>55</v>
      </c>
      <c r="C474" s="1"/>
      <c r="D474" s="1"/>
      <c r="E474" s="50" t="s">
        <v>153</v>
      </c>
      <c r="F474" s="1"/>
      <c r="G474" s="1"/>
      <c r="H474" s="41"/>
      <c r="I474" s="1"/>
      <c r="J474" s="41"/>
      <c r="K474" s="1"/>
      <c r="L474" s="1"/>
      <c r="M474" s="12"/>
      <c r="N474" s="2"/>
      <c r="O474" s="2"/>
      <c r="P474" s="2"/>
      <c r="Q474" s="2"/>
    </row>
    <row r="475">
      <c r="A475" s="9"/>
      <c r="B475" s="49" t="s">
        <v>57</v>
      </c>
      <c r="C475" s="1"/>
      <c r="D475" s="1"/>
      <c r="E475" s="50" t="s">
        <v>454</v>
      </c>
      <c r="F475" s="1"/>
      <c r="G475" s="1"/>
      <c r="H475" s="41"/>
      <c r="I475" s="1"/>
      <c r="J475" s="41"/>
      <c r="K475" s="1"/>
      <c r="L475" s="1"/>
      <c r="M475" s="12"/>
      <c r="N475" s="2"/>
      <c r="O475" s="2"/>
      <c r="P475" s="2"/>
      <c r="Q475" s="2"/>
    </row>
    <row r="476" thickBot="1">
      <c r="A476" s="9"/>
      <c r="B476" s="51" t="s">
        <v>58</v>
      </c>
      <c r="C476" s="52"/>
      <c r="D476" s="52"/>
      <c r="E476" s="53" t="s">
        <v>113</v>
      </c>
      <c r="F476" s="52"/>
      <c r="G476" s="52"/>
      <c r="H476" s="54"/>
      <c r="I476" s="52"/>
      <c r="J476" s="54"/>
      <c r="K476" s="52"/>
      <c r="L476" s="52"/>
      <c r="M476" s="12"/>
      <c r="N476" s="2"/>
      <c r="O476" s="2"/>
      <c r="P476" s="2"/>
      <c r="Q476" s="2"/>
    </row>
    <row r="477" thickTop="1">
      <c r="A477" s="9"/>
      <c r="B477" s="42">
        <v>87</v>
      </c>
      <c r="C477" s="43" t="s">
        <v>455</v>
      </c>
      <c r="D477" s="43" t="s">
        <v>3</v>
      </c>
      <c r="E477" s="43" t="s">
        <v>456</v>
      </c>
      <c r="F477" s="43" t="s">
        <v>3</v>
      </c>
      <c r="G477" s="44" t="s">
        <v>138</v>
      </c>
      <c r="H477" s="55">
        <v>171.25</v>
      </c>
      <c r="I477" s="56">
        <f>ROUND(0,2)</f>
        <v>0</v>
      </c>
      <c r="J477" s="57">
        <f>ROUND(I477*H477,2)</f>
        <v>0</v>
      </c>
      <c r="K477" s="58">
        <v>0.20999999999999999</v>
      </c>
      <c r="L477" s="59">
        <f>IF(ISNUMBER(K477),ROUND(J477*(K477+1),2),0)</f>
        <v>0</v>
      </c>
      <c r="M477" s="12"/>
      <c r="N477" s="2"/>
      <c r="O477" s="2"/>
      <c r="P477" s="2"/>
      <c r="Q477" s="32">
        <f>IF(ISNUMBER(K477),IF(H477&gt;0,IF(I477&gt;0,J477,0),0),0)</f>
        <v>0</v>
      </c>
      <c r="R477" s="26">
        <f>IF(ISNUMBER(K477)=FALSE,J477,0)</f>
        <v>0</v>
      </c>
    </row>
    <row r="478">
      <c r="A478" s="9"/>
      <c r="B478" s="49" t="s">
        <v>54</v>
      </c>
      <c r="C478" s="1"/>
      <c r="D478" s="1"/>
      <c r="E478" s="50" t="s">
        <v>457</v>
      </c>
      <c r="F478" s="1"/>
      <c r="G478" s="1"/>
      <c r="H478" s="41"/>
      <c r="I478" s="1"/>
      <c r="J478" s="41"/>
      <c r="K478" s="1"/>
      <c r="L478" s="1"/>
      <c r="M478" s="12"/>
      <c r="N478" s="2"/>
      <c r="O478" s="2"/>
      <c r="P478" s="2"/>
      <c r="Q478" s="2"/>
    </row>
    <row r="479">
      <c r="A479" s="9"/>
      <c r="B479" s="49" t="s">
        <v>55</v>
      </c>
      <c r="C479" s="1"/>
      <c r="D479" s="1"/>
      <c r="E479" s="50" t="s">
        <v>458</v>
      </c>
      <c r="F479" s="1"/>
      <c r="G479" s="1"/>
      <c r="H479" s="41"/>
      <c r="I479" s="1"/>
      <c r="J479" s="41"/>
      <c r="K479" s="1"/>
      <c r="L479" s="1"/>
      <c r="M479" s="12"/>
      <c r="N479" s="2"/>
      <c r="O479" s="2"/>
      <c r="P479" s="2"/>
      <c r="Q479" s="2"/>
    </row>
    <row r="480">
      <c r="A480" s="9"/>
      <c r="B480" s="49" t="s">
        <v>57</v>
      </c>
      <c r="C480" s="1"/>
      <c r="D480" s="1"/>
      <c r="E480" s="50" t="s">
        <v>459</v>
      </c>
      <c r="F480" s="1"/>
      <c r="G480" s="1"/>
      <c r="H480" s="41"/>
      <c r="I480" s="1"/>
      <c r="J480" s="41"/>
      <c r="K480" s="1"/>
      <c r="L480" s="1"/>
      <c r="M480" s="12"/>
      <c r="N480" s="2"/>
      <c r="O480" s="2"/>
      <c r="P480" s="2"/>
      <c r="Q480" s="2"/>
    </row>
    <row r="481" thickBot="1">
      <c r="A481" s="9"/>
      <c r="B481" s="51" t="s">
        <v>58</v>
      </c>
      <c r="C481" s="52"/>
      <c r="D481" s="52"/>
      <c r="E481" s="53" t="s">
        <v>3</v>
      </c>
      <c r="F481" s="52"/>
      <c r="G481" s="52"/>
      <c r="H481" s="54"/>
      <c r="I481" s="52"/>
      <c r="J481" s="54"/>
      <c r="K481" s="52"/>
      <c r="L481" s="52"/>
      <c r="M481" s="12"/>
      <c r="N481" s="2"/>
      <c r="O481" s="2"/>
      <c r="P481" s="2"/>
      <c r="Q481" s="2"/>
    </row>
    <row r="482" thickTop="1">
      <c r="A482" s="9"/>
      <c r="B482" s="42">
        <v>88</v>
      </c>
      <c r="C482" s="43" t="s">
        <v>460</v>
      </c>
      <c r="D482" s="43" t="s">
        <v>3</v>
      </c>
      <c r="E482" s="43" t="s">
        <v>461</v>
      </c>
      <c r="F482" s="43" t="s">
        <v>3</v>
      </c>
      <c r="G482" s="44" t="s">
        <v>138</v>
      </c>
      <c r="H482" s="55">
        <v>18</v>
      </c>
      <c r="I482" s="56">
        <f>ROUND(0,2)</f>
        <v>0</v>
      </c>
      <c r="J482" s="57">
        <f>ROUND(I482*H482,2)</f>
        <v>0</v>
      </c>
      <c r="K482" s="58">
        <v>0.20999999999999999</v>
      </c>
      <c r="L482" s="59">
        <f>IF(ISNUMBER(K482),ROUND(J482*(K482+1),2),0)</f>
        <v>0</v>
      </c>
      <c r="M482" s="12"/>
      <c r="N482" s="2"/>
      <c r="O482" s="2"/>
      <c r="P482" s="2"/>
      <c r="Q482" s="32">
        <f>IF(ISNUMBER(K482),IF(H482&gt;0,IF(I482&gt;0,J482,0),0),0)</f>
        <v>0</v>
      </c>
      <c r="R482" s="26">
        <f>IF(ISNUMBER(K482)=FALSE,J482,0)</f>
        <v>0</v>
      </c>
    </row>
    <row r="483">
      <c r="A483" s="9"/>
      <c r="B483" s="49" t="s">
        <v>54</v>
      </c>
      <c r="C483" s="1"/>
      <c r="D483" s="1"/>
      <c r="E483" s="50" t="s">
        <v>462</v>
      </c>
      <c r="F483" s="1"/>
      <c r="G483" s="1"/>
      <c r="H483" s="41"/>
      <c r="I483" s="1"/>
      <c r="J483" s="41"/>
      <c r="K483" s="1"/>
      <c r="L483" s="1"/>
      <c r="M483" s="12"/>
      <c r="N483" s="2"/>
      <c r="O483" s="2"/>
      <c r="P483" s="2"/>
      <c r="Q483" s="2"/>
    </row>
    <row r="484">
      <c r="A484" s="9"/>
      <c r="B484" s="49" t="s">
        <v>55</v>
      </c>
      <c r="C484" s="1"/>
      <c r="D484" s="1"/>
      <c r="E484" s="50" t="s">
        <v>463</v>
      </c>
      <c r="F484" s="1"/>
      <c r="G484" s="1"/>
      <c r="H484" s="41"/>
      <c r="I484" s="1"/>
      <c r="J484" s="41"/>
      <c r="K484" s="1"/>
      <c r="L484" s="1"/>
      <c r="M484" s="12"/>
      <c r="N484" s="2"/>
      <c r="O484" s="2"/>
      <c r="P484" s="2"/>
      <c r="Q484" s="2"/>
    </row>
    <row r="485">
      <c r="A485" s="9"/>
      <c r="B485" s="49" t="s">
        <v>57</v>
      </c>
      <c r="C485" s="1"/>
      <c r="D485" s="1"/>
      <c r="E485" s="50" t="s">
        <v>459</v>
      </c>
      <c r="F485" s="1"/>
      <c r="G485" s="1"/>
      <c r="H485" s="41"/>
      <c r="I485" s="1"/>
      <c r="J485" s="41"/>
      <c r="K485" s="1"/>
      <c r="L485" s="1"/>
      <c r="M485" s="12"/>
      <c r="N485" s="2"/>
      <c r="O485" s="2"/>
      <c r="P485" s="2"/>
      <c r="Q485" s="2"/>
    </row>
    <row r="486" thickBot="1">
      <c r="A486" s="9"/>
      <c r="B486" s="51" t="s">
        <v>58</v>
      </c>
      <c r="C486" s="52"/>
      <c r="D486" s="52"/>
      <c r="E486" s="53" t="s">
        <v>3</v>
      </c>
      <c r="F486" s="52"/>
      <c r="G486" s="52"/>
      <c r="H486" s="54"/>
      <c r="I486" s="52"/>
      <c r="J486" s="54"/>
      <c r="K486" s="52"/>
      <c r="L486" s="52"/>
      <c r="M486" s="12"/>
      <c r="N486" s="2"/>
      <c r="O486" s="2"/>
      <c r="P486" s="2"/>
      <c r="Q486" s="2"/>
    </row>
    <row r="487" thickTop="1">
      <c r="A487" s="9"/>
      <c r="B487" s="42">
        <v>89</v>
      </c>
      <c r="C487" s="43" t="s">
        <v>464</v>
      </c>
      <c r="D487" s="43" t="s">
        <v>3</v>
      </c>
      <c r="E487" s="43" t="s">
        <v>465</v>
      </c>
      <c r="F487" s="43" t="s">
        <v>3</v>
      </c>
      <c r="G487" s="44" t="s">
        <v>138</v>
      </c>
      <c r="H487" s="55">
        <v>16.25</v>
      </c>
      <c r="I487" s="56">
        <f>ROUND(0,2)</f>
        <v>0</v>
      </c>
      <c r="J487" s="57">
        <f>ROUND(I487*H487,2)</f>
        <v>0</v>
      </c>
      <c r="K487" s="58">
        <v>0.20999999999999999</v>
      </c>
      <c r="L487" s="59">
        <f>IF(ISNUMBER(K487),ROUND(J487*(K487+1),2),0)</f>
        <v>0</v>
      </c>
      <c r="M487" s="12"/>
      <c r="N487" s="2"/>
      <c r="O487" s="2"/>
      <c r="P487" s="2"/>
      <c r="Q487" s="32">
        <f>IF(ISNUMBER(K487),IF(H487&gt;0,IF(I487&gt;0,J487,0),0),0)</f>
        <v>0</v>
      </c>
      <c r="R487" s="26">
        <f>IF(ISNUMBER(K487)=FALSE,J487,0)</f>
        <v>0</v>
      </c>
    </row>
    <row r="488">
      <c r="A488" s="9"/>
      <c r="B488" s="49" t="s">
        <v>54</v>
      </c>
      <c r="C488" s="1"/>
      <c r="D488" s="1"/>
      <c r="E488" s="50" t="s">
        <v>466</v>
      </c>
      <c r="F488" s="1"/>
      <c r="G488" s="1"/>
      <c r="H488" s="41"/>
      <c r="I488" s="1"/>
      <c r="J488" s="41"/>
      <c r="K488" s="1"/>
      <c r="L488" s="1"/>
      <c r="M488" s="12"/>
      <c r="N488" s="2"/>
      <c r="O488" s="2"/>
      <c r="P488" s="2"/>
      <c r="Q488" s="2"/>
    </row>
    <row r="489">
      <c r="A489" s="9"/>
      <c r="B489" s="49" t="s">
        <v>55</v>
      </c>
      <c r="C489" s="1"/>
      <c r="D489" s="1"/>
      <c r="E489" s="50" t="s">
        <v>467</v>
      </c>
      <c r="F489" s="1"/>
      <c r="G489" s="1"/>
      <c r="H489" s="41"/>
      <c r="I489" s="1"/>
      <c r="J489" s="41"/>
      <c r="K489" s="1"/>
      <c r="L489" s="1"/>
      <c r="M489" s="12"/>
      <c r="N489" s="2"/>
      <c r="O489" s="2"/>
      <c r="P489" s="2"/>
      <c r="Q489" s="2"/>
    </row>
    <row r="490">
      <c r="A490" s="9"/>
      <c r="B490" s="49" t="s">
        <v>57</v>
      </c>
      <c r="C490" s="1"/>
      <c r="D490" s="1"/>
      <c r="E490" s="50" t="s">
        <v>459</v>
      </c>
      <c r="F490" s="1"/>
      <c r="G490" s="1"/>
      <c r="H490" s="41"/>
      <c r="I490" s="1"/>
      <c r="J490" s="41"/>
      <c r="K490" s="1"/>
      <c r="L490" s="1"/>
      <c r="M490" s="12"/>
      <c r="N490" s="2"/>
      <c r="O490" s="2"/>
      <c r="P490" s="2"/>
      <c r="Q490" s="2"/>
    </row>
    <row r="491" thickBot="1">
      <c r="A491" s="9"/>
      <c r="B491" s="51" t="s">
        <v>58</v>
      </c>
      <c r="C491" s="52"/>
      <c r="D491" s="52"/>
      <c r="E491" s="53" t="s">
        <v>3</v>
      </c>
      <c r="F491" s="52"/>
      <c r="G491" s="52"/>
      <c r="H491" s="54"/>
      <c r="I491" s="52"/>
      <c r="J491" s="54"/>
      <c r="K491" s="52"/>
      <c r="L491" s="52"/>
      <c r="M491" s="12"/>
      <c r="N491" s="2"/>
      <c r="O491" s="2"/>
      <c r="P491" s="2"/>
      <c r="Q491" s="2"/>
    </row>
    <row r="492" thickTop="1" thickBot="1" ht="25" customHeight="1">
      <c r="A492" s="9"/>
      <c r="B492" s="1"/>
      <c r="C492" s="60">
        <v>5</v>
      </c>
      <c r="D492" s="1"/>
      <c r="E492" s="60" t="s">
        <v>100</v>
      </c>
      <c r="F492" s="1"/>
      <c r="G492" s="61" t="s">
        <v>72</v>
      </c>
      <c r="H492" s="62">
        <f>J447+J452+J457+J462+J467+J472+J477+J482+J487</f>
        <v>0</v>
      </c>
      <c r="I492" s="61" t="s">
        <v>73</v>
      </c>
      <c r="J492" s="63">
        <f>(L492-H492)</f>
        <v>0</v>
      </c>
      <c r="K492" s="61" t="s">
        <v>74</v>
      </c>
      <c r="L492" s="64">
        <f>L447+L452+L457+L462+L467+L472+L477+L482+L487</f>
        <v>0</v>
      </c>
      <c r="M492" s="12"/>
      <c r="N492" s="2"/>
      <c r="O492" s="2"/>
      <c r="P492" s="2"/>
      <c r="Q492" s="32">
        <f>0+Q447+Q452+Q457+Q462+Q467+Q472+Q477+Q482+Q487</f>
        <v>0</v>
      </c>
      <c r="R492" s="26">
        <f>0+R447+R452+R457+R462+R467+R472+R477+R482+R487</f>
        <v>0</v>
      </c>
      <c r="S492" s="65">
        <f>Q492*(1+J492)+R492</f>
        <v>0</v>
      </c>
    </row>
    <row r="493" thickTop="1" thickBot="1" ht="25" customHeight="1">
      <c r="A493" s="9"/>
      <c r="B493" s="66"/>
      <c r="C493" s="66"/>
      <c r="D493" s="66"/>
      <c r="E493" s="66"/>
      <c r="F493" s="66"/>
      <c r="G493" s="67" t="s">
        <v>75</v>
      </c>
      <c r="H493" s="68">
        <f>J447+J452+J457+J462+J467+J472+J477+J482+J487</f>
        <v>0</v>
      </c>
      <c r="I493" s="67" t="s">
        <v>76</v>
      </c>
      <c r="J493" s="69">
        <f>0+J492</f>
        <v>0</v>
      </c>
      <c r="K493" s="67" t="s">
        <v>77</v>
      </c>
      <c r="L493" s="70">
        <f>L447+L452+L457+L462+L467+L472+L477+L482+L487</f>
        <v>0</v>
      </c>
      <c r="M493" s="12"/>
      <c r="N493" s="2"/>
      <c r="O493" s="2"/>
      <c r="P493" s="2"/>
      <c r="Q493" s="2"/>
    </row>
    <row r="494" ht="40" customHeight="1">
      <c r="A494" s="9"/>
      <c r="B494" s="71" t="s">
        <v>468</v>
      </c>
      <c r="C494" s="1"/>
      <c r="D494" s="1"/>
      <c r="E494" s="1"/>
      <c r="F494" s="1"/>
      <c r="G494" s="1"/>
      <c r="H494" s="41"/>
      <c r="I494" s="1"/>
      <c r="J494" s="41"/>
      <c r="K494" s="1"/>
      <c r="L494" s="1"/>
      <c r="M494" s="12"/>
      <c r="N494" s="2"/>
      <c r="O494" s="2"/>
      <c r="P494" s="2"/>
      <c r="Q494" s="2"/>
    </row>
    <row r="495">
      <c r="A495" s="9"/>
      <c r="B495" s="42">
        <v>140</v>
      </c>
      <c r="C495" s="43" t="s">
        <v>469</v>
      </c>
      <c r="D495" s="43" t="s">
        <v>3</v>
      </c>
      <c r="E495" s="43" t="s">
        <v>470</v>
      </c>
      <c r="F495" s="43" t="s">
        <v>3</v>
      </c>
      <c r="G495" s="44" t="s">
        <v>138</v>
      </c>
      <c r="H495" s="45">
        <v>20.620000000000001</v>
      </c>
      <c r="I495" s="24">
        <f>ROUND(0,2)</f>
        <v>0</v>
      </c>
      <c r="J495" s="46">
        <f>ROUND(I495*H495,2)</f>
        <v>0</v>
      </c>
      <c r="K495" s="47">
        <v>0.20999999999999999</v>
      </c>
      <c r="L495" s="48">
        <f>IF(ISNUMBER(K495),ROUND(J495*(K495+1),2),0)</f>
        <v>0</v>
      </c>
      <c r="M495" s="12"/>
      <c r="N495" s="2"/>
      <c r="O495" s="2"/>
      <c r="P495" s="2"/>
      <c r="Q495" s="32">
        <f>IF(ISNUMBER(K495),IF(H495&gt;0,IF(I495&gt;0,J495,0),0),0)</f>
        <v>0</v>
      </c>
      <c r="R495" s="26">
        <f>IF(ISNUMBER(K495)=FALSE,J495,0)</f>
        <v>0</v>
      </c>
    </row>
    <row r="496">
      <c r="A496" s="9"/>
      <c r="B496" s="49" t="s">
        <v>54</v>
      </c>
      <c r="C496" s="1"/>
      <c r="D496" s="1"/>
      <c r="E496" s="50" t="s">
        <v>471</v>
      </c>
      <c r="F496" s="1"/>
      <c r="G496" s="1"/>
      <c r="H496" s="41"/>
      <c r="I496" s="1"/>
      <c r="J496" s="41"/>
      <c r="K496" s="1"/>
      <c r="L496" s="1"/>
      <c r="M496" s="12"/>
      <c r="N496" s="2"/>
      <c r="O496" s="2"/>
      <c r="P496" s="2"/>
      <c r="Q496" s="2"/>
    </row>
    <row r="497">
      <c r="A497" s="9"/>
      <c r="B497" s="49" t="s">
        <v>55</v>
      </c>
      <c r="C497" s="1"/>
      <c r="D497" s="1"/>
      <c r="E497" s="50" t="s">
        <v>472</v>
      </c>
      <c r="F497" s="1"/>
      <c r="G497" s="1"/>
      <c r="H497" s="41"/>
      <c r="I497" s="1"/>
      <c r="J497" s="41"/>
      <c r="K497" s="1"/>
      <c r="L497" s="1"/>
      <c r="M497" s="12"/>
      <c r="N497" s="2"/>
      <c r="O497" s="2"/>
      <c r="P497" s="2"/>
      <c r="Q497" s="2"/>
    </row>
    <row r="498">
      <c r="A498" s="9"/>
      <c r="B498" s="49" t="s">
        <v>57</v>
      </c>
      <c r="C498" s="1"/>
      <c r="D498" s="1"/>
      <c r="E498" s="50" t="s">
        <v>473</v>
      </c>
      <c r="F498" s="1"/>
      <c r="G498" s="1"/>
      <c r="H498" s="41"/>
      <c r="I498" s="1"/>
      <c r="J498" s="41"/>
      <c r="K498" s="1"/>
      <c r="L498" s="1"/>
      <c r="M498" s="12"/>
      <c r="N498" s="2"/>
      <c r="O498" s="2"/>
      <c r="P498" s="2"/>
      <c r="Q498" s="2"/>
    </row>
    <row r="499" thickBot="1">
      <c r="A499" s="9"/>
      <c r="B499" s="51" t="s">
        <v>58</v>
      </c>
      <c r="C499" s="52"/>
      <c r="D499" s="52"/>
      <c r="E499" s="53" t="s">
        <v>113</v>
      </c>
      <c r="F499" s="52"/>
      <c r="G499" s="52"/>
      <c r="H499" s="54"/>
      <c r="I499" s="52"/>
      <c r="J499" s="54"/>
      <c r="K499" s="52"/>
      <c r="L499" s="52"/>
      <c r="M499" s="12"/>
      <c r="N499" s="2"/>
      <c r="O499" s="2"/>
      <c r="P499" s="2"/>
      <c r="Q499" s="2"/>
    </row>
    <row r="500" thickTop="1">
      <c r="A500" s="9"/>
      <c r="B500" s="42">
        <v>141</v>
      </c>
      <c r="C500" s="43" t="s">
        <v>474</v>
      </c>
      <c r="D500" s="43" t="s">
        <v>3</v>
      </c>
      <c r="E500" s="43" t="s">
        <v>475</v>
      </c>
      <c r="F500" s="43" t="s">
        <v>3</v>
      </c>
      <c r="G500" s="44" t="s">
        <v>260</v>
      </c>
      <c r="H500" s="55">
        <v>0.0060000000000000001</v>
      </c>
      <c r="I500" s="56">
        <f>ROUND(0,2)</f>
        <v>0</v>
      </c>
      <c r="J500" s="57">
        <f>ROUND(I500*H500,2)</f>
        <v>0</v>
      </c>
      <c r="K500" s="58">
        <v>0.20999999999999999</v>
      </c>
      <c r="L500" s="59">
        <f>IF(ISNUMBER(K500),ROUND(J500*(K500+1),2),0)</f>
        <v>0</v>
      </c>
      <c r="M500" s="12"/>
      <c r="N500" s="2"/>
      <c r="O500" s="2"/>
      <c r="P500" s="2"/>
      <c r="Q500" s="32">
        <f>IF(ISNUMBER(K500),IF(H500&gt;0,IF(I500&gt;0,J500,0),0),0)</f>
        <v>0</v>
      </c>
      <c r="R500" s="26">
        <f>IF(ISNUMBER(K500)=FALSE,J500,0)</f>
        <v>0</v>
      </c>
    </row>
    <row r="501">
      <c r="A501" s="9"/>
      <c r="B501" s="49" t="s">
        <v>54</v>
      </c>
      <c r="C501" s="1"/>
      <c r="D501" s="1"/>
      <c r="E501" s="50" t="s">
        <v>3</v>
      </c>
      <c r="F501" s="1"/>
      <c r="G501" s="1"/>
      <c r="H501" s="41"/>
      <c r="I501" s="1"/>
      <c r="J501" s="41"/>
      <c r="K501" s="1"/>
      <c r="L501" s="1"/>
      <c r="M501" s="12"/>
      <c r="N501" s="2"/>
      <c r="O501" s="2"/>
      <c r="P501" s="2"/>
      <c r="Q501" s="2"/>
    </row>
    <row r="502">
      <c r="A502" s="9"/>
      <c r="B502" s="49" t="s">
        <v>55</v>
      </c>
      <c r="C502" s="1"/>
      <c r="D502" s="1"/>
      <c r="E502" s="50" t="s">
        <v>3</v>
      </c>
      <c r="F502" s="1"/>
      <c r="G502" s="1"/>
      <c r="H502" s="41"/>
      <c r="I502" s="1"/>
      <c r="J502" s="41"/>
      <c r="K502" s="1"/>
      <c r="L502" s="1"/>
      <c r="M502" s="12"/>
      <c r="N502" s="2"/>
      <c r="O502" s="2"/>
      <c r="P502" s="2"/>
      <c r="Q502" s="2"/>
    </row>
    <row r="503">
      <c r="A503" s="9"/>
      <c r="B503" s="49" t="s">
        <v>57</v>
      </c>
      <c r="C503" s="1"/>
      <c r="D503" s="1"/>
      <c r="E503" s="50" t="s">
        <v>3</v>
      </c>
      <c r="F503" s="1"/>
      <c r="G503" s="1"/>
      <c r="H503" s="41"/>
      <c r="I503" s="1"/>
      <c r="J503" s="41"/>
      <c r="K503" s="1"/>
      <c r="L503" s="1"/>
      <c r="M503" s="12"/>
      <c r="N503" s="2"/>
      <c r="O503" s="2"/>
      <c r="P503" s="2"/>
      <c r="Q503" s="2"/>
    </row>
    <row r="504" thickBot="1">
      <c r="A504" s="9"/>
      <c r="B504" s="51" t="s">
        <v>58</v>
      </c>
      <c r="C504" s="52"/>
      <c r="D504" s="52"/>
      <c r="E504" s="53" t="s">
        <v>320</v>
      </c>
      <c r="F504" s="52"/>
      <c r="G504" s="52"/>
      <c r="H504" s="54"/>
      <c r="I504" s="52"/>
      <c r="J504" s="54"/>
      <c r="K504" s="52"/>
      <c r="L504" s="52"/>
      <c r="M504" s="12"/>
      <c r="N504" s="2"/>
      <c r="O504" s="2"/>
      <c r="P504" s="2"/>
      <c r="Q504" s="2"/>
    </row>
    <row r="505" thickTop="1">
      <c r="A505" s="9"/>
      <c r="B505" s="42">
        <v>142</v>
      </c>
      <c r="C505" s="43" t="s">
        <v>476</v>
      </c>
      <c r="D505" s="43" t="s">
        <v>3</v>
      </c>
      <c r="E505" s="43" t="s">
        <v>477</v>
      </c>
      <c r="F505" s="43" t="s">
        <v>3</v>
      </c>
      <c r="G505" s="44" t="s">
        <v>138</v>
      </c>
      <c r="H505" s="55">
        <v>20.620000000000001</v>
      </c>
      <c r="I505" s="56">
        <f>ROUND(0,2)</f>
        <v>0</v>
      </c>
      <c r="J505" s="57">
        <f>ROUND(I505*H505,2)</f>
        <v>0</v>
      </c>
      <c r="K505" s="58">
        <v>0.20999999999999999</v>
      </c>
      <c r="L505" s="59">
        <f>IF(ISNUMBER(K505),ROUND(J505*(K505+1),2),0)</f>
        <v>0</v>
      </c>
      <c r="M505" s="12"/>
      <c r="N505" s="2"/>
      <c r="O505" s="2"/>
      <c r="P505" s="2"/>
      <c r="Q505" s="32">
        <f>IF(ISNUMBER(K505),IF(H505&gt;0,IF(I505&gt;0,J505,0),0),0)</f>
        <v>0</v>
      </c>
      <c r="R505" s="26">
        <f>IF(ISNUMBER(K505)=FALSE,J505,0)</f>
        <v>0</v>
      </c>
    </row>
    <row r="506">
      <c r="A506" s="9"/>
      <c r="B506" s="49" t="s">
        <v>54</v>
      </c>
      <c r="C506" s="1"/>
      <c r="D506" s="1"/>
      <c r="E506" s="50" t="s">
        <v>478</v>
      </c>
      <c r="F506" s="1"/>
      <c r="G506" s="1"/>
      <c r="H506" s="41"/>
      <c r="I506" s="1"/>
      <c r="J506" s="41"/>
      <c r="K506" s="1"/>
      <c r="L506" s="1"/>
      <c r="M506" s="12"/>
      <c r="N506" s="2"/>
      <c r="O506" s="2"/>
      <c r="P506" s="2"/>
      <c r="Q506" s="2"/>
    </row>
    <row r="507">
      <c r="A507" s="9"/>
      <c r="B507" s="49" t="s">
        <v>55</v>
      </c>
      <c r="C507" s="1"/>
      <c r="D507" s="1"/>
      <c r="E507" s="50" t="s">
        <v>472</v>
      </c>
      <c r="F507" s="1"/>
      <c r="G507" s="1"/>
      <c r="H507" s="41"/>
      <c r="I507" s="1"/>
      <c r="J507" s="41"/>
      <c r="K507" s="1"/>
      <c r="L507" s="1"/>
      <c r="M507" s="12"/>
      <c r="N507" s="2"/>
      <c r="O507" s="2"/>
      <c r="P507" s="2"/>
      <c r="Q507" s="2"/>
    </row>
    <row r="508">
      <c r="A508" s="9"/>
      <c r="B508" s="49" t="s">
        <v>57</v>
      </c>
      <c r="C508" s="1"/>
      <c r="D508" s="1"/>
      <c r="E508" s="50" t="s">
        <v>473</v>
      </c>
      <c r="F508" s="1"/>
      <c r="G508" s="1"/>
      <c r="H508" s="41"/>
      <c r="I508" s="1"/>
      <c r="J508" s="41"/>
      <c r="K508" s="1"/>
      <c r="L508" s="1"/>
      <c r="M508" s="12"/>
      <c r="N508" s="2"/>
      <c r="O508" s="2"/>
      <c r="P508" s="2"/>
      <c r="Q508" s="2"/>
    </row>
    <row r="509" thickBot="1">
      <c r="A509" s="9"/>
      <c r="B509" s="51" t="s">
        <v>58</v>
      </c>
      <c r="C509" s="52"/>
      <c r="D509" s="52"/>
      <c r="E509" s="53" t="s">
        <v>113</v>
      </c>
      <c r="F509" s="52"/>
      <c r="G509" s="52"/>
      <c r="H509" s="54"/>
      <c r="I509" s="52"/>
      <c r="J509" s="54"/>
      <c r="K509" s="52"/>
      <c r="L509" s="52"/>
      <c r="M509" s="12"/>
      <c r="N509" s="2"/>
      <c r="O509" s="2"/>
      <c r="P509" s="2"/>
      <c r="Q509" s="2"/>
    </row>
    <row r="510" thickTop="1">
      <c r="A510" s="9"/>
      <c r="B510" s="42">
        <v>143</v>
      </c>
      <c r="C510" s="43" t="s">
        <v>479</v>
      </c>
      <c r="D510" s="43" t="s">
        <v>3</v>
      </c>
      <c r="E510" s="43" t="s">
        <v>480</v>
      </c>
      <c r="F510" s="43" t="s">
        <v>3</v>
      </c>
      <c r="G510" s="44" t="s">
        <v>260</v>
      </c>
      <c r="H510" s="55">
        <v>0.021000000000000001</v>
      </c>
      <c r="I510" s="56">
        <f>ROUND(0,2)</f>
        <v>0</v>
      </c>
      <c r="J510" s="57">
        <f>ROUND(I510*H510,2)</f>
        <v>0</v>
      </c>
      <c r="K510" s="58">
        <v>0.20999999999999999</v>
      </c>
      <c r="L510" s="59">
        <f>IF(ISNUMBER(K510),ROUND(J510*(K510+1),2),0)</f>
        <v>0</v>
      </c>
      <c r="M510" s="12"/>
      <c r="N510" s="2"/>
      <c r="O510" s="2"/>
      <c r="P510" s="2"/>
      <c r="Q510" s="32">
        <f>IF(ISNUMBER(K510),IF(H510&gt;0,IF(I510&gt;0,J510,0),0),0)</f>
        <v>0</v>
      </c>
      <c r="R510" s="26">
        <f>IF(ISNUMBER(K510)=FALSE,J510,0)</f>
        <v>0</v>
      </c>
    </row>
    <row r="511">
      <c r="A511" s="9"/>
      <c r="B511" s="49" t="s">
        <v>54</v>
      </c>
      <c r="C511" s="1"/>
      <c r="D511" s="1"/>
      <c r="E511" s="50" t="s">
        <v>481</v>
      </c>
      <c r="F511" s="1"/>
      <c r="G511" s="1"/>
      <c r="H511" s="41"/>
      <c r="I511" s="1"/>
      <c r="J511" s="41"/>
      <c r="K511" s="1"/>
      <c r="L511" s="1"/>
      <c r="M511" s="12"/>
      <c r="N511" s="2"/>
      <c r="O511" s="2"/>
      <c r="P511" s="2"/>
      <c r="Q511" s="2"/>
    </row>
    <row r="512">
      <c r="A512" s="9"/>
      <c r="B512" s="49" t="s">
        <v>55</v>
      </c>
      <c r="C512" s="1"/>
      <c r="D512" s="1"/>
      <c r="E512" s="50" t="s">
        <v>3</v>
      </c>
      <c r="F512" s="1"/>
      <c r="G512" s="1"/>
      <c r="H512" s="41"/>
      <c r="I512" s="1"/>
      <c r="J512" s="41"/>
      <c r="K512" s="1"/>
      <c r="L512" s="1"/>
      <c r="M512" s="12"/>
      <c r="N512" s="2"/>
      <c r="O512" s="2"/>
      <c r="P512" s="2"/>
      <c r="Q512" s="2"/>
    </row>
    <row r="513">
      <c r="A513" s="9"/>
      <c r="B513" s="49" t="s">
        <v>57</v>
      </c>
      <c r="C513" s="1"/>
      <c r="D513" s="1"/>
      <c r="E513" s="50" t="s">
        <v>3</v>
      </c>
      <c r="F513" s="1"/>
      <c r="G513" s="1"/>
      <c r="H513" s="41"/>
      <c r="I513" s="1"/>
      <c r="J513" s="41"/>
      <c r="K513" s="1"/>
      <c r="L513" s="1"/>
      <c r="M513" s="12"/>
      <c r="N513" s="2"/>
      <c r="O513" s="2"/>
      <c r="P513" s="2"/>
      <c r="Q513" s="2"/>
    </row>
    <row r="514" thickBot="1">
      <c r="A514" s="9"/>
      <c r="B514" s="51" t="s">
        <v>58</v>
      </c>
      <c r="C514" s="52"/>
      <c r="D514" s="52"/>
      <c r="E514" s="53" t="s">
        <v>113</v>
      </c>
      <c r="F514" s="52"/>
      <c r="G514" s="52"/>
      <c r="H514" s="54"/>
      <c r="I514" s="52"/>
      <c r="J514" s="54"/>
      <c r="K514" s="52"/>
      <c r="L514" s="52"/>
      <c r="M514" s="12"/>
      <c r="N514" s="2"/>
      <c r="O514" s="2"/>
      <c r="P514" s="2"/>
      <c r="Q514" s="2"/>
    </row>
    <row r="515" thickTop="1">
      <c r="A515" s="9"/>
      <c r="B515" s="42">
        <v>144</v>
      </c>
      <c r="C515" s="43" t="s">
        <v>482</v>
      </c>
      <c r="D515" s="43" t="s">
        <v>3</v>
      </c>
      <c r="E515" s="43" t="s">
        <v>483</v>
      </c>
      <c r="F515" s="43" t="s">
        <v>3</v>
      </c>
      <c r="G515" s="44" t="s">
        <v>260</v>
      </c>
      <c r="H515" s="55">
        <v>0.027</v>
      </c>
      <c r="I515" s="56">
        <f>ROUND(0,2)</f>
        <v>0</v>
      </c>
      <c r="J515" s="57">
        <f>ROUND(I515*H515,2)</f>
        <v>0</v>
      </c>
      <c r="K515" s="58">
        <v>0.20999999999999999</v>
      </c>
      <c r="L515" s="59">
        <f>IF(ISNUMBER(K515),ROUND(J515*(K515+1),2),0)</f>
        <v>0</v>
      </c>
      <c r="M515" s="12"/>
      <c r="N515" s="2"/>
      <c r="O515" s="2"/>
      <c r="P515" s="2"/>
      <c r="Q515" s="32">
        <f>IF(ISNUMBER(K515),IF(H515&gt;0,IF(I515&gt;0,J515,0),0),0)</f>
        <v>0</v>
      </c>
      <c r="R515" s="26">
        <f>IF(ISNUMBER(K515)=FALSE,J515,0)</f>
        <v>0</v>
      </c>
    </row>
    <row r="516">
      <c r="A516" s="9"/>
      <c r="B516" s="49" t="s">
        <v>54</v>
      </c>
      <c r="C516" s="1"/>
      <c r="D516" s="1"/>
      <c r="E516" s="50" t="s">
        <v>484</v>
      </c>
      <c r="F516" s="1"/>
      <c r="G516" s="1"/>
      <c r="H516" s="41"/>
      <c r="I516" s="1"/>
      <c r="J516" s="41"/>
      <c r="K516" s="1"/>
      <c r="L516" s="1"/>
      <c r="M516" s="12"/>
      <c r="N516" s="2"/>
      <c r="O516" s="2"/>
      <c r="P516" s="2"/>
      <c r="Q516" s="2"/>
    </row>
    <row r="517">
      <c r="A517" s="9"/>
      <c r="B517" s="49" t="s">
        <v>55</v>
      </c>
      <c r="C517" s="1"/>
      <c r="D517" s="1"/>
      <c r="E517" s="50" t="s">
        <v>3</v>
      </c>
      <c r="F517" s="1"/>
      <c r="G517" s="1"/>
      <c r="H517" s="41"/>
      <c r="I517" s="1"/>
      <c r="J517" s="41"/>
      <c r="K517" s="1"/>
      <c r="L517" s="1"/>
      <c r="M517" s="12"/>
      <c r="N517" s="2"/>
      <c r="O517" s="2"/>
      <c r="P517" s="2"/>
      <c r="Q517" s="2"/>
    </row>
    <row r="518">
      <c r="A518" s="9"/>
      <c r="B518" s="49" t="s">
        <v>57</v>
      </c>
      <c r="C518" s="1"/>
      <c r="D518" s="1"/>
      <c r="E518" s="50" t="s">
        <v>485</v>
      </c>
      <c r="F518" s="1"/>
      <c r="G518" s="1"/>
      <c r="H518" s="41"/>
      <c r="I518" s="1"/>
      <c r="J518" s="41"/>
      <c r="K518" s="1"/>
      <c r="L518" s="1"/>
      <c r="M518" s="12"/>
      <c r="N518" s="2"/>
      <c r="O518" s="2"/>
      <c r="P518" s="2"/>
      <c r="Q518" s="2"/>
    </row>
    <row r="519" thickBot="1">
      <c r="A519" s="9"/>
      <c r="B519" s="51" t="s">
        <v>58</v>
      </c>
      <c r="C519" s="52"/>
      <c r="D519" s="52"/>
      <c r="E519" s="53" t="s">
        <v>113</v>
      </c>
      <c r="F519" s="52"/>
      <c r="G519" s="52"/>
      <c r="H519" s="54"/>
      <c r="I519" s="52"/>
      <c r="J519" s="54"/>
      <c r="K519" s="52"/>
      <c r="L519" s="52"/>
      <c r="M519" s="12"/>
      <c r="N519" s="2"/>
      <c r="O519" s="2"/>
      <c r="P519" s="2"/>
      <c r="Q519" s="2"/>
    </row>
    <row r="520" thickTop="1" thickBot="1" ht="25" customHeight="1">
      <c r="A520" s="9"/>
      <c r="B520" s="1"/>
      <c r="C520" s="60">
        <v>711</v>
      </c>
      <c r="D520" s="1"/>
      <c r="E520" s="60" t="s">
        <v>101</v>
      </c>
      <c r="F520" s="1"/>
      <c r="G520" s="61" t="s">
        <v>72</v>
      </c>
      <c r="H520" s="62">
        <f>J495+J500+J505+J510+J515</f>
        <v>0</v>
      </c>
      <c r="I520" s="61" t="s">
        <v>73</v>
      </c>
      <c r="J520" s="63">
        <f>(L520-H520)</f>
        <v>0</v>
      </c>
      <c r="K520" s="61" t="s">
        <v>74</v>
      </c>
      <c r="L520" s="64">
        <f>L495+L500+L505+L510+L515</f>
        <v>0</v>
      </c>
      <c r="M520" s="12"/>
      <c r="N520" s="2"/>
      <c r="O520" s="2"/>
      <c r="P520" s="2"/>
      <c r="Q520" s="32">
        <f>0+Q495+Q500+Q505+Q510+Q515</f>
        <v>0</v>
      </c>
      <c r="R520" s="26">
        <f>0+R495+R500+R505+R510+R515</f>
        <v>0</v>
      </c>
      <c r="S520" s="65">
        <f>Q520*(1+J520)+R520</f>
        <v>0</v>
      </c>
    </row>
    <row r="521" thickTop="1" thickBot="1" ht="25" customHeight="1">
      <c r="A521" s="9"/>
      <c r="B521" s="66"/>
      <c r="C521" s="66"/>
      <c r="D521" s="66"/>
      <c r="E521" s="66"/>
      <c r="F521" s="66"/>
      <c r="G521" s="67" t="s">
        <v>75</v>
      </c>
      <c r="H521" s="68">
        <f>J495+J500+J505+J510+J515</f>
        <v>0</v>
      </c>
      <c r="I521" s="67" t="s">
        <v>76</v>
      </c>
      <c r="J521" s="69">
        <f>0+J520</f>
        <v>0</v>
      </c>
      <c r="K521" s="67" t="s">
        <v>77</v>
      </c>
      <c r="L521" s="70">
        <f>L495+L500+L505+L510+L515</f>
        <v>0</v>
      </c>
      <c r="M521" s="12"/>
      <c r="N521" s="2"/>
      <c r="O521" s="2"/>
      <c r="P521" s="2"/>
      <c r="Q521" s="2"/>
    </row>
    <row r="522" ht="40" customHeight="1">
      <c r="A522" s="9"/>
      <c r="B522" s="71" t="s">
        <v>486</v>
      </c>
      <c r="C522" s="1"/>
      <c r="D522" s="1"/>
      <c r="E522" s="1"/>
      <c r="F522" s="1"/>
      <c r="G522" s="1"/>
      <c r="H522" s="41"/>
      <c r="I522" s="1"/>
      <c r="J522" s="41"/>
      <c r="K522" s="1"/>
      <c r="L522" s="1"/>
      <c r="M522" s="12"/>
      <c r="N522" s="2"/>
      <c r="O522" s="2"/>
      <c r="P522" s="2"/>
      <c r="Q522" s="2"/>
    </row>
    <row r="523">
      <c r="A523" s="9"/>
      <c r="B523" s="42">
        <v>90</v>
      </c>
      <c r="C523" s="43" t="s">
        <v>487</v>
      </c>
      <c r="D523" s="43" t="s">
        <v>3</v>
      </c>
      <c r="E523" s="43" t="s">
        <v>488</v>
      </c>
      <c r="F523" s="43" t="s">
        <v>3</v>
      </c>
      <c r="G523" s="44" t="s">
        <v>116</v>
      </c>
      <c r="H523" s="45">
        <v>1</v>
      </c>
      <c r="I523" s="24">
        <f>ROUND(0,2)</f>
        <v>0</v>
      </c>
      <c r="J523" s="46">
        <f>ROUND(I523*H523,2)</f>
        <v>0</v>
      </c>
      <c r="K523" s="47">
        <v>0.20999999999999999</v>
      </c>
      <c r="L523" s="48">
        <f>IF(ISNUMBER(K523),ROUND(J523*(K523+1),2),0)</f>
        <v>0</v>
      </c>
      <c r="M523" s="12"/>
      <c r="N523" s="2"/>
      <c r="O523" s="2"/>
      <c r="P523" s="2"/>
      <c r="Q523" s="32">
        <f>IF(ISNUMBER(K523),IF(H523&gt;0,IF(I523&gt;0,J523,0),0),0)</f>
        <v>0</v>
      </c>
      <c r="R523" s="26">
        <f>IF(ISNUMBER(K523)=FALSE,J523,0)</f>
        <v>0</v>
      </c>
    </row>
    <row r="524">
      <c r="A524" s="9"/>
      <c r="B524" s="49" t="s">
        <v>54</v>
      </c>
      <c r="C524" s="1"/>
      <c r="D524" s="1"/>
      <c r="E524" s="50" t="s">
        <v>489</v>
      </c>
      <c r="F524" s="1"/>
      <c r="G524" s="1"/>
      <c r="H524" s="41"/>
      <c r="I524" s="1"/>
      <c r="J524" s="41"/>
      <c r="K524" s="1"/>
      <c r="L524" s="1"/>
      <c r="M524" s="12"/>
      <c r="N524" s="2"/>
      <c r="O524" s="2"/>
      <c r="P524" s="2"/>
      <c r="Q524" s="2"/>
    </row>
    <row r="525">
      <c r="A525" s="9"/>
      <c r="B525" s="49" t="s">
        <v>55</v>
      </c>
      <c r="C525" s="1"/>
      <c r="D525" s="1"/>
      <c r="E525" s="50" t="s">
        <v>490</v>
      </c>
      <c r="F525" s="1"/>
      <c r="G525" s="1"/>
      <c r="H525" s="41"/>
      <c r="I525" s="1"/>
      <c r="J525" s="41"/>
      <c r="K525" s="1"/>
      <c r="L525" s="1"/>
      <c r="M525" s="12"/>
      <c r="N525" s="2"/>
      <c r="O525" s="2"/>
      <c r="P525" s="2"/>
      <c r="Q525" s="2"/>
    </row>
    <row r="526">
      <c r="A526" s="9"/>
      <c r="B526" s="49" t="s">
        <v>57</v>
      </c>
      <c r="C526" s="1"/>
      <c r="D526" s="1"/>
      <c r="E526" s="50" t="s">
        <v>491</v>
      </c>
      <c r="F526" s="1"/>
      <c r="G526" s="1"/>
      <c r="H526" s="41"/>
      <c r="I526" s="1"/>
      <c r="J526" s="41"/>
      <c r="K526" s="1"/>
      <c r="L526" s="1"/>
      <c r="M526" s="12"/>
      <c r="N526" s="2"/>
      <c r="O526" s="2"/>
      <c r="P526" s="2"/>
      <c r="Q526" s="2"/>
    </row>
    <row r="527" thickBot="1">
      <c r="A527" s="9"/>
      <c r="B527" s="51" t="s">
        <v>58</v>
      </c>
      <c r="C527" s="52"/>
      <c r="D527" s="52"/>
      <c r="E527" s="53" t="s">
        <v>113</v>
      </c>
      <c r="F527" s="52"/>
      <c r="G527" s="52"/>
      <c r="H527" s="54"/>
      <c r="I527" s="52"/>
      <c r="J527" s="54"/>
      <c r="K527" s="52"/>
      <c r="L527" s="52"/>
      <c r="M527" s="12"/>
      <c r="N527" s="2"/>
      <c r="O527" s="2"/>
      <c r="P527" s="2"/>
      <c r="Q527" s="2"/>
    </row>
    <row r="528" thickTop="1">
      <c r="A528" s="9"/>
      <c r="B528" s="42">
        <v>91</v>
      </c>
      <c r="C528" s="43" t="s">
        <v>492</v>
      </c>
      <c r="D528" s="43" t="s">
        <v>3</v>
      </c>
      <c r="E528" s="43" t="s">
        <v>493</v>
      </c>
      <c r="F528" s="43" t="s">
        <v>3</v>
      </c>
      <c r="G528" s="44" t="s">
        <v>109</v>
      </c>
      <c r="H528" s="55">
        <v>0.308</v>
      </c>
      <c r="I528" s="56">
        <f>ROUND(0,2)</f>
        <v>0</v>
      </c>
      <c r="J528" s="57">
        <f>ROUND(I528*H528,2)</f>
        <v>0</v>
      </c>
      <c r="K528" s="58">
        <v>0.20999999999999999</v>
      </c>
      <c r="L528" s="59">
        <f>IF(ISNUMBER(K528),ROUND(J528*(K528+1),2),0)</f>
        <v>0</v>
      </c>
      <c r="M528" s="12"/>
      <c r="N528" s="2"/>
      <c r="O528" s="2"/>
      <c r="P528" s="2"/>
      <c r="Q528" s="32">
        <f>IF(ISNUMBER(K528),IF(H528&gt;0,IF(I528&gt;0,J528,0),0),0)</f>
        <v>0</v>
      </c>
      <c r="R528" s="26">
        <f>IF(ISNUMBER(K528)=FALSE,J528,0)</f>
        <v>0</v>
      </c>
    </row>
    <row r="529">
      <c r="A529" s="9"/>
      <c r="B529" s="49" t="s">
        <v>54</v>
      </c>
      <c r="C529" s="1"/>
      <c r="D529" s="1"/>
      <c r="E529" s="50" t="s">
        <v>494</v>
      </c>
      <c r="F529" s="1"/>
      <c r="G529" s="1"/>
      <c r="H529" s="41"/>
      <c r="I529" s="1"/>
      <c r="J529" s="41"/>
      <c r="K529" s="1"/>
      <c r="L529" s="1"/>
      <c r="M529" s="12"/>
      <c r="N529" s="2"/>
      <c r="O529" s="2"/>
      <c r="P529" s="2"/>
      <c r="Q529" s="2"/>
    </row>
    <row r="530">
      <c r="A530" s="9"/>
      <c r="B530" s="49" t="s">
        <v>55</v>
      </c>
      <c r="C530" s="1"/>
      <c r="D530" s="1"/>
      <c r="E530" s="50" t="s">
        <v>495</v>
      </c>
      <c r="F530" s="1"/>
      <c r="G530" s="1"/>
      <c r="H530" s="41"/>
      <c r="I530" s="1"/>
      <c r="J530" s="41"/>
      <c r="K530" s="1"/>
      <c r="L530" s="1"/>
      <c r="M530" s="12"/>
      <c r="N530" s="2"/>
      <c r="O530" s="2"/>
      <c r="P530" s="2"/>
      <c r="Q530" s="2"/>
    </row>
    <row r="531">
      <c r="A531" s="9"/>
      <c r="B531" s="49" t="s">
        <v>57</v>
      </c>
      <c r="C531" s="1"/>
      <c r="D531" s="1"/>
      <c r="E531" s="50" t="s">
        <v>496</v>
      </c>
      <c r="F531" s="1"/>
      <c r="G531" s="1"/>
      <c r="H531" s="41"/>
      <c r="I531" s="1"/>
      <c r="J531" s="41"/>
      <c r="K531" s="1"/>
      <c r="L531" s="1"/>
      <c r="M531" s="12"/>
      <c r="N531" s="2"/>
      <c r="O531" s="2"/>
      <c r="P531" s="2"/>
      <c r="Q531" s="2"/>
    </row>
    <row r="532" thickBot="1">
      <c r="A532" s="9"/>
      <c r="B532" s="51" t="s">
        <v>58</v>
      </c>
      <c r="C532" s="52"/>
      <c r="D532" s="52"/>
      <c r="E532" s="53" t="s">
        <v>113</v>
      </c>
      <c r="F532" s="52"/>
      <c r="G532" s="52"/>
      <c r="H532" s="54"/>
      <c r="I532" s="52"/>
      <c r="J532" s="54"/>
      <c r="K532" s="52"/>
      <c r="L532" s="52"/>
      <c r="M532" s="12"/>
      <c r="N532" s="2"/>
      <c r="O532" s="2"/>
      <c r="P532" s="2"/>
      <c r="Q532" s="2"/>
    </row>
    <row r="533" thickTop="1">
      <c r="A533" s="9"/>
      <c r="B533" s="42">
        <v>92</v>
      </c>
      <c r="C533" s="43" t="s">
        <v>497</v>
      </c>
      <c r="D533" s="43" t="s">
        <v>3</v>
      </c>
      <c r="E533" s="43" t="s">
        <v>498</v>
      </c>
      <c r="F533" s="43" t="s">
        <v>3</v>
      </c>
      <c r="G533" s="44" t="s">
        <v>109</v>
      </c>
      <c r="H533" s="55">
        <v>0.77000000000000002</v>
      </c>
      <c r="I533" s="56">
        <f>ROUND(0,2)</f>
        <v>0</v>
      </c>
      <c r="J533" s="57">
        <f>ROUND(I533*H533,2)</f>
        <v>0</v>
      </c>
      <c r="K533" s="58">
        <v>0.20999999999999999</v>
      </c>
      <c r="L533" s="59">
        <f>IF(ISNUMBER(K533),ROUND(J533*(K533+1),2),0)</f>
        <v>0</v>
      </c>
      <c r="M533" s="12"/>
      <c r="N533" s="2"/>
      <c r="O533" s="2"/>
      <c r="P533" s="2"/>
      <c r="Q533" s="32">
        <f>IF(ISNUMBER(K533),IF(H533&gt;0,IF(I533&gt;0,J533,0),0),0)</f>
        <v>0</v>
      </c>
      <c r="R533" s="26">
        <f>IF(ISNUMBER(K533)=FALSE,J533,0)</f>
        <v>0</v>
      </c>
    </row>
    <row r="534">
      <c r="A534" s="9"/>
      <c r="B534" s="49" t="s">
        <v>54</v>
      </c>
      <c r="C534" s="1"/>
      <c r="D534" s="1"/>
      <c r="E534" s="50" t="s">
        <v>499</v>
      </c>
      <c r="F534" s="1"/>
      <c r="G534" s="1"/>
      <c r="H534" s="41"/>
      <c r="I534" s="1"/>
      <c r="J534" s="41"/>
      <c r="K534" s="1"/>
      <c r="L534" s="1"/>
      <c r="M534" s="12"/>
      <c r="N534" s="2"/>
      <c r="O534" s="2"/>
      <c r="P534" s="2"/>
      <c r="Q534" s="2"/>
    </row>
    <row r="535">
      <c r="A535" s="9"/>
      <c r="B535" s="49" t="s">
        <v>55</v>
      </c>
      <c r="C535" s="1"/>
      <c r="D535" s="1"/>
      <c r="E535" s="50" t="s">
        <v>500</v>
      </c>
      <c r="F535" s="1"/>
      <c r="G535" s="1"/>
      <c r="H535" s="41"/>
      <c r="I535" s="1"/>
      <c r="J535" s="41"/>
      <c r="K535" s="1"/>
      <c r="L535" s="1"/>
      <c r="M535" s="12"/>
      <c r="N535" s="2"/>
      <c r="O535" s="2"/>
      <c r="P535" s="2"/>
      <c r="Q535" s="2"/>
    </row>
    <row r="536">
      <c r="A536" s="9"/>
      <c r="B536" s="49" t="s">
        <v>57</v>
      </c>
      <c r="C536" s="1"/>
      <c r="D536" s="1"/>
      <c r="E536" s="50" t="s">
        <v>496</v>
      </c>
      <c r="F536" s="1"/>
      <c r="G536" s="1"/>
      <c r="H536" s="41"/>
      <c r="I536" s="1"/>
      <c r="J536" s="41"/>
      <c r="K536" s="1"/>
      <c r="L536" s="1"/>
      <c r="M536" s="12"/>
      <c r="N536" s="2"/>
      <c r="O536" s="2"/>
      <c r="P536" s="2"/>
      <c r="Q536" s="2"/>
    </row>
    <row r="537" thickBot="1">
      <c r="A537" s="9"/>
      <c r="B537" s="51" t="s">
        <v>58</v>
      </c>
      <c r="C537" s="52"/>
      <c r="D537" s="52"/>
      <c r="E537" s="53" t="s">
        <v>113</v>
      </c>
      <c r="F537" s="52"/>
      <c r="G537" s="52"/>
      <c r="H537" s="54"/>
      <c r="I537" s="52"/>
      <c r="J537" s="54"/>
      <c r="K537" s="52"/>
      <c r="L537" s="52"/>
      <c r="M537" s="12"/>
      <c r="N537" s="2"/>
      <c r="O537" s="2"/>
      <c r="P537" s="2"/>
      <c r="Q537" s="2"/>
    </row>
    <row r="538" thickTop="1">
      <c r="A538" s="9"/>
      <c r="B538" s="42">
        <v>93</v>
      </c>
      <c r="C538" s="43" t="s">
        <v>501</v>
      </c>
      <c r="D538" s="43" t="s">
        <v>3</v>
      </c>
      <c r="E538" s="43" t="s">
        <v>502</v>
      </c>
      <c r="F538" s="43" t="s">
        <v>3</v>
      </c>
      <c r="G538" s="44" t="s">
        <v>109</v>
      </c>
      <c r="H538" s="55">
        <v>2.1779999999999999</v>
      </c>
      <c r="I538" s="56">
        <f>ROUND(0,2)</f>
        <v>0</v>
      </c>
      <c r="J538" s="57">
        <f>ROUND(I538*H538,2)</f>
        <v>0</v>
      </c>
      <c r="K538" s="58">
        <v>0.20999999999999999</v>
      </c>
      <c r="L538" s="59">
        <f>IF(ISNUMBER(K538),ROUND(J538*(K538+1),2),0)</f>
        <v>0</v>
      </c>
      <c r="M538" s="12"/>
      <c r="N538" s="2"/>
      <c r="O538" s="2"/>
      <c r="P538" s="2"/>
      <c r="Q538" s="32">
        <f>IF(ISNUMBER(K538),IF(H538&gt;0,IF(I538&gt;0,J538,0),0),0)</f>
        <v>0</v>
      </c>
      <c r="R538" s="26">
        <f>IF(ISNUMBER(K538)=FALSE,J538,0)</f>
        <v>0</v>
      </c>
    </row>
    <row r="539">
      <c r="A539" s="9"/>
      <c r="B539" s="49" t="s">
        <v>54</v>
      </c>
      <c r="C539" s="1"/>
      <c r="D539" s="1"/>
      <c r="E539" s="50" t="s">
        <v>503</v>
      </c>
      <c r="F539" s="1"/>
      <c r="G539" s="1"/>
      <c r="H539" s="41"/>
      <c r="I539" s="1"/>
      <c r="J539" s="41"/>
      <c r="K539" s="1"/>
      <c r="L539" s="1"/>
      <c r="M539" s="12"/>
      <c r="N539" s="2"/>
      <c r="O539" s="2"/>
      <c r="P539" s="2"/>
      <c r="Q539" s="2"/>
    </row>
    <row r="540">
      <c r="A540" s="9"/>
      <c r="B540" s="49" t="s">
        <v>55</v>
      </c>
      <c r="C540" s="1"/>
      <c r="D540" s="1"/>
      <c r="E540" s="50" t="s">
        <v>504</v>
      </c>
      <c r="F540" s="1"/>
      <c r="G540" s="1"/>
      <c r="H540" s="41"/>
      <c r="I540" s="1"/>
      <c r="J540" s="41"/>
      <c r="K540" s="1"/>
      <c r="L540" s="1"/>
      <c r="M540" s="12"/>
      <c r="N540" s="2"/>
      <c r="O540" s="2"/>
      <c r="P540" s="2"/>
      <c r="Q540" s="2"/>
    </row>
    <row r="541">
      <c r="A541" s="9"/>
      <c r="B541" s="49" t="s">
        <v>57</v>
      </c>
      <c r="C541" s="1"/>
      <c r="D541" s="1"/>
      <c r="E541" s="50" t="s">
        <v>505</v>
      </c>
      <c r="F541" s="1"/>
      <c r="G541" s="1"/>
      <c r="H541" s="41"/>
      <c r="I541" s="1"/>
      <c r="J541" s="41"/>
      <c r="K541" s="1"/>
      <c r="L541" s="1"/>
      <c r="M541" s="12"/>
      <c r="N541" s="2"/>
      <c r="O541" s="2"/>
      <c r="P541" s="2"/>
      <c r="Q541" s="2"/>
    </row>
    <row r="542" thickBot="1">
      <c r="A542" s="9"/>
      <c r="B542" s="51" t="s">
        <v>58</v>
      </c>
      <c r="C542" s="52"/>
      <c r="D542" s="52"/>
      <c r="E542" s="53" t="s">
        <v>113</v>
      </c>
      <c r="F542" s="52"/>
      <c r="G542" s="52"/>
      <c r="H542" s="54"/>
      <c r="I542" s="52"/>
      <c r="J542" s="54"/>
      <c r="K542" s="52"/>
      <c r="L542" s="52"/>
      <c r="M542" s="12"/>
      <c r="N542" s="2"/>
      <c r="O542" s="2"/>
      <c r="P542" s="2"/>
      <c r="Q542" s="2"/>
    </row>
    <row r="543" thickTop="1">
      <c r="A543" s="9"/>
      <c r="B543" s="42">
        <v>94</v>
      </c>
      <c r="C543" s="43" t="s">
        <v>506</v>
      </c>
      <c r="D543" s="43" t="s">
        <v>3</v>
      </c>
      <c r="E543" s="43" t="s">
        <v>507</v>
      </c>
      <c r="F543" s="43" t="s">
        <v>3</v>
      </c>
      <c r="G543" s="44" t="s">
        <v>138</v>
      </c>
      <c r="H543" s="55">
        <v>8.0850000000000009</v>
      </c>
      <c r="I543" s="56">
        <f>ROUND(0,2)</f>
        <v>0</v>
      </c>
      <c r="J543" s="57">
        <f>ROUND(I543*H543,2)</f>
        <v>0</v>
      </c>
      <c r="K543" s="58">
        <v>0.20999999999999999</v>
      </c>
      <c r="L543" s="59">
        <f>IF(ISNUMBER(K543),ROUND(J543*(K543+1),2),0)</f>
        <v>0</v>
      </c>
      <c r="M543" s="12"/>
      <c r="N543" s="2"/>
      <c r="O543" s="2"/>
      <c r="P543" s="2"/>
      <c r="Q543" s="32">
        <f>IF(ISNUMBER(K543),IF(H543&gt;0,IF(I543&gt;0,J543,0),0),0)</f>
        <v>0</v>
      </c>
      <c r="R543" s="26">
        <f>IF(ISNUMBER(K543)=FALSE,J543,0)</f>
        <v>0</v>
      </c>
    </row>
    <row r="544">
      <c r="A544" s="9"/>
      <c r="B544" s="49" t="s">
        <v>54</v>
      </c>
      <c r="C544" s="1"/>
      <c r="D544" s="1"/>
      <c r="E544" s="50" t="s">
        <v>508</v>
      </c>
      <c r="F544" s="1"/>
      <c r="G544" s="1"/>
      <c r="H544" s="41"/>
      <c r="I544" s="1"/>
      <c r="J544" s="41"/>
      <c r="K544" s="1"/>
      <c r="L544" s="1"/>
      <c r="M544" s="12"/>
      <c r="N544" s="2"/>
      <c r="O544" s="2"/>
      <c r="P544" s="2"/>
      <c r="Q544" s="2"/>
    </row>
    <row r="545">
      <c r="A545" s="9"/>
      <c r="B545" s="49" t="s">
        <v>55</v>
      </c>
      <c r="C545" s="1"/>
      <c r="D545" s="1"/>
      <c r="E545" s="50" t="s">
        <v>509</v>
      </c>
      <c r="F545" s="1"/>
      <c r="G545" s="1"/>
      <c r="H545" s="41"/>
      <c r="I545" s="1"/>
      <c r="J545" s="41"/>
      <c r="K545" s="1"/>
      <c r="L545" s="1"/>
      <c r="M545" s="12"/>
      <c r="N545" s="2"/>
      <c r="O545" s="2"/>
      <c r="P545" s="2"/>
      <c r="Q545" s="2"/>
    </row>
    <row r="546">
      <c r="A546" s="9"/>
      <c r="B546" s="49" t="s">
        <v>57</v>
      </c>
      <c r="C546" s="1"/>
      <c r="D546" s="1"/>
      <c r="E546" s="50" t="s">
        <v>3</v>
      </c>
      <c r="F546" s="1"/>
      <c r="G546" s="1"/>
      <c r="H546" s="41"/>
      <c r="I546" s="1"/>
      <c r="J546" s="41"/>
      <c r="K546" s="1"/>
      <c r="L546" s="1"/>
      <c r="M546" s="12"/>
      <c r="N546" s="2"/>
      <c r="O546" s="2"/>
      <c r="P546" s="2"/>
      <c r="Q546" s="2"/>
    </row>
    <row r="547" thickBot="1">
      <c r="A547" s="9"/>
      <c r="B547" s="51" t="s">
        <v>58</v>
      </c>
      <c r="C547" s="52"/>
      <c r="D547" s="52"/>
      <c r="E547" s="53" t="s">
        <v>113</v>
      </c>
      <c r="F547" s="52"/>
      <c r="G547" s="52"/>
      <c r="H547" s="54"/>
      <c r="I547" s="52"/>
      <c r="J547" s="54"/>
      <c r="K547" s="52"/>
      <c r="L547" s="52"/>
      <c r="M547" s="12"/>
      <c r="N547" s="2"/>
      <c r="O547" s="2"/>
      <c r="P547" s="2"/>
      <c r="Q547" s="2"/>
    </row>
    <row r="548" thickTop="1">
      <c r="A548" s="9"/>
      <c r="B548" s="42">
        <v>95</v>
      </c>
      <c r="C548" s="43" t="s">
        <v>510</v>
      </c>
      <c r="D548" s="43" t="s">
        <v>3</v>
      </c>
      <c r="E548" s="43" t="s">
        <v>511</v>
      </c>
      <c r="F548" s="43" t="s">
        <v>3</v>
      </c>
      <c r="G548" s="44" t="s">
        <v>260</v>
      </c>
      <c r="H548" s="55">
        <v>0.218</v>
      </c>
      <c r="I548" s="56">
        <f>ROUND(0,2)</f>
        <v>0</v>
      </c>
      <c r="J548" s="57">
        <f>ROUND(I548*H548,2)</f>
        <v>0</v>
      </c>
      <c r="K548" s="58">
        <v>0.20999999999999999</v>
      </c>
      <c r="L548" s="59">
        <f>IF(ISNUMBER(K548),ROUND(J548*(K548+1),2),0)</f>
        <v>0</v>
      </c>
      <c r="M548" s="12"/>
      <c r="N548" s="2"/>
      <c r="O548" s="2"/>
      <c r="P548" s="2"/>
      <c r="Q548" s="32">
        <f>IF(ISNUMBER(K548),IF(H548&gt;0,IF(I548&gt;0,J548,0),0),0)</f>
        <v>0</v>
      </c>
      <c r="R548" s="26">
        <f>IF(ISNUMBER(K548)=FALSE,J548,0)</f>
        <v>0</v>
      </c>
    </row>
    <row r="549">
      <c r="A549" s="9"/>
      <c r="B549" s="49" t="s">
        <v>54</v>
      </c>
      <c r="C549" s="1"/>
      <c r="D549" s="1"/>
      <c r="E549" s="50" t="s">
        <v>512</v>
      </c>
      <c r="F549" s="1"/>
      <c r="G549" s="1"/>
      <c r="H549" s="41"/>
      <c r="I549" s="1"/>
      <c r="J549" s="41"/>
      <c r="K549" s="1"/>
      <c r="L549" s="1"/>
      <c r="M549" s="12"/>
      <c r="N549" s="2"/>
      <c r="O549" s="2"/>
      <c r="P549" s="2"/>
      <c r="Q549" s="2"/>
    </row>
    <row r="550">
      <c r="A550" s="9"/>
      <c r="B550" s="49" t="s">
        <v>55</v>
      </c>
      <c r="C550" s="1"/>
      <c r="D550" s="1"/>
      <c r="E550" s="50" t="s">
        <v>513</v>
      </c>
      <c r="F550" s="1"/>
      <c r="G550" s="1"/>
      <c r="H550" s="41"/>
      <c r="I550" s="1"/>
      <c r="J550" s="41"/>
      <c r="K550" s="1"/>
      <c r="L550" s="1"/>
      <c r="M550" s="12"/>
      <c r="N550" s="2"/>
      <c r="O550" s="2"/>
      <c r="P550" s="2"/>
      <c r="Q550" s="2"/>
    </row>
    <row r="551">
      <c r="A551" s="9"/>
      <c r="B551" s="49" t="s">
        <v>57</v>
      </c>
      <c r="C551" s="1"/>
      <c r="D551" s="1"/>
      <c r="E551" s="50" t="s">
        <v>3</v>
      </c>
      <c r="F551" s="1"/>
      <c r="G551" s="1"/>
      <c r="H551" s="41"/>
      <c r="I551" s="1"/>
      <c r="J551" s="41"/>
      <c r="K551" s="1"/>
      <c r="L551" s="1"/>
      <c r="M551" s="12"/>
      <c r="N551" s="2"/>
      <c r="O551" s="2"/>
      <c r="P551" s="2"/>
      <c r="Q551" s="2"/>
    </row>
    <row r="552" thickBot="1">
      <c r="A552" s="9"/>
      <c r="B552" s="51" t="s">
        <v>58</v>
      </c>
      <c r="C552" s="52"/>
      <c r="D552" s="52"/>
      <c r="E552" s="53" t="s">
        <v>113</v>
      </c>
      <c r="F552" s="52"/>
      <c r="G552" s="52"/>
      <c r="H552" s="54"/>
      <c r="I552" s="52"/>
      <c r="J552" s="54"/>
      <c r="K552" s="52"/>
      <c r="L552" s="52"/>
      <c r="M552" s="12"/>
      <c r="N552" s="2"/>
      <c r="O552" s="2"/>
      <c r="P552" s="2"/>
      <c r="Q552" s="2"/>
    </row>
    <row r="553" thickTop="1">
      <c r="A553" s="9"/>
      <c r="B553" s="42">
        <v>96</v>
      </c>
      <c r="C553" s="43" t="s">
        <v>514</v>
      </c>
      <c r="D553" s="43" t="s">
        <v>3</v>
      </c>
      <c r="E553" s="43" t="s">
        <v>515</v>
      </c>
      <c r="F553" s="43" t="s">
        <v>3</v>
      </c>
      <c r="G553" s="44" t="s">
        <v>260</v>
      </c>
      <c r="H553" s="55">
        <v>0.049000000000000002</v>
      </c>
      <c r="I553" s="56">
        <f>ROUND(0,2)</f>
        <v>0</v>
      </c>
      <c r="J553" s="57">
        <f>ROUND(I553*H553,2)</f>
        <v>0</v>
      </c>
      <c r="K553" s="58">
        <v>0.20999999999999999</v>
      </c>
      <c r="L553" s="59">
        <f>IF(ISNUMBER(K553),ROUND(J553*(K553+1),2),0)</f>
        <v>0</v>
      </c>
      <c r="M553" s="12"/>
      <c r="N553" s="2"/>
      <c r="O553" s="2"/>
      <c r="P553" s="2"/>
      <c r="Q553" s="32">
        <f>IF(ISNUMBER(K553),IF(H553&gt;0,IF(I553&gt;0,J553,0),0),0)</f>
        <v>0</v>
      </c>
      <c r="R553" s="26">
        <f>IF(ISNUMBER(K553)=FALSE,J553,0)</f>
        <v>0</v>
      </c>
    </row>
    <row r="554">
      <c r="A554" s="9"/>
      <c r="B554" s="49" t="s">
        <v>54</v>
      </c>
      <c r="C554" s="1"/>
      <c r="D554" s="1"/>
      <c r="E554" s="50" t="s">
        <v>515</v>
      </c>
      <c r="F554" s="1"/>
      <c r="G554" s="1"/>
      <c r="H554" s="41"/>
      <c r="I554" s="1"/>
      <c r="J554" s="41"/>
      <c r="K554" s="1"/>
      <c r="L554" s="1"/>
      <c r="M554" s="12"/>
      <c r="N554" s="2"/>
      <c r="O554" s="2"/>
      <c r="P554" s="2"/>
      <c r="Q554" s="2"/>
    </row>
    <row r="555">
      <c r="A555" s="9"/>
      <c r="B555" s="49" t="s">
        <v>55</v>
      </c>
      <c r="C555" s="1"/>
      <c r="D555" s="1"/>
      <c r="E555" s="50" t="s">
        <v>516</v>
      </c>
      <c r="F555" s="1"/>
      <c r="G555" s="1"/>
      <c r="H555" s="41"/>
      <c r="I555" s="1"/>
      <c r="J555" s="41"/>
      <c r="K555" s="1"/>
      <c r="L555" s="1"/>
      <c r="M555" s="12"/>
      <c r="N555" s="2"/>
      <c r="O555" s="2"/>
      <c r="P555" s="2"/>
      <c r="Q555" s="2"/>
    </row>
    <row r="556">
      <c r="A556" s="9"/>
      <c r="B556" s="49" t="s">
        <v>57</v>
      </c>
      <c r="C556" s="1"/>
      <c r="D556" s="1"/>
      <c r="E556" s="50" t="s">
        <v>3</v>
      </c>
      <c r="F556" s="1"/>
      <c r="G556" s="1"/>
      <c r="H556" s="41"/>
      <c r="I556" s="1"/>
      <c r="J556" s="41"/>
      <c r="K556" s="1"/>
      <c r="L556" s="1"/>
      <c r="M556" s="12"/>
      <c r="N556" s="2"/>
      <c r="O556" s="2"/>
      <c r="P556" s="2"/>
      <c r="Q556" s="2"/>
    </row>
    <row r="557" thickBot="1">
      <c r="A557" s="9"/>
      <c r="B557" s="51" t="s">
        <v>58</v>
      </c>
      <c r="C557" s="52"/>
      <c r="D557" s="52"/>
      <c r="E557" s="53" t="s">
        <v>113</v>
      </c>
      <c r="F557" s="52"/>
      <c r="G557" s="52"/>
      <c r="H557" s="54"/>
      <c r="I557" s="52"/>
      <c r="J557" s="54"/>
      <c r="K557" s="52"/>
      <c r="L557" s="52"/>
      <c r="M557" s="12"/>
      <c r="N557" s="2"/>
      <c r="O557" s="2"/>
      <c r="P557" s="2"/>
      <c r="Q557" s="2"/>
    </row>
    <row r="558" thickTop="1">
      <c r="A558" s="9"/>
      <c r="B558" s="42">
        <v>97</v>
      </c>
      <c r="C558" s="43" t="s">
        <v>517</v>
      </c>
      <c r="D558" s="43" t="s">
        <v>3</v>
      </c>
      <c r="E558" s="43" t="s">
        <v>518</v>
      </c>
      <c r="F558" s="43" t="s">
        <v>3</v>
      </c>
      <c r="G558" s="44" t="s">
        <v>116</v>
      </c>
      <c r="H558" s="55">
        <v>1</v>
      </c>
      <c r="I558" s="56">
        <f>ROUND(0,2)</f>
        <v>0</v>
      </c>
      <c r="J558" s="57">
        <f>ROUND(I558*H558,2)</f>
        <v>0</v>
      </c>
      <c r="K558" s="58">
        <v>0.20999999999999999</v>
      </c>
      <c r="L558" s="59">
        <f>IF(ISNUMBER(K558),ROUND(J558*(K558+1),2),0)</f>
        <v>0</v>
      </c>
      <c r="M558" s="12"/>
      <c r="N558" s="2"/>
      <c r="O558" s="2"/>
      <c r="P558" s="2"/>
      <c r="Q558" s="32">
        <f>IF(ISNUMBER(K558),IF(H558&gt;0,IF(I558&gt;0,J558,0),0),0)</f>
        <v>0</v>
      </c>
      <c r="R558" s="26">
        <f>IF(ISNUMBER(K558)=FALSE,J558,0)</f>
        <v>0</v>
      </c>
    </row>
    <row r="559">
      <c r="A559" s="9"/>
      <c r="B559" s="49" t="s">
        <v>54</v>
      </c>
      <c r="C559" s="1"/>
      <c r="D559" s="1"/>
      <c r="E559" s="50" t="s">
        <v>519</v>
      </c>
      <c r="F559" s="1"/>
      <c r="G559" s="1"/>
      <c r="H559" s="41"/>
      <c r="I559" s="1"/>
      <c r="J559" s="41"/>
      <c r="K559" s="1"/>
      <c r="L559" s="1"/>
      <c r="M559" s="12"/>
      <c r="N559" s="2"/>
      <c r="O559" s="2"/>
      <c r="P559" s="2"/>
      <c r="Q559" s="2"/>
    </row>
    <row r="560">
      <c r="A560" s="9"/>
      <c r="B560" s="49" t="s">
        <v>55</v>
      </c>
      <c r="C560" s="1"/>
      <c r="D560" s="1"/>
      <c r="E560" s="50" t="s">
        <v>520</v>
      </c>
      <c r="F560" s="1"/>
      <c r="G560" s="1"/>
      <c r="H560" s="41"/>
      <c r="I560" s="1"/>
      <c r="J560" s="41"/>
      <c r="K560" s="1"/>
      <c r="L560" s="1"/>
      <c r="M560" s="12"/>
      <c r="N560" s="2"/>
      <c r="O560" s="2"/>
      <c r="P560" s="2"/>
      <c r="Q560" s="2"/>
    </row>
    <row r="561">
      <c r="A561" s="9"/>
      <c r="B561" s="49" t="s">
        <v>57</v>
      </c>
      <c r="C561" s="1"/>
      <c r="D561" s="1"/>
      <c r="E561" s="50" t="s">
        <v>521</v>
      </c>
      <c r="F561" s="1"/>
      <c r="G561" s="1"/>
      <c r="H561" s="41"/>
      <c r="I561" s="1"/>
      <c r="J561" s="41"/>
      <c r="K561" s="1"/>
      <c r="L561" s="1"/>
      <c r="M561" s="12"/>
      <c r="N561" s="2"/>
      <c r="O561" s="2"/>
      <c r="P561" s="2"/>
      <c r="Q561" s="2"/>
    </row>
    <row r="562" thickBot="1">
      <c r="A562" s="9"/>
      <c r="B562" s="51" t="s">
        <v>58</v>
      </c>
      <c r="C562" s="52"/>
      <c r="D562" s="52"/>
      <c r="E562" s="53" t="s">
        <v>113</v>
      </c>
      <c r="F562" s="52"/>
      <c r="G562" s="52"/>
      <c r="H562" s="54"/>
      <c r="I562" s="52"/>
      <c r="J562" s="54"/>
      <c r="K562" s="52"/>
      <c r="L562" s="52"/>
      <c r="M562" s="12"/>
      <c r="N562" s="2"/>
      <c r="O562" s="2"/>
      <c r="P562" s="2"/>
      <c r="Q562" s="2"/>
    </row>
    <row r="563" thickTop="1">
      <c r="A563" s="9"/>
      <c r="B563" s="42">
        <v>98</v>
      </c>
      <c r="C563" s="43" t="s">
        <v>522</v>
      </c>
      <c r="D563" s="43" t="s">
        <v>3</v>
      </c>
      <c r="E563" s="43" t="s">
        <v>523</v>
      </c>
      <c r="F563" s="43" t="s">
        <v>3</v>
      </c>
      <c r="G563" s="44" t="s">
        <v>116</v>
      </c>
      <c r="H563" s="55">
        <v>1</v>
      </c>
      <c r="I563" s="56">
        <f>ROUND(0,2)</f>
        <v>0</v>
      </c>
      <c r="J563" s="57">
        <f>ROUND(I563*H563,2)</f>
        <v>0</v>
      </c>
      <c r="K563" s="58">
        <v>0.20999999999999999</v>
      </c>
      <c r="L563" s="59">
        <f>IF(ISNUMBER(K563),ROUND(J563*(K563+1),2),0)</f>
        <v>0</v>
      </c>
      <c r="M563" s="12"/>
      <c r="N563" s="2"/>
      <c r="O563" s="2"/>
      <c r="P563" s="2"/>
      <c r="Q563" s="32">
        <f>IF(ISNUMBER(K563),IF(H563&gt;0,IF(I563&gt;0,J563,0),0),0)</f>
        <v>0</v>
      </c>
      <c r="R563" s="26">
        <f>IF(ISNUMBER(K563)=FALSE,J563,0)</f>
        <v>0</v>
      </c>
    </row>
    <row r="564">
      <c r="A564" s="9"/>
      <c r="B564" s="49" t="s">
        <v>54</v>
      </c>
      <c r="C564" s="1"/>
      <c r="D564" s="1"/>
      <c r="E564" s="50" t="s">
        <v>3</v>
      </c>
      <c r="F564" s="1"/>
      <c r="G564" s="1"/>
      <c r="H564" s="41"/>
      <c r="I564" s="1"/>
      <c r="J564" s="41"/>
      <c r="K564" s="1"/>
      <c r="L564" s="1"/>
      <c r="M564" s="12"/>
      <c r="N564" s="2"/>
      <c r="O564" s="2"/>
      <c r="P564" s="2"/>
      <c r="Q564" s="2"/>
    </row>
    <row r="565">
      <c r="A565" s="9"/>
      <c r="B565" s="49" t="s">
        <v>55</v>
      </c>
      <c r="C565" s="1"/>
      <c r="D565" s="1"/>
      <c r="E565" s="50" t="s">
        <v>3</v>
      </c>
      <c r="F565" s="1"/>
      <c r="G565" s="1"/>
      <c r="H565" s="41"/>
      <c r="I565" s="1"/>
      <c r="J565" s="41"/>
      <c r="K565" s="1"/>
      <c r="L565" s="1"/>
      <c r="M565" s="12"/>
      <c r="N565" s="2"/>
      <c r="O565" s="2"/>
      <c r="P565" s="2"/>
      <c r="Q565" s="2"/>
    </row>
    <row r="566">
      <c r="A566" s="9"/>
      <c r="B566" s="49" t="s">
        <v>57</v>
      </c>
      <c r="C566" s="1"/>
      <c r="D566" s="1"/>
      <c r="E566" s="50" t="s">
        <v>3</v>
      </c>
      <c r="F566" s="1"/>
      <c r="G566" s="1"/>
      <c r="H566" s="41"/>
      <c r="I566" s="1"/>
      <c r="J566" s="41"/>
      <c r="K566" s="1"/>
      <c r="L566" s="1"/>
      <c r="M566" s="12"/>
      <c r="N566" s="2"/>
      <c r="O566" s="2"/>
      <c r="P566" s="2"/>
      <c r="Q566" s="2"/>
    </row>
    <row r="567" thickBot="1">
      <c r="A567" s="9"/>
      <c r="B567" s="51" t="s">
        <v>58</v>
      </c>
      <c r="C567" s="52"/>
      <c r="D567" s="52"/>
      <c r="E567" s="53" t="s">
        <v>3</v>
      </c>
      <c r="F567" s="52"/>
      <c r="G567" s="52"/>
      <c r="H567" s="54"/>
      <c r="I567" s="52"/>
      <c r="J567" s="54"/>
      <c r="K567" s="52"/>
      <c r="L567" s="52"/>
      <c r="M567" s="12"/>
      <c r="N567" s="2"/>
      <c r="O567" s="2"/>
      <c r="P567" s="2"/>
      <c r="Q567" s="2"/>
    </row>
    <row r="568" thickTop="1">
      <c r="A568" s="9"/>
      <c r="B568" s="42">
        <v>99</v>
      </c>
      <c r="C568" s="43" t="s">
        <v>524</v>
      </c>
      <c r="D568" s="43" t="s">
        <v>3</v>
      </c>
      <c r="E568" s="43" t="s">
        <v>525</v>
      </c>
      <c r="F568" s="43" t="s">
        <v>3</v>
      </c>
      <c r="G568" s="44" t="s">
        <v>116</v>
      </c>
      <c r="H568" s="55">
        <v>3</v>
      </c>
      <c r="I568" s="56">
        <f>ROUND(0,2)</f>
        <v>0</v>
      </c>
      <c r="J568" s="57">
        <f>ROUND(I568*H568,2)</f>
        <v>0</v>
      </c>
      <c r="K568" s="58">
        <v>0.20999999999999999</v>
      </c>
      <c r="L568" s="59">
        <f>IF(ISNUMBER(K568),ROUND(J568*(K568+1),2),0)</f>
        <v>0</v>
      </c>
      <c r="M568" s="12"/>
      <c r="N568" s="2"/>
      <c r="O568" s="2"/>
      <c r="P568" s="2"/>
      <c r="Q568" s="32">
        <f>IF(ISNUMBER(K568),IF(H568&gt;0,IF(I568&gt;0,J568,0),0),0)</f>
        <v>0</v>
      </c>
      <c r="R568" s="26">
        <f>IF(ISNUMBER(K568)=FALSE,J568,0)</f>
        <v>0</v>
      </c>
    </row>
    <row r="569">
      <c r="A569" s="9"/>
      <c r="B569" s="49" t="s">
        <v>54</v>
      </c>
      <c r="C569" s="1"/>
      <c r="D569" s="1"/>
      <c r="E569" s="50" t="s">
        <v>526</v>
      </c>
      <c r="F569" s="1"/>
      <c r="G569" s="1"/>
      <c r="H569" s="41"/>
      <c r="I569" s="1"/>
      <c r="J569" s="41"/>
      <c r="K569" s="1"/>
      <c r="L569" s="1"/>
      <c r="M569" s="12"/>
      <c r="N569" s="2"/>
      <c r="O569" s="2"/>
      <c r="P569" s="2"/>
      <c r="Q569" s="2"/>
    </row>
    <row r="570">
      <c r="A570" s="9"/>
      <c r="B570" s="49" t="s">
        <v>55</v>
      </c>
      <c r="C570" s="1"/>
      <c r="D570" s="1"/>
      <c r="E570" s="50" t="s">
        <v>527</v>
      </c>
      <c r="F570" s="1"/>
      <c r="G570" s="1"/>
      <c r="H570" s="41"/>
      <c r="I570" s="1"/>
      <c r="J570" s="41"/>
      <c r="K570" s="1"/>
      <c r="L570" s="1"/>
      <c r="M570" s="12"/>
      <c r="N570" s="2"/>
      <c r="O570" s="2"/>
      <c r="P570" s="2"/>
      <c r="Q570" s="2"/>
    </row>
    <row r="571">
      <c r="A571" s="9"/>
      <c r="B571" s="49" t="s">
        <v>57</v>
      </c>
      <c r="C571" s="1"/>
      <c r="D571" s="1"/>
      <c r="E571" s="50" t="s">
        <v>528</v>
      </c>
      <c r="F571" s="1"/>
      <c r="G571" s="1"/>
      <c r="H571" s="41"/>
      <c r="I571" s="1"/>
      <c r="J571" s="41"/>
      <c r="K571" s="1"/>
      <c r="L571" s="1"/>
      <c r="M571" s="12"/>
      <c r="N571" s="2"/>
      <c r="O571" s="2"/>
      <c r="P571" s="2"/>
      <c r="Q571" s="2"/>
    </row>
    <row r="572" thickBot="1">
      <c r="A572" s="9"/>
      <c r="B572" s="51" t="s">
        <v>58</v>
      </c>
      <c r="C572" s="52"/>
      <c r="D572" s="52"/>
      <c r="E572" s="53" t="s">
        <v>113</v>
      </c>
      <c r="F572" s="52"/>
      <c r="G572" s="52"/>
      <c r="H572" s="54"/>
      <c r="I572" s="52"/>
      <c r="J572" s="54"/>
      <c r="K572" s="52"/>
      <c r="L572" s="52"/>
      <c r="M572" s="12"/>
      <c r="N572" s="2"/>
      <c r="O572" s="2"/>
      <c r="P572" s="2"/>
      <c r="Q572" s="2"/>
    </row>
    <row r="573" thickTop="1">
      <c r="A573" s="9"/>
      <c r="B573" s="42">
        <v>100</v>
      </c>
      <c r="C573" s="43" t="s">
        <v>529</v>
      </c>
      <c r="D573" s="43" t="s">
        <v>3</v>
      </c>
      <c r="E573" s="43" t="s">
        <v>530</v>
      </c>
      <c r="F573" s="43" t="s">
        <v>3</v>
      </c>
      <c r="G573" s="44" t="s">
        <v>116</v>
      </c>
      <c r="H573" s="55">
        <v>1</v>
      </c>
      <c r="I573" s="56">
        <f>ROUND(0,2)</f>
        <v>0</v>
      </c>
      <c r="J573" s="57">
        <f>ROUND(I573*H573,2)</f>
        <v>0</v>
      </c>
      <c r="K573" s="58">
        <v>0.20999999999999999</v>
      </c>
      <c r="L573" s="59">
        <f>IF(ISNUMBER(K573),ROUND(J573*(K573+1),2),0)</f>
        <v>0</v>
      </c>
      <c r="M573" s="12"/>
      <c r="N573" s="2"/>
      <c r="O573" s="2"/>
      <c r="P573" s="2"/>
      <c r="Q573" s="32">
        <f>IF(ISNUMBER(K573),IF(H573&gt;0,IF(I573&gt;0,J573,0),0),0)</f>
        <v>0</v>
      </c>
      <c r="R573" s="26">
        <f>IF(ISNUMBER(K573)=FALSE,J573,0)</f>
        <v>0</v>
      </c>
    </row>
    <row r="574">
      <c r="A574" s="9"/>
      <c r="B574" s="49" t="s">
        <v>54</v>
      </c>
      <c r="C574" s="1"/>
      <c r="D574" s="1"/>
      <c r="E574" s="50" t="s">
        <v>530</v>
      </c>
      <c r="F574" s="1"/>
      <c r="G574" s="1"/>
      <c r="H574" s="41"/>
      <c r="I574" s="1"/>
      <c r="J574" s="41"/>
      <c r="K574" s="1"/>
      <c r="L574" s="1"/>
      <c r="M574" s="12"/>
      <c r="N574" s="2"/>
      <c r="O574" s="2"/>
      <c r="P574" s="2"/>
      <c r="Q574" s="2"/>
    </row>
    <row r="575">
      <c r="A575" s="9"/>
      <c r="B575" s="49" t="s">
        <v>55</v>
      </c>
      <c r="C575" s="1"/>
      <c r="D575" s="1"/>
      <c r="E575" s="50" t="s">
        <v>3</v>
      </c>
      <c r="F575" s="1"/>
      <c r="G575" s="1"/>
      <c r="H575" s="41"/>
      <c r="I575" s="1"/>
      <c r="J575" s="41"/>
      <c r="K575" s="1"/>
      <c r="L575" s="1"/>
      <c r="M575" s="12"/>
      <c r="N575" s="2"/>
      <c r="O575" s="2"/>
      <c r="P575" s="2"/>
      <c r="Q575" s="2"/>
    </row>
    <row r="576">
      <c r="A576" s="9"/>
      <c r="B576" s="49" t="s">
        <v>57</v>
      </c>
      <c r="C576" s="1"/>
      <c r="D576" s="1"/>
      <c r="E576" s="50" t="s">
        <v>531</v>
      </c>
      <c r="F576" s="1"/>
      <c r="G576" s="1"/>
      <c r="H576" s="41"/>
      <c r="I576" s="1"/>
      <c r="J576" s="41"/>
      <c r="K576" s="1"/>
      <c r="L576" s="1"/>
      <c r="M576" s="12"/>
      <c r="N576" s="2"/>
      <c r="O576" s="2"/>
      <c r="P576" s="2"/>
      <c r="Q576" s="2"/>
    </row>
    <row r="577" thickBot="1">
      <c r="A577" s="9"/>
      <c r="B577" s="51" t="s">
        <v>58</v>
      </c>
      <c r="C577" s="52"/>
      <c r="D577" s="52"/>
      <c r="E577" s="53" t="s">
        <v>113</v>
      </c>
      <c r="F577" s="52"/>
      <c r="G577" s="52"/>
      <c r="H577" s="54"/>
      <c r="I577" s="52"/>
      <c r="J577" s="54"/>
      <c r="K577" s="52"/>
      <c r="L577" s="52"/>
      <c r="M577" s="12"/>
      <c r="N577" s="2"/>
      <c r="O577" s="2"/>
      <c r="P577" s="2"/>
      <c r="Q577" s="2"/>
    </row>
    <row r="578" thickTop="1">
      <c r="A578" s="9"/>
      <c r="B578" s="42">
        <v>101</v>
      </c>
      <c r="C578" s="43" t="s">
        <v>532</v>
      </c>
      <c r="D578" s="43" t="s">
        <v>3</v>
      </c>
      <c r="E578" s="43" t="s">
        <v>533</v>
      </c>
      <c r="F578" s="43" t="s">
        <v>3</v>
      </c>
      <c r="G578" s="44" t="s">
        <v>116</v>
      </c>
      <c r="H578" s="55">
        <v>1</v>
      </c>
      <c r="I578" s="56">
        <f>ROUND(0,2)</f>
        <v>0</v>
      </c>
      <c r="J578" s="57">
        <f>ROUND(I578*H578,2)</f>
        <v>0</v>
      </c>
      <c r="K578" s="58">
        <v>0.20999999999999999</v>
      </c>
      <c r="L578" s="59">
        <f>IF(ISNUMBER(K578),ROUND(J578*(K578+1),2),0)</f>
        <v>0</v>
      </c>
      <c r="M578" s="12"/>
      <c r="N578" s="2"/>
      <c r="O578" s="2"/>
      <c r="P578" s="2"/>
      <c r="Q578" s="32">
        <f>IF(ISNUMBER(K578),IF(H578&gt;0,IF(I578&gt;0,J578,0),0),0)</f>
        <v>0</v>
      </c>
      <c r="R578" s="26">
        <f>IF(ISNUMBER(K578)=FALSE,J578,0)</f>
        <v>0</v>
      </c>
    </row>
    <row r="579">
      <c r="A579" s="9"/>
      <c r="B579" s="49" t="s">
        <v>54</v>
      </c>
      <c r="C579" s="1"/>
      <c r="D579" s="1"/>
      <c r="E579" s="50" t="s">
        <v>534</v>
      </c>
      <c r="F579" s="1"/>
      <c r="G579" s="1"/>
      <c r="H579" s="41"/>
      <c r="I579" s="1"/>
      <c r="J579" s="41"/>
      <c r="K579" s="1"/>
      <c r="L579" s="1"/>
      <c r="M579" s="12"/>
      <c r="N579" s="2"/>
      <c r="O579" s="2"/>
      <c r="P579" s="2"/>
      <c r="Q579" s="2"/>
    </row>
    <row r="580">
      <c r="A580" s="9"/>
      <c r="B580" s="49" t="s">
        <v>55</v>
      </c>
      <c r="C580" s="1"/>
      <c r="D580" s="1"/>
      <c r="E580" s="50" t="s">
        <v>3</v>
      </c>
      <c r="F580" s="1"/>
      <c r="G580" s="1"/>
      <c r="H580" s="41"/>
      <c r="I580" s="1"/>
      <c r="J580" s="41"/>
      <c r="K580" s="1"/>
      <c r="L580" s="1"/>
      <c r="M580" s="12"/>
      <c r="N580" s="2"/>
      <c r="O580" s="2"/>
      <c r="P580" s="2"/>
      <c r="Q580" s="2"/>
    </row>
    <row r="581">
      <c r="A581" s="9"/>
      <c r="B581" s="49" t="s">
        <v>57</v>
      </c>
      <c r="C581" s="1"/>
      <c r="D581" s="1"/>
      <c r="E581" s="50" t="s">
        <v>3</v>
      </c>
      <c r="F581" s="1"/>
      <c r="G581" s="1"/>
      <c r="H581" s="41"/>
      <c r="I581" s="1"/>
      <c r="J581" s="41"/>
      <c r="K581" s="1"/>
      <c r="L581" s="1"/>
      <c r="M581" s="12"/>
      <c r="N581" s="2"/>
      <c r="O581" s="2"/>
      <c r="P581" s="2"/>
      <c r="Q581" s="2"/>
    </row>
    <row r="582" thickBot="1">
      <c r="A582" s="9"/>
      <c r="B582" s="51" t="s">
        <v>58</v>
      </c>
      <c r="C582" s="52"/>
      <c r="D582" s="52"/>
      <c r="E582" s="53" t="s">
        <v>3</v>
      </c>
      <c r="F582" s="52"/>
      <c r="G582" s="52"/>
      <c r="H582" s="54"/>
      <c r="I582" s="52"/>
      <c r="J582" s="54"/>
      <c r="K582" s="52"/>
      <c r="L582" s="52"/>
      <c r="M582" s="12"/>
      <c r="N582" s="2"/>
      <c r="O582" s="2"/>
      <c r="P582" s="2"/>
      <c r="Q582" s="2"/>
    </row>
    <row r="583" thickTop="1" thickBot="1" ht="25" customHeight="1">
      <c r="A583" s="9"/>
      <c r="B583" s="1"/>
      <c r="C583" s="60">
        <v>8</v>
      </c>
      <c r="D583" s="1"/>
      <c r="E583" s="60" t="s">
        <v>102</v>
      </c>
      <c r="F583" s="1"/>
      <c r="G583" s="61" t="s">
        <v>72</v>
      </c>
      <c r="H583" s="62">
        <f>J523+J528+J533+J538+J543+J548+J553+J558+J563+J568+J573+J578</f>
        <v>0</v>
      </c>
      <c r="I583" s="61" t="s">
        <v>73</v>
      </c>
      <c r="J583" s="63">
        <f>(L583-H583)</f>
        <v>0</v>
      </c>
      <c r="K583" s="61" t="s">
        <v>74</v>
      </c>
      <c r="L583" s="64">
        <f>L523+L528+L533+L538+L543+L548+L553+L558+L563+L568+L573+L578</f>
        <v>0</v>
      </c>
      <c r="M583" s="12"/>
      <c r="N583" s="2"/>
      <c r="O583" s="2"/>
      <c r="P583" s="2"/>
      <c r="Q583" s="32">
        <f>0+Q523+Q528+Q533+Q538+Q543+Q548+Q553+Q558+Q563+Q568+Q573+Q578</f>
        <v>0</v>
      </c>
      <c r="R583" s="26">
        <f>0+R523+R528+R533+R538+R543+R548+R553+R558+R563+R568+R573+R578</f>
        <v>0</v>
      </c>
      <c r="S583" s="65">
        <f>Q583*(1+J583)+R583</f>
        <v>0</v>
      </c>
    </row>
    <row r="584" thickTop="1" thickBot="1" ht="25" customHeight="1">
      <c r="A584" s="9"/>
      <c r="B584" s="66"/>
      <c r="C584" s="66"/>
      <c r="D584" s="66"/>
      <c r="E584" s="66"/>
      <c r="F584" s="66"/>
      <c r="G584" s="67" t="s">
        <v>75</v>
      </c>
      <c r="H584" s="68">
        <f>J523+J528+J533+J538+J543+J548+J553+J558+J563+J568+J573+J578</f>
        <v>0</v>
      </c>
      <c r="I584" s="67" t="s">
        <v>76</v>
      </c>
      <c r="J584" s="69">
        <f>0+J583</f>
        <v>0</v>
      </c>
      <c r="K584" s="67" t="s">
        <v>77</v>
      </c>
      <c r="L584" s="70">
        <f>L523+L528+L533+L538+L543+L548+L553+L558+L563+L568+L573+L578</f>
        <v>0</v>
      </c>
      <c r="M584" s="12"/>
      <c r="N584" s="2"/>
      <c r="O584" s="2"/>
      <c r="P584" s="2"/>
      <c r="Q584" s="2"/>
    </row>
    <row r="585" ht="40" customHeight="1">
      <c r="A585" s="9"/>
      <c r="B585" s="71" t="s">
        <v>535</v>
      </c>
      <c r="C585" s="1"/>
      <c r="D585" s="1"/>
      <c r="E585" s="1"/>
      <c r="F585" s="1"/>
      <c r="G585" s="1"/>
      <c r="H585" s="41"/>
      <c r="I585" s="1"/>
      <c r="J585" s="41"/>
      <c r="K585" s="1"/>
      <c r="L585" s="1"/>
      <c r="M585" s="12"/>
      <c r="N585" s="2"/>
      <c r="O585" s="2"/>
      <c r="P585" s="2"/>
      <c r="Q585" s="2"/>
    </row>
    <row r="586">
      <c r="A586" s="9"/>
      <c r="B586" s="42">
        <v>102</v>
      </c>
      <c r="C586" s="43" t="s">
        <v>536</v>
      </c>
      <c r="D586" s="43" t="s">
        <v>3</v>
      </c>
      <c r="E586" s="43" t="s">
        <v>537</v>
      </c>
      <c r="F586" s="43" t="s">
        <v>3</v>
      </c>
      <c r="G586" s="44" t="s">
        <v>297</v>
      </c>
      <c r="H586" s="45">
        <v>172</v>
      </c>
      <c r="I586" s="24">
        <f>ROUND(0,2)</f>
        <v>0</v>
      </c>
      <c r="J586" s="46">
        <f>ROUND(I586*H586,2)</f>
        <v>0</v>
      </c>
      <c r="K586" s="47">
        <v>0.20999999999999999</v>
      </c>
      <c r="L586" s="48">
        <f>IF(ISNUMBER(K586),ROUND(J586*(K586+1),2),0)</f>
        <v>0</v>
      </c>
      <c r="M586" s="12"/>
      <c r="N586" s="2"/>
      <c r="O586" s="2"/>
      <c r="P586" s="2"/>
      <c r="Q586" s="32">
        <f>IF(ISNUMBER(K586),IF(H586&gt;0,IF(I586&gt;0,J586,0),0),0)</f>
        <v>0</v>
      </c>
      <c r="R586" s="26">
        <f>IF(ISNUMBER(K586)=FALSE,J586,0)</f>
        <v>0</v>
      </c>
    </row>
    <row r="587">
      <c r="A587" s="9"/>
      <c r="B587" s="49" t="s">
        <v>54</v>
      </c>
      <c r="C587" s="1"/>
      <c r="D587" s="1"/>
      <c r="E587" s="50" t="s">
        <v>538</v>
      </c>
      <c r="F587" s="1"/>
      <c r="G587" s="1"/>
      <c r="H587" s="41"/>
      <c r="I587" s="1"/>
      <c r="J587" s="41"/>
      <c r="K587" s="1"/>
      <c r="L587" s="1"/>
      <c r="M587" s="12"/>
      <c r="N587" s="2"/>
      <c r="O587" s="2"/>
      <c r="P587" s="2"/>
      <c r="Q587" s="2"/>
    </row>
    <row r="588">
      <c r="A588" s="9"/>
      <c r="B588" s="49" t="s">
        <v>55</v>
      </c>
      <c r="C588" s="1"/>
      <c r="D588" s="1"/>
      <c r="E588" s="50" t="s">
        <v>3</v>
      </c>
      <c r="F588" s="1"/>
      <c r="G588" s="1"/>
      <c r="H588" s="41"/>
      <c r="I588" s="1"/>
      <c r="J588" s="41"/>
      <c r="K588" s="1"/>
      <c r="L588" s="1"/>
      <c r="M588" s="12"/>
      <c r="N588" s="2"/>
      <c r="O588" s="2"/>
      <c r="P588" s="2"/>
      <c r="Q588" s="2"/>
    </row>
    <row r="589">
      <c r="A589" s="9"/>
      <c r="B589" s="49" t="s">
        <v>57</v>
      </c>
      <c r="C589" s="1"/>
      <c r="D589" s="1"/>
      <c r="E589" s="50" t="s">
        <v>539</v>
      </c>
      <c r="F589" s="1"/>
      <c r="G589" s="1"/>
      <c r="H589" s="41"/>
      <c r="I589" s="1"/>
      <c r="J589" s="41"/>
      <c r="K589" s="1"/>
      <c r="L589" s="1"/>
      <c r="M589" s="12"/>
      <c r="N589" s="2"/>
      <c r="O589" s="2"/>
      <c r="P589" s="2"/>
      <c r="Q589" s="2"/>
    </row>
    <row r="590" thickBot="1">
      <c r="A590" s="9"/>
      <c r="B590" s="51" t="s">
        <v>58</v>
      </c>
      <c r="C590" s="52"/>
      <c r="D590" s="52"/>
      <c r="E590" s="53" t="s">
        <v>3</v>
      </c>
      <c r="F590" s="52"/>
      <c r="G590" s="52"/>
      <c r="H590" s="54"/>
      <c r="I590" s="52"/>
      <c r="J590" s="54"/>
      <c r="K590" s="52"/>
      <c r="L590" s="52"/>
      <c r="M590" s="12"/>
      <c r="N590" s="2"/>
      <c r="O590" s="2"/>
      <c r="P590" s="2"/>
      <c r="Q590" s="2"/>
    </row>
    <row r="591" thickTop="1">
      <c r="A591" s="9"/>
      <c r="B591" s="42">
        <v>103</v>
      </c>
      <c r="C591" s="43" t="s">
        <v>540</v>
      </c>
      <c r="D591" s="43" t="s">
        <v>3</v>
      </c>
      <c r="E591" s="43" t="s">
        <v>541</v>
      </c>
      <c r="F591" s="43" t="s">
        <v>3</v>
      </c>
      <c r="G591" s="44" t="s">
        <v>260</v>
      </c>
      <c r="H591" s="55">
        <v>0.010999999999999999</v>
      </c>
      <c r="I591" s="56">
        <f>ROUND(0,2)</f>
        <v>0</v>
      </c>
      <c r="J591" s="57">
        <f>ROUND(I591*H591,2)</f>
        <v>0</v>
      </c>
      <c r="K591" s="58">
        <v>0.20999999999999999</v>
      </c>
      <c r="L591" s="59">
        <f>IF(ISNUMBER(K591),ROUND(J591*(K591+1),2),0)</f>
        <v>0</v>
      </c>
      <c r="M591" s="12"/>
      <c r="N591" s="2"/>
      <c r="O591" s="2"/>
      <c r="P591" s="2"/>
      <c r="Q591" s="32">
        <f>IF(ISNUMBER(K591),IF(H591&gt;0,IF(I591&gt;0,J591,0),0),0)</f>
        <v>0</v>
      </c>
      <c r="R591" s="26">
        <f>IF(ISNUMBER(K591)=FALSE,J591,0)</f>
        <v>0</v>
      </c>
    </row>
    <row r="592">
      <c r="A592" s="9"/>
      <c r="B592" s="49" t="s">
        <v>54</v>
      </c>
      <c r="C592" s="1"/>
      <c r="D592" s="1"/>
      <c r="E592" s="50" t="s">
        <v>541</v>
      </c>
      <c r="F592" s="1"/>
      <c r="G592" s="1"/>
      <c r="H592" s="41"/>
      <c r="I592" s="1"/>
      <c r="J592" s="41"/>
      <c r="K592" s="1"/>
      <c r="L592" s="1"/>
      <c r="M592" s="12"/>
      <c r="N592" s="2"/>
      <c r="O592" s="2"/>
      <c r="P592" s="2"/>
      <c r="Q592" s="2"/>
    </row>
    <row r="593">
      <c r="A593" s="9"/>
      <c r="B593" s="49" t="s">
        <v>55</v>
      </c>
      <c r="C593" s="1"/>
      <c r="D593" s="1"/>
      <c r="E593" s="50" t="s">
        <v>542</v>
      </c>
      <c r="F593" s="1"/>
      <c r="G593" s="1"/>
      <c r="H593" s="41"/>
      <c r="I593" s="1"/>
      <c r="J593" s="41"/>
      <c r="K593" s="1"/>
      <c r="L593" s="1"/>
      <c r="M593" s="12"/>
      <c r="N593" s="2"/>
      <c r="O593" s="2"/>
      <c r="P593" s="2"/>
      <c r="Q593" s="2"/>
    </row>
    <row r="594">
      <c r="A594" s="9"/>
      <c r="B594" s="49" t="s">
        <v>57</v>
      </c>
      <c r="C594" s="1"/>
      <c r="D594" s="1"/>
      <c r="E594" s="50" t="s">
        <v>3</v>
      </c>
      <c r="F594" s="1"/>
      <c r="G594" s="1"/>
      <c r="H594" s="41"/>
      <c r="I594" s="1"/>
      <c r="J594" s="41"/>
      <c r="K594" s="1"/>
      <c r="L594" s="1"/>
      <c r="M594" s="12"/>
      <c r="N594" s="2"/>
      <c r="O594" s="2"/>
      <c r="P594" s="2"/>
      <c r="Q594" s="2"/>
    </row>
    <row r="595" thickBot="1">
      <c r="A595" s="9"/>
      <c r="B595" s="51" t="s">
        <v>58</v>
      </c>
      <c r="C595" s="52"/>
      <c r="D595" s="52"/>
      <c r="E595" s="53" t="s">
        <v>113</v>
      </c>
      <c r="F595" s="52"/>
      <c r="G595" s="52"/>
      <c r="H595" s="54"/>
      <c r="I595" s="52"/>
      <c r="J595" s="54"/>
      <c r="K595" s="52"/>
      <c r="L595" s="52"/>
      <c r="M595" s="12"/>
      <c r="N595" s="2"/>
      <c r="O595" s="2"/>
      <c r="P595" s="2"/>
      <c r="Q595" s="2"/>
    </row>
    <row r="596" thickTop="1">
      <c r="A596" s="9"/>
      <c r="B596" s="42">
        <v>104</v>
      </c>
      <c r="C596" s="43" t="s">
        <v>543</v>
      </c>
      <c r="D596" s="43" t="s">
        <v>3</v>
      </c>
      <c r="E596" s="43" t="s">
        <v>544</v>
      </c>
      <c r="F596" s="43" t="s">
        <v>3</v>
      </c>
      <c r="G596" s="44" t="s">
        <v>260</v>
      </c>
      <c r="H596" s="55">
        <v>0.106</v>
      </c>
      <c r="I596" s="56">
        <f>ROUND(0,2)</f>
        <v>0</v>
      </c>
      <c r="J596" s="57">
        <f>ROUND(I596*H596,2)</f>
        <v>0</v>
      </c>
      <c r="K596" s="58">
        <v>0.20999999999999999</v>
      </c>
      <c r="L596" s="59">
        <f>IF(ISNUMBER(K596),ROUND(J596*(K596+1),2),0)</f>
        <v>0</v>
      </c>
      <c r="M596" s="12"/>
      <c r="N596" s="2"/>
      <c r="O596" s="2"/>
      <c r="P596" s="2"/>
      <c r="Q596" s="32">
        <f>IF(ISNUMBER(K596),IF(H596&gt;0,IF(I596&gt;0,J596,0),0),0)</f>
        <v>0</v>
      </c>
      <c r="R596" s="26">
        <f>IF(ISNUMBER(K596)=FALSE,J596,0)</f>
        <v>0</v>
      </c>
    </row>
    <row r="597">
      <c r="A597" s="9"/>
      <c r="B597" s="49" t="s">
        <v>54</v>
      </c>
      <c r="C597" s="1"/>
      <c r="D597" s="1"/>
      <c r="E597" s="50" t="s">
        <v>544</v>
      </c>
      <c r="F597" s="1"/>
      <c r="G597" s="1"/>
      <c r="H597" s="41"/>
      <c r="I597" s="1"/>
      <c r="J597" s="41"/>
      <c r="K597" s="1"/>
      <c r="L597" s="1"/>
      <c r="M597" s="12"/>
      <c r="N597" s="2"/>
      <c r="O597" s="2"/>
      <c r="P597" s="2"/>
      <c r="Q597" s="2"/>
    </row>
    <row r="598">
      <c r="A598" s="9"/>
      <c r="B598" s="49" t="s">
        <v>55</v>
      </c>
      <c r="C598" s="1"/>
      <c r="D598" s="1"/>
      <c r="E598" s="50" t="s">
        <v>545</v>
      </c>
      <c r="F598" s="1"/>
      <c r="G598" s="1"/>
      <c r="H598" s="41"/>
      <c r="I598" s="1"/>
      <c r="J598" s="41"/>
      <c r="K598" s="1"/>
      <c r="L598" s="1"/>
      <c r="M598" s="12"/>
      <c r="N598" s="2"/>
      <c r="O598" s="2"/>
      <c r="P598" s="2"/>
      <c r="Q598" s="2"/>
    </row>
    <row r="599">
      <c r="A599" s="9"/>
      <c r="B599" s="49" t="s">
        <v>57</v>
      </c>
      <c r="C599" s="1"/>
      <c r="D599" s="1"/>
      <c r="E599" s="50" t="s">
        <v>3</v>
      </c>
      <c r="F599" s="1"/>
      <c r="G599" s="1"/>
      <c r="H599" s="41"/>
      <c r="I599" s="1"/>
      <c r="J599" s="41"/>
      <c r="K599" s="1"/>
      <c r="L599" s="1"/>
      <c r="M599" s="12"/>
      <c r="N599" s="2"/>
      <c r="O599" s="2"/>
      <c r="P599" s="2"/>
      <c r="Q599" s="2"/>
    </row>
    <row r="600" thickBot="1">
      <c r="A600" s="9"/>
      <c r="B600" s="51" t="s">
        <v>58</v>
      </c>
      <c r="C600" s="52"/>
      <c r="D600" s="52"/>
      <c r="E600" s="53" t="s">
        <v>113</v>
      </c>
      <c r="F600" s="52"/>
      <c r="G600" s="52"/>
      <c r="H600" s="54"/>
      <c r="I600" s="52"/>
      <c r="J600" s="54"/>
      <c r="K600" s="52"/>
      <c r="L600" s="52"/>
      <c r="M600" s="12"/>
      <c r="N600" s="2"/>
      <c r="O600" s="2"/>
      <c r="P600" s="2"/>
      <c r="Q600" s="2"/>
    </row>
    <row r="601" thickTop="1">
      <c r="A601" s="9"/>
      <c r="B601" s="42">
        <v>105</v>
      </c>
      <c r="C601" s="43" t="s">
        <v>546</v>
      </c>
      <c r="D601" s="43" t="s">
        <v>3</v>
      </c>
      <c r="E601" s="43" t="s">
        <v>547</v>
      </c>
      <c r="F601" s="43" t="s">
        <v>3</v>
      </c>
      <c r="G601" s="44" t="s">
        <v>260</v>
      </c>
      <c r="H601" s="55">
        <v>0.055</v>
      </c>
      <c r="I601" s="56">
        <f>ROUND(0,2)</f>
        <v>0</v>
      </c>
      <c r="J601" s="57">
        <f>ROUND(I601*H601,2)</f>
        <v>0</v>
      </c>
      <c r="K601" s="58">
        <v>0.20999999999999999</v>
      </c>
      <c r="L601" s="59">
        <f>IF(ISNUMBER(K601),ROUND(J601*(K601+1),2),0)</f>
        <v>0</v>
      </c>
      <c r="M601" s="12"/>
      <c r="N601" s="2"/>
      <c r="O601" s="2"/>
      <c r="P601" s="2"/>
      <c r="Q601" s="32">
        <f>IF(ISNUMBER(K601),IF(H601&gt;0,IF(I601&gt;0,J601,0),0),0)</f>
        <v>0</v>
      </c>
      <c r="R601" s="26">
        <f>IF(ISNUMBER(K601)=FALSE,J601,0)</f>
        <v>0</v>
      </c>
    </row>
    <row r="602">
      <c r="A602" s="9"/>
      <c r="B602" s="49" t="s">
        <v>54</v>
      </c>
      <c r="C602" s="1"/>
      <c r="D602" s="1"/>
      <c r="E602" s="50" t="s">
        <v>547</v>
      </c>
      <c r="F602" s="1"/>
      <c r="G602" s="1"/>
      <c r="H602" s="41"/>
      <c r="I602" s="1"/>
      <c r="J602" s="41"/>
      <c r="K602" s="1"/>
      <c r="L602" s="1"/>
      <c r="M602" s="12"/>
      <c r="N602" s="2"/>
      <c r="O602" s="2"/>
      <c r="P602" s="2"/>
      <c r="Q602" s="2"/>
    </row>
    <row r="603">
      <c r="A603" s="9"/>
      <c r="B603" s="49" t="s">
        <v>55</v>
      </c>
      <c r="C603" s="1"/>
      <c r="D603" s="1"/>
      <c r="E603" s="50" t="s">
        <v>548</v>
      </c>
      <c r="F603" s="1"/>
      <c r="G603" s="1"/>
      <c r="H603" s="41"/>
      <c r="I603" s="1"/>
      <c r="J603" s="41"/>
      <c r="K603" s="1"/>
      <c r="L603" s="1"/>
      <c r="M603" s="12"/>
      <c r="N603" s="2"/>
      <c r="O603" s="2"/>
      <c r="P603" s="2"/>
      <c r="Q603" s="2"/>
    </row>
    <row r="604">
      <c r="A604" s="9"/>
      <c r="B604" s="49" t="s">
        <v>57</v>
      </c>
      <c r="C604" s="1"/>
      <c r="D604" s="1"/>
      <c r="E604" s="50" t="s">
        <v>3</v>
      </c>
      <c r="F604" s="1"/>
      <c r="G604" s="1"/>
      <c r="H604" s="41"/>
      <c r="I604" s="1"/>
      <c r="J604" s="41"/>
      <c r="K604" s="1"/>
      <c r="L604" s="1"/>
      <c r="M604" s="12"/>
      <c r="N604" s="2"/>
      <c r="O604" s="2"/>
      <c r="P604" s="2"/>
      <c r="Q604" s="2"/>
    </row>
    <row r="605" thickBot="1">
      <c r="A605" s="9"/>
      <c r="B605" s="51" t="s">
        <v>58</v>
      </c>
      <c r="C605" s="52"/>
      <c r="D605" s="52"/>
      <c r="E605" s="53" t="s">
        <v>113</v>
      </c>
      <c r="F605" s="52"/>
      <c r="G605" s="52"/>
      <c r="H605" s="54"/>
      <c r="I605" s="52"/>
      <c r="J605" s="54"/>
      <c r="K605" s="52"/>
      <c r="L605" s="52"/>
      <c r="M605" s="12"/>
      <c r="N605" s="2"/>
      <c r="O605" s="2"/>
      <c r="P605" s="2"/>
      <c r="Q605" s="2"/>
    </row>
    <row r="606" thickTop="1">
      <c r="A606" s="9"/>
      <c r="B606" s="42">
        <v>106</v>
      </c>
      <c r="C606" s="43" t="s">
        <v>549</v>
      </c>
      <c r="D606" s="43" t="s">
        <v>3</v>
      </c>
      <c r="E606" s="43" t="s">
        <v>550</v>
      </c>
      <c r="F606" s="43" t="s">
        <v>3</v>
      </c>
      <c r="G606" s="44" t="s">
        <v>297</v>
      </c>
      <c r="H606" s="55">
        <v>172</v>
      </c>
      <c r="I606" s="56">
        <f>ROUND(0,2)</f>
        <v>0</v>
      </c>
      <c r="J606" s="57">
        <f>ROUND(I606*H606,2)</f>
        <v>0</v>
      </c>
      <c r="K606" s="58">
        <v>0.20999999999999999</v>
      </c>
      <c r="L606" s="59">
        <f>IF(ISNUMBER(K606),ROUND(J606*(K606+1),2),0)</f>
        <v>0</v>
      </c>
      <c r="M606" s="12"/>
      <c r="N606" s="2"/>
      <c r="O606" s="2"/>
      <c r="P606" s="2"/>
      <c r="Q606" s="32">
        <f>IF(ISNUMBER(K606),IF(H606&gt;0,IF(I606&gt;0,J606,0),0),0)</f>
        <v>0</v>
      </c>
      <c r="R606" s="26">
        <f>IF(ISNUMBER(K606)=FALSE,J606,0)</f>
        <v>0</v>
      </c>
    </row>
    <row r="607">
      <c r="A607" s="9"/>
      <c r="B607" s="49" t="s">
        <v>54</v>
      </c>
      <c r="C607" s="1"/>
      <c r="D607" s="1"/>
      <c r="E607" s="50" t="s">
        <v>551</v>
      </c>
      <c r="F607" s="1"/>
      <c r="G607" s="1"/>
      <c r="H607" s="41"/>
      <c r="I607" s="1"/>
      <c r="J607" s="41"/>
      <c r="K607" s="1"/>
      <c r="L607" s="1"/>
      <c r="M607" s="12"/>
      <c r="N607" s="2"/>
      <c r="O607" s="2"/>
      <c r="P607" s="2"/>
      <c r="Q607" s="2"/>
    </row>
    <row r="608">
      <c r="A608" s="9"/>
      <c r="B608" s="49" t="s">
        <v>55</v>
      </c>
      <c r="C608" s="1"/>
      <c r="D608" s="1"/>
      <c r="E608" s="50" t="s">
        <v>552</v>
      </c>
      <c r="F608" s="1"/>
      <c r="G608" s="1"/>
      <c r="H608" s="41"/>
      <c r="I608" s="1"/>
      <c r="J608" s="41"/>
      <c r="K608" s="1"/>
      <c r="L608" s="1"/>
      <c r="M608" s="12"/>
      <c r="N608" s="2"/>
      <c r="O608" s="2"/>
      <c r="P608" s="2"/>
      <c r="Q608" s="2"/>
    </row>
    <row r="609">
      <c r="A609" s="9"/>
      <c r="B609" s="49" t="s">
        <v>57</v>
      </c>
      <c r="C609" s="1"/>
      <c r="D609" s="1"/>
      <c r="E609" s="50" t="s">
        <v>539</v>
      </c>
      <c r="F609" s="1"/>
      <c r="G609" s="1"/>
      <c r="H609" s="41"/>
      <c r="I609" s="1"/>
      <c r="J609" s="41"/>
      <c r="K609" s="1"/>
      <c r="L609" s="1"/>
      <c r="M609" s="12"/>
      <c r="N609" s="2"/>
      <c r="O609" s="2"/>
      <c r="P609" s="2"/>
      <c r="Q609" s="2"/>
    </row>
    <row r="610" thickBot="1">
      <c r="A610" s="9"/>
      <c r="B610" s="51" t="s">
        <v>58</v>
      </c>
      <c r="C610" s="52"/>
      <c r="D610" s="52"/>
      <c r="E610" s="53" t="s">
        <v>113</v>
      </c>
      <c r="F610" s="52"/>
      <c r="G610" s="52"/>
      <c r="H610" s="54"/>
      <c r="I610" s="52"/>
      <c r="J610" s="54"/>
      <c r="K610" s="52"/>
      <c r="L610" s="52"/>
      <c r="M610" s="12"/>
      <c r="N610" s="2"/>
      <c r="O610" s="2"/>
      <c r="P610" s="2"/>
      <c r="Q610" s="2"/>
    </row>
    <row r="611" thickTop="1">
      <c r="A611" s="9"/>
      <c r="B611" s="42">
        <v>107</v>
      </c>
      <c r="C611" s="43" t="s">
        <v>553</v>
      </c>
      <c r="D611" s="43" t="s">
        <v>3</v>
      </c>
      <c r="E611" s="43" t="s">
        <v>554</v>
      </c>
      <c r="F611" s="43" t="s">
        <v>3</v>
      </c>
      <c r="G611" s="44" t="s">
        <v>204</v>
      </c>
      <c r="H611" s="55">
        <v>8</v>
      </c>
      <c r="I611" s="56">
        <f>ROUND(0,2)</f>
        <v>0</v>
      </c>
      <c r="J611" s="57">
        <f>ROUND(I611*H611,2)</f>
        <v>0</v>
      </c>
      <c r="K611" s="58">
        <v>0.20999999999999999</v>
      </c>
      <c r="L611" s="59">
        <f>IF(ISNUMBER(K611),ROUND(J611*(K611+1),2),0)</f>
        <v>0</v>
      </c>
      <c r="M611" s="12"/>
      <c r="N611" s="2"/>
      <c r="O611" s="2"/>
      <c r="P611" s="2"/>
      <c r="Q611" s="32">
        <f>IF(ISNUMBER(K611),IF(H611&gt;0,IF(I611&gt;0,J611,0),0),0)</f>
        <v>0</v>
      </c>
      <c r="R611" s="26">
        <f>IF(ISNUMBER(K611)=FALSE,J611,0)</f>
        <v>0</v>
      </c>
    </row>
    <row r="612">
      <c r="A612" s="9"/>
      <c r="B612" s="49" t="s">
        <v>54</v>
      </c>
      <c r="C612" s="1"/>
      <c r="D612" s="1"/>
      <c r="E612" s="50" t="s">
        <v>555</v>
      </c>
      <c r="F612" s="1"/>
      <c r="G612" s="1"/>
      <c r="H612" s="41"/>
      <c r="I612" s="1"/>
      <c r="J612" s="41"/>
      <c r="K612" s="1"/>
      <c r="L612" s="1"/>
      <c r="M612" s="12"/>
      <c r="N612" s="2"/>
      <c r="O612" s="2"/>
      <c r="P612" s="2"/>
      <c r="Q612" s="2"/>
    </row>
    <row r="613">
      <c r="A613" s="9"/>
      <c r="B613" s="49" t="s">
        <v>55</v>
      </c>
      <c r="C613" s="1"/>
      <c r="D613" s="1"/>
      <c r="E613" s="50" t="s">
        <v>556</v>
      </c>
      <c r="F613" s="1"/>
      <c r="G613" s="1"/>
      <c r="H613" s="41"/>
      <c r="I613" s="1"/>
      <c r="J613" s="41"/>
      <c r="K613" s="1"/>
      <c r="L613" s="1"/>
      <c r="M613" s="12"/>
      <c r="N613" s="2"/>
      <c r="O613" s="2"/>
      <c r="P613" s="2"/>
      <c r="Q613" s="2"/>
    </row>
    <row r="614">
      <c r="A614" s="9"/>
      <c r="B614" s="49" t="s">
        <v>57</v>
      </c>
      <c r="C614" s="1"/>
      <c r="D614" s="1"/>
      <c r="E614" s="50" t="s">
        <v>557</v>
      </c>
      <c r="F614" s="1"/>
      <c r="G614" s="1"/>
      <c r="H614" s="41"/>
      <c r="I614" s="1"/>
      <c r="J614" s="41"/>
      <c r="K614" s="1"/>
      <c r="L614" s="1"/>
      <c r="M614" s="12"/>
      <c r="N614" s="2"/>
      <c r="O614" s="2"/>
      <c r="P614" s="2"/>
      <c r="Q614" s="2"/>
    </row>
    <row r="615" thickBot="1">
      <c r="A615" s="9"/>
      <c r="B615" s="51" t="s">
        <v>58</v>
      </c>
      <c r="C615" s="52"/>
      <c r="D615" s="52"/>
      <c r="E615" s="53" t="s">
        <v>113</v>
      </c>
      <c r="F615" s="52"/>
      <c r="G615" s="52"/>
      <c r="H615" s="54"/>
      <c r="I615" s="52"/>
      <c r="J615" s="54"/>
      <c r="K615" s="52"/>
      <c r="L615" s="52"/>
      <c r="M615" s="12"/>
      <c r="N615" s="2"/>
      <c r="O615" s="2"/>
      <c r="P615" s="2"/>
      <c r="Q615" s="2"/>
    </row>
    <row r="616" thickTop="1">
      <c r="A616" s="9"/>
      <c r="B616" s="42">
        <v>108</v>
      </c>
      <c r="C616" s="43" t="s">
        <v>558</v>
      </c>
      <c r="D616" s="43" t="s">
        <v>3</v>
      </c>
      <c r="E616" s="43" t="s">
        <v>559</v>
      </c>
      <c r="F616" s="43" t="s">
        <v>3</v>
      </c>
      <c r="G616" s="44" t="s">
        <v>204</v>
      </c>
      <c r="H616" s="55">
        <v>340</v>
      </c>
      <c r="I616" s="56">
        <f>ROUND(0,2)</f>
        <v>0</v>
      </c>
      <c r="J616" s="57">
        <f>ROUND(I616*H616,2)</f>
        <v>0</v>
      </c>
      <c r="K616" s="58">
        <v>0.20999999999999999</v>
      </c>
      <c r="L616" s="59">
        <f>IF(ISNUMBER(K616),ROUND(J616*(K616+1),2),0)</f>
        <v>0</v>
      </c>
      <c r="M616" s="12"/>
      <c r="N616" s="2"/>
      <c r="O616" s="2"/>
      <c r="P616" s="2"/>
      <c r="Q616" s="32">
        <f>IF(ISNUMBER(K616),IF(H616&gt;0,IF(I616&gt;0,J616,0),0),0)</f>
        <v>0</v>
      </c>
      <c r="R616" s="26">
        <f>IF(ISNUMBER(K616)=FALSE,J616,0)</f>
        <v>0</v>
      </c>
    </row>
    <row r="617">
      <c r="A617" s="9"/>
      <c r="B617" s="49" t="s">
        <v>54</v>
      </c>
      <c r="C617" s="1"/>
      <c r="D617" s="1"/>
      <c r="E617" s="50" t="s">
        <v>560</v>
      </c>
      <c r="F617" s="1"/>
      <c r="G617" s="1"/>
      <c r="H617" s="41"/>
      <c r="I617" s="1"/>
      <c r="J617" s="41"/>
      <c r="K617" s="1"/>
      <c r="L617" s="1"/>
      <c r="M617" s="12"/>
      <c r="N617" s="2"/>
      <c r="O617" s="2"/>
      <c r="P617" s="2"/>
      <c r="Q617" s="2"/>
    </row>
    <row r="618">
      <c r="A618" s="9"/>
      <c r="B618" s="49" t="s">
        <v>55</v>
      </c>
      <c r="C618" s="1"/>
      <c r="D618" s="1"/>
      <c r="E618" s="50" t="s">
        <v>561</v>
      </c>
      <c r="F618" s="1"/>
      <c r="G618" s="1"/>
      <c r="H618" s="41"/>
      <c r="I618" s="1"/>
      <c r="J618" s="41"/>
      <c r="K618" s="1"/>
      <c r="L618" s="1"/>
      <c r="M618" s="12"/>
      <c r="N618" s="2"/>
      <c r="O618" s="2"/>
      <c r="P618" s="2"/>
      <c r="Q618" s="2"/>
    </row>
    <row r="619">
      <c r="A619" s="9"/>
      <c r="B619" s="49" t="s">
        <v>57</v>
      </c>
      <c r="C619" s="1"/>
      <c r="D619" s="1"/>
      <c r="E619" s="50" t="s">
        <v>562</v>
      </c>
      <c r="F619" s="1"/>
      <c r="G619" s="1"/>
      <c r="H619" s="41"/>
      <c r="I619" s="1"/>
      <c r="J619" s="41"/>
      <c r="K619" s="1"/>
      <c r="L619" s="1"/>
      <c r="M619" s="12"/>
      <c r="N619" s="2"/>
      <c r="O619" s="2"/>
      <c r="P619" s="2"/>
      <c r="Q619" s="2"/>
    </row>
    <row r="620" thickBot="1">
      <c r="A620" s="9"/>
      <c r="B620" s="51" t="s">
        <v>58</v>
      </c>
      <c r="C620" s="52"/>
      <c r="D620" s="52"/>
      <c r="E620" s="53" t="s">
        <v>113</v>
      </c>
      <c r="F620" s="52"/>
      <c r="G620" s="52"/>
      <c r="H620" s="54"/>
      <c r="I620" s="52"/>
      <c r="J620" s="54"/>
      <c r="K620" s="52"/>
      <c r="L620" s="52"/>
      <c r="M620" s="12"/>
      <c r="N620" s="2"/>
      <c r="O620" s="2"/>
      <c r="P620" s="2"/>
      <c r="Q620" s="2"/>
    </row>
    <row r="621" thickTop="1">
      <c r="A621" s="9"/>
      <c r="B621" s="42">
        <v>109</v>
      </c>
      <c r="C621" s="43" t="s">
        <v>563</v>
      </c>
      <c r="D621" s="43" t="s">
        <v>3</v>
      </c>
      <c r="E621" s="43" t="s">
        <v>564</v>
      </c>
      <c r="F621" s="43" t="s">
        <v>3</v>
      </c>
      <c r="G621" s="44" t="s">
        <v>204</v>
      </c>
      <c r="H621" s="55">
        <v>2</v>
      </c>
      <c r="I621" s="56">
        <f>ROUND(0,2)</f>
        <v>0</v>
      </c>
      <c r="J621" s="57">
        <f>ROUND(I621*H621,2)</f>
        <v>0</v>
      </c>
      <c r="K621" s="58">
        <v>0.20999999999999999</v>
      </c>
      <c r="L621" s="59">
        <f>IF(ISNUMBER(K621),ROUND(J621*(K621+1),2),0)</f>
        <v>0</v>
      </c>
      <c r="M621" s="12"/>
      <c r="N621" s="2"/>
      <c r="O621" s="2"/>
      <c r="P621" s="2"/>
      <c r="Q621" s="32">
        <f>IF(ISNUMBER(K621),IF(H621&gt;0,IF(I621&gt;0,J621,0),0),0)</f>
        <v>0</v>
      </c>
      <c r="R621" s="26">
        <f>IF(ISNUMBER(K621)=FALSE,J621,0)</f>
        <v>0</v>
      </c>
    </row>
    <row r="622">
      <c r="A622" s="9"/>
      <c r="B622" s="49" t="s">
        <v>54</v>
      </c>
      <c r="C622" s="1"/>
      <c r="D622" s="1"/>
      <c r="E622" s="50" t="s">
        <v>565</v>
      </c>
      <c r="F622" s="1"/>
      <c r="G622" s="1"/>
      <c r="H622" s="41"/>
      <c r="I622" s="1"/>
      <c r="J622" s="41"/>
      <c r="K622" s="1"/>
      <c r="L622" s="1"/>
      <c r="M622" s="12"/>
      <c r="N622" s="2"/>
      <c r="O622" s="2"/>
      <c r="P622" s="2"/>
      <c r="Q622" s="2"/>
    </row>
    <row r="623">
      <c r="A623" s="9"/>
      <c r="B623" s="49" t="s">
        <v>55</v>
      </c>
      <c r="C623" s="1"/>
      <c r="D623" s="1"/>
      <c r="E623" s="50" t="s">
        <v>566</v>
      </c>
      <c r="F623" s="1"/>
      <c r="G623" s="1"/>
      <c r="H623" s="41"/>
      <c r="I623" s="1"/>
      <c r="J623" s="41"/>
      <c r="K623" s="1"/>
      <c r="L623" s="1"/>
      <c r="M623" s="12"/>
      <c r="N623" s="2"/>
      <c r="O623" s="2"/>
      <c r="P623" s="2"/>
      <c r="Q623" s="2"/>
    </row>
    <row r="624">
      <c r="A624" s="9"/>
      <c r="B624" s="49" t="s">
        <v>57</v>
      </c>
      <c r="C624" s="1"/>
      <c r="D624" s="1"/>
      <c r="E624" s="50" t="s">
        <v>567</v>
      </c>
      <c r="F624" s="1"/>
      <c r="G624" s="1"/>
      <c r="H624" s="41"/>
      <c r="I624" s="1"/>
      <c r="J624" s="41"/>
      <c r="K624" s="1"/>
      <c r="L624" s="1"/>
      <c r="M624" s="12"/>
      <c r="N624" s="2"/>
      <c r="O624" s="2"/>
      <c r="P624" s="2"/>
      <c r="Q624" s="2"/>
    </row>
    <row r="625" thickBot="1">
      <c r="A625" s="9"/>
      <c r="B625" s="51" t="s">
        <v>58</v>
      </c>
      <c r="C625" s="52"/>
      <c r="D625" s="52"/>
      <c r="E625" s="53" t="s">
        <v>3</v>
      </c>
      <c r="F625" s="52"/>
      <c r="G625" s="52"/>
      <c r="H625" s="54"/>
      <c r="I625" s="52"/>
      <c r="J625" s="54"/>
      <c r="K625" s="52"/>
      <c r="L625" s="52"/>
      <c r="M625" s="12"/>
      <c r="N625" s="2"/>
      <c r="O625" s="2"/>
      <c r="P625" s="2"/>
      <c r="Q625" s="2"/>
    </row>
    <row r="626" thickTop="1">
      <c r="A626" s="9"/>
      <c r="B626" s="42">
        <v>110</v>
      </c>
      <c r="C626" s="43" t="s">
        <v>568</v>
      </c>
      <c r="D626" s="43" t="s">
        <v>3</v>
      </c>
      <c r="E626" s="43" t="s">
        <v>569</v>
      </c>
      <c r="F626" s="43" t="s">
        <v>3</v>
      </c>
      <c r="G626" s="44" t="s">
        <v>116</v>
      </c>
      <c r="H626" s="55">
        <v>2</v>
      </c>
      <c r="I626" s="56">
        <f>ROUND(0,2)</f>
        <v>0</v>
      </c>
      <c r="J626" s="57">
        <f>ROUND(I626*H626,2)</f>
        <v>0</v>
      </c>
      <c r="K626" s="58">
        <v>0.20999999999999999</v>
      </c>
      <c r="L626" s="59">
        <f>IF(ISNUMBER(K626),ROUND(J626*(K626+1),2),0)</f>
        <v>0</v>
      </c>
      <c r="M626" s="12"/>
      <c r="N626" s="2"/>
      <c r="O626" s="2"/>
      <c r="P626" s="2"/>
      <c r="Q626" s="32">
        <f>IF(ISNUMBER(K626),IF(H626&gt;0,IF(I626&gt;0,J626,0),0),0)</f>
        <v>0</v>
      </c>
      <c r="R626" s="26">
        <f>IF(ISNUMBER(K626)=FALSE,J626,0)</f>
        <v>0</v>
      </c>
    </row>
    <row r="627">
      <c r="A627" s="9"/>
      <c r="B627" s="49" t="s">
        <v>54</v>
      </c>
      <c r="C627" s="1"/>
      <c r="D627" s="1"/>
      <c r="E627" s="50" t="s">
        <v>570</v>
      </c>
      <c r="F627" s="1"/>
      <c r="G627" s="1"/>
      <c r="H627" s="41"/>
      <c r="I627" s="1"/>
      <c r="J627" s="41"/>
      <c r="K627" s="1"/>
      <c r="L627" s="1"/>
      <c r="M627" s="12"/>
      <c r="N627" s="2"/>
      <c r="O627" s="2"/>
      <c r="P627" s="2"/>
      <c r="Q627" s="2"/>
    </row>
    <row r="628">
      <c r="A628" s="9"/>
      <c r="B628" s="49" t="s">
        <v>55</v>
      </c>
      <c r="C628" s="1"/>
      <c r="D628" s="1"/>
      <c r="E628" s="50" t="s">
        <v>3</v>
      </c>
      <c r="F628" s="1"/>
      <c r="G628" s="1"/>
      <c r="H628" s="41"/>
      <c r="I628" s="1"/>
      <c r="J628" s="41"/>
      <c r="K628" s="1"/>
      <c r="L628" s="1"/>
      <c r="M628" s="12"/>
      <c r="N628" s="2"/>
      <c r="O628" s="2"/>
      <c r="P628" s="2"/>
      <c r="Q628" s="2"/>
    </row>
    <row r="629">
      <c r="A629" s="9"/>
      <c r="B629" s="49" t="s">
        <v>57</v>
      </c>
      <c r="C629" s="1"/>
      <c r="D629" s="1"/>
      <c r="E629" s="50" t="s">
        <v>3</v>
      </c>
      <c r="F629" s="1"/>
      <c r="G629" s="1"/>
      <c r="H629" s="41"/>
      <c r="I629" s="1"/>
      <c r="J629" s="41"/>
      <c r="K629" s="1"/>
      <c r="L629" s="1"/>
      <c r="M629" s="12"/>
      <c r="N629" s="2"/>
      <c r="O629" s="2"/>
      <c r="P629" s="2"/>
      <c r="Q629" s="2"/>
    </row>
    <row r="630" thickBot="1">
      <c r="A630" s="9"/>
      <c r="B630" s="51" t="s">
        <v>58</v>
      </c>
      <c r="C630" s="52"/>
      <c r="D630" s="52"/>
      <c r="E630" s="53" t="s">
        <v>113</v>
      </c>
      <c r="F630" s="52"/>
      <c r="G630" s="52"/>
      <c r="H630" s="54"/>
      <c r="I630" s="52"/>
      <c r="J630" s="54"/>
      <c r="K630" s="52"/>
      <c r="L630" s="52"/>
      <c r="M630" s="12"/>
      <c r="N630" s="2"/>
      <c r="O630" s="2"/>
      <c r="P630" s="2"/>
      <c r="Q630" s="2"/>
    </row>
    <row r="631" thickTop="1">
      <c r="A631" s="9"/>
      <c r="B631" s="42">
        <v>111</v>
      </c>
      <c r="C631" s="43" t="s">
        <v>571</v>
      </c>
      <c r="D631" s="43" t="s">
        <v>3</v>
      </c>
      <c r="E631" s="43" t="s">
        <v>572</v>
      </c>
      <c r="F631" s="43" t="s">
        <v>3</v>
      </c>
      <c r="G631" s="44" t="s">
        <v>204</v>
      </c>
      <c r="H631" s="55">
        <v>32.5</v>
      </c>
      <c r="I631" s="56">
        <f>ROUND(0,2)</f>
        <v>0</v>
      </c>
      <c r="J631" s="57">
        <f>ROUND(I631*H631,2)</f>
        <v>0</v>
      </c>
      <c r="K631" s="58">
        <v>0.20999999999999999</v>
      </c>
      <c r="L631" s="59">
        <f>IF(ISNUMBER(K631),ROUND(J631*(K631+1),2),0)</f>
        <v>0</v>
      </c>
      <c r="M631" s="12"/>
      <c r="N631" s="2"/>
      <c r="O631" s="2"/>
      <c r="P631" s="2"/>
      <c r="Q631" s="32">
        <f>IF(ISNUMBER(K631),IF(H631&gt;0,IF(I631&gt;0,J631,0),0),0)</f>
        <v>0</v>
      </c>
      <c r="R631" s="26">
        <f>IF(ISNUMBER(K631)=FALSE,J631,0)</f>
        <v>0</v>
      </c>
    </row>
    <row r="632">
      <c r="A632" s="9"/>
      <c r="B632" s="49" t="s">
        <v>54</v>
      </c>
      <c r="C632" s="1"/>
      <c r="D632" s="1"/>
      <c r="E632" s="50" t="s">
        <v>573</v>
      </c>
      <c r="F632" s="1"/>
      <c r="G632" s="1"/>
      <c r="H632" s="41"/>
      <c r="I632" s="1"/>
      <c r="J632" s="41"/>
      <c r="K632" s="1"/>
      <c r="L632" s="1"/>
      <c r="M632" s="12"/>
      <c r="N632" s="2"/>
      <c r="O632" s="2"/>
      <c r="P632" s="2"/>
      <c r="Q632" s="2"/>
    </row>
    <row r="633">
      <c r="A633" s="9"/>
      <c r="B633" s="49" t="s">
        <v>55</v>
      </c>
      <c r="C633" s="1"/>
      <c r="D633" s="1"/>
      <c r="E633" s="50" t="s">
        <v>574</v>
      </c>
      <c r="F633" s="1"/>
      <c r="G633" s="1"/>
      <c r="H633" s="41"/>
      <c r="I633" s="1"/>
      <c r="J633" s="41"/>
      <c r="K633" s="1"/>
      <c r="L633" s="1"/>
      <c r="M633" s="12"/>
      <c r="N633" s="2"/>
      <c r="O633" s="2"/>
      <c r="P633" s="2"/>
      <c r="Q633" s="2"/>
    </row>
    <row r="634">
      <c r="A634" s="9"/>
      <c r="B634" s="49" t="s">
        <v>57</v>
      </c>
      <c r="C634" s="1"/>
      <c r="D634" s="1"/>
      <c r="E634" s="50" t="s">
        <v>575</v>
      </c>
      <c r="F634" s="1"/>
      <c r="G634" s="1"/>
      <c r="H634" s="41"/>
      <c r="I634" s="1"/>
      <c r="J634" s="41"/>
      <c r="K634" s="1"/>
      <c r="L634" s="1"/>
      <c r="M634" s="12"/>
      <c r="N634" s="2"/>
      <c r="O634" s="2"/>
      <c r="P634" s="2"/>
      <c r="Q634" s="2"/>
    </row>
    <row r="635" thickBot="1">
      <c r="A635" s="9"/>
      <c r="B635" s="51" t="s">
        <v>58</v>
      </c>
      <c r="C635" s="52"/>
      <c r="D635" s="52"/>
      <c r="E635" s="53" t="s">
        <v>3</v>
      </c>
      <c r="F635" s="52"/>
      <c r="G635" s="52"/>
      <c r="H635" s="54"/>
      <c r="I635" s="52"/>
      <c r="J635" s="54"/>
      <c r="K635" s="52"/>
      <c r="L635" s="52"/>
      <c r="M635" s="12"/>
      <c r="N635" s="2"/>
      <c r="O635" s="2"/>
      <c r="P635" s="2"/>
      <c r="Q635" s="2"/>
    </row>
    <row r="636" thickTop="1">
      <c r="A636" s="9"/>
      <c r="B636" s="42">
        <v>112</v>
      </c>
      <c r="C636" s="43" t="s">
        <v>576</v>
      </c>
      <c r="D636" s="43" t="s">
        <v>3</v>
      </c>
      <c r="E636" s="43" t="s">
        <v>577</v>
      </c>
      <c r="F636" s="43" t="s">
        <v>3</v>
      </c>
      <c r="G636" s="44" t="s">
        <v>204</v>
      </c>
      <c r="H636" s="55">
        <v>32.5</v>
      </c>
      <c r="I636" s="56">
        <f>ROUND(0,2)</f>
        <v>0</v>
      </c>
      <c r="J636" s="57">
        <f>ROUND(I636*H636,2)</f>
        <v>0</v>
      </c>
      <c r="K636" s="58">
        <v>0.20999999999999999</v>
      </c>
      <c r="L636" s="59">
        <f>IF(ISNUMBER(K636),ROUND(J636*(K636+1),2),0)</f>
        <v>0</v>
      </c>
      <c r="M636" s="12"/>
      <c r="N636" s="2"/>
      <c r="O636" s="2"/>
      <c r="P636" s="2"/>
      <c r="Q636" s="32">
        <f>IF(ISNUMBER(K636),IF(H636&gt;0,IF(I636&gt;0,J636,0),0),0)</f>
        <v>0</v>
      </c>
      <c r="R636" s="26">
        <f>IF(ISNUMBER(K636)=FALSE,J636,0)</f>
        <v>0</v>
      </c>
    </row>
    <row r="637">
      <c r="A637" s="9"/>
      <c r="B637" s="49" t="s">
        <v>54</v>
      </c>
      <c r="C637" s="1"/>
      <c r="D637" s="1"/>
      <c r="E637" s="50" t="s">
        <v>578</v>
      </c>
      <c r="F637" s="1"/>
      <c r="G637" s="1"/>
      <c r="H637" s="41"/>
      <c r="I637" s="1"/>
      <c r="J637" s="41"/>
      <c r="K637" s="1"/>
      <c r="L637" s="1"/>
      <c r="M637" s="12"/>
      <c r="N637" s="2"/>
      <c r="O637" s="2"/>
      <c r="P637" s="2"/>
      <c r="Q637" s="2"/>
    </row>
    <row r="638">
      <c r="A638" s="9"/>
      <c r="B638" s="49" t="s">
        <v>55</v>
      </c>
      <c r="C638" s="1"/>
      <c r="D638" s="1"/>
      <c r="E638" s="50" t="s">
        <v>3</v>
      </c>
      <c r="F638" s="1"/>
      <c r="G638" s="1"/>
      <c r="H638" s="41"/>
      <c r="I638" s="1"/>
      <c r="J638" s="41"/>
      <c r="K638" s="1"/>
      <c r="L638" s="1"/>
      <c r="M638" s="12"/>
      <c r="N638" s="2"/>
      <c r="O638" s="2"/>
      <c r="P638" s="2"/>
      <c r="Q638" s="2"/>
    </row>
    <row r="639">
      <c r="A639" s="9"/>
      <c r="B639" s="49" t="s">
        <v>57</v>
      </c>
      <c r="C639" s="1"/>
      <c r="D639" s="1"/>
      <c r="E639" s="50" t="s">
        <v>3</v>
      </c>
      <c r="F639" s="1"/>
      <c r="G639" s="1"/>
      <c r="H639" s="41"/>
      <c r="I639" s="1"/>
      <c r="J639" s="41"/>
      <c r="K639" s="1"/>
      <c r="L639" s="1"/>
      <c r="M639" s="12"/>
      <c r="N639" s="2"/>
      <c r="O639" s="2"/>
      <c r="P639" s="2"/>
      <c r="Q639" s="2"/>
    </row>
    <row r="640" thickBot="1">
      <c r="A640" s="9"/>
      <c r="B640" s="51" t="s">
        <v>58</v>
      </c>
      <c r="C640" s="52"/>
      <c r="D640" s="52"/>
      <c r="E640" s="53" t="s">
        <v>113</v>
      </c>
      <c r="F640" s="52"/>
      <c r="G640" s="52"/>
      <c r="H640" s="54"/>
      <c r="I640" s="52"/>
      <c r="J640" s="54"/>
      <c r="K640" s="52"/>
      <c r="L640" s="52"/>
      <c r="M640" s="12"/>
      <c r="N640" s="2"/>
      <c r="O640" s="2"/>
      <c r="P640" s="2"/>
      <c r="Q640" s="2"/>
    </row>
    <row r="641" thickTop="1">
      <c r="A641" s="9"/>
      <c r="B641" s="42">
        <v>113</v>
      </c>
      <c r="C641" s="43" t="s">
        <v>579</v>
      </c>
      <c r="D641" s="43" t="s">
        <v>3</v>
      </c>
      <c r="E641" s="43" t="s">
        <v>580</v>
      </c>
      <c r="F641" s="43" t="s">
        <v>3</v>
      </c>
      <c r="G641" s="44" t="s">
        <v>109</v>
      </c>
      <c r="H641" s="55">
        <v>0.65000000000000002</v>
      </c>
      <c r="I641" s="56">
        <f>ROUND(0,2)</f>
        <v>0</v>
      </c>
      <c r="J641" s="57">
        <f>ROUND(I641*H641,2)</f>
        <v>0</v>
      </c>
      <c r="K641" s="58">
        <v>0.20999999999999999</v>
      </c>
      <c r="L641" s="59">
        <f>IF(ISNUMBER(K641),ROUND(J641*(K641+1),2),0)</f>
        <v>0</v>
      </c>
      <c r="M641" s="12"/>
      <c r="N641" s="2"/>
      <c r="O641" s="2"/>
      <c r="P641" s="2"/>
      <c r="Q641" s="32">
        <f>IF(ISNUMBER(K641),IF(H641&gt;0,IF(I641&gt;0,J641,0),0),0)</f>
        <v>0</v>
      </c>
      <c r="R641" s="26">
        <f>IF(ISNUMBER(K641)=FALSE,J641,0)</f>
        <v>0</v>
      </c>
    </row>
    <row r="642">
      <c r="A642" s="9"/>
      <c r="B642" s="49" t="s">
        <v>54</v>
      </c>
      <c r="C642" s="1"/>
      <c r="D642" s="1"/>
      <c r="E642" s="50" t="s">
        <v>581</v>
      </c>
      <c r="F642" s="1"/>
      <c r="G642" s="1"/>
      <c r="H642" s="41"/>
      <c r="I642" s="1"/>
      <c r="J642" s="41"/>
      <c r="K642" s="1"/>
      <c r="L642" s="1"/>
      <c r="M642" s="12"/>
      <c r="N642" s="2"/>
      <c r="O642" s="2"/>
      <c r="P642" s="2"/>
      <c r="Q642" s="2"/>
    </row>
    <row r="643">
      <c r="A643" s="9"/>
      <c r="B643" s="49" t="s">
        <v>55</v>
      </c>
      <c r="C643" s="1"/>
      <c r="D643" s="1"/>
      <c r="E643" s="50" t="s">
        <v>582</v>
      </c>
      <c r="F643" s="1"/>
      <c r="G643" s="1"/>
      <c r="H643" s="41"/>
      <c r="I643" s="1"/>
      <c r="J643" s="41"/>
      <c r="K643" s="1"/>
      <c r="L643" s="1"/>
      <c r="M643" s="12"/>
      <c r="N643" s="2"/>
      <c r="O643" s="2"/>
      <c r="P643" s="2"/>
      <c r="Q643" s="2"/>
    </row>
    <row r="644">
      <c r="A644" s="9"/>
      <c r="B644" s="49" t="s">
        <v>57</v>
      </c>
      <c r="C644" s="1"/>
      <c r="D644" s="1"/>
      <c r="E644" s="50" t="s">
        <v>3</v>
      </c>
      <c r="F644" s="1"/>
      <c r="G644" s="1"/>
      <c r="H644" s="41"/>
      <c r="I644" s="1"/>
      <c r="J644" s="41"/>
      <c r="K644" s="1"/>
      <c r="L644" s="1"/>
      <c r="M644" s="12"/>
      <c r="N644" s="2"/>
      <c r="O644" s="2"/>
      <c r="P644" s="2"/>
      <c r="Q644" s="2"/>
    </row>
    <row r="645" thickBot="1">
      <c r="A645" s="9"/>
      <c r="B645" s="51" t="s">
        <v>58</v>
      </c>
      <c r="C645" s="52"/>
      <c r="D645" s="52"/>
      <c r="E645" s="53" t="s">
        <v>3</v>
      </c>
      <c r="F645" s="52"/>
      <c r="G645" s="52"/>
      <c r="H645" s="54"/>
      <c r="I645" s="52"/>
      <c r="J645" s="54"/>
      <c r="K645" s="52"/>
      <c r="L645" s="52"/>
      <c r="M645" s="12"/>
      <c r="N645" s="2"/>
      <c r="O645" s="2"/>
      <c r="P645" s="2"/>
      <c r="Q645" s="2"/>
    </row>
    <row r="646" thickTop="1">
      <c r="A646" s="9"/>
      <c r="B646" s="42">
        <v>114</v>
      </c>
      <c r="C646" s="43" t="s">
        <v>583</v>
      </c>
      <c r="D646" s="43" t="s">
        <v>3</v>
      </c>
      <c r="E646" s="43" t="s">
        <v>584</v>
      </c>
      <c r="F646" s="43" t="s">
        <v>3</v>
      </c>
      <c r="G646" s="44" t="s">
        <v>204</v>
      </c>
      <c r="H646" s="55">
        <v>33</v>
      </c>
      <c r="I646" s="56">
        <f>ROUND(0,2)</f>
        <v>0</v>
      </c>
      <c r="J646" s="57">
        <f>ROUND(I646*H646,2)</f>
        <v>0</v>
      </c>
      <c r="K646" s="58">
        <v>0.20999999999999999</v>
      </c>
      <c r="L646" s="59">
        <f>IF(ISNUMBER(K646),ROUND(J646*(K646+1),2),0)</f>
        <v>0</v>
      </c>
      <c r="M646" s="12"/>
      <c r="N646" s="2"/>
      <c r="O646" s="2"/>
      <c r="P646" s="2"/>
      <c r="Q646" s="32">
        <f>IF(ISNUMBER(K646),IF(H646&gt;0,IF(I646&gt;0,J646,0),0),0)</f>
        <v>0</v>
      </c>
      <c r="R646" s="26">
        <f>IF(ISNUMBER(K646)=FALSE,J646,0)</f>
        <v>0</v>
      </c>
    </row>
    <row r="647">
      <c r="A647" s="9"/>
      <c r="B647" s="49" t="s">
        <v>54</v>
      </c>
      <c r="C647" s="1"/>
      <c r="D647" s="1"/>
      <c r="E647" s="50" t="s">
        <v>585</v>
      </c>
      <c r="F647" s="1"/>
      <c r="G647" s="1"/>
      <c r="H647" s="41"/>
      <c r="I647" s="1"/>
      <c r="J647" s="41"/>
      <c r="K647" s="1"/>
      <c r="L647" s="1"/>
      <c r="M647" s="12"/>
      <c r="N647" s="2"/>
      <c r="O647" s="2"/>
      <c r="P647" s="2"/>
      <c r="Q647" s="2"/>
    </row>
    <row r="648">
      <c r="A648" s="9"/>
      <c r="B648" s="49" t="s">
        <v>55</v>
      </c>
      <c r="C648" s="1"/>
      <c r="D648" s="1"/>
      <c r="E648" s="50" t="s">
        <v>586</v>
      </c>
      <c r="F648" s="1"/>
      <c r="G648" s="1"/>
      <c r="H648" s="41"/>
      <c r="I648" s="1"/>
      <c r="J648" s="41"/>
      <c r="K648" s="1"/>
      <c r="L648" s="1"/>
      <c r="M648" s="12"/>
      <c r="N648" s="2"/>
      <c r="O648" s="2"/>
      <c r="P648" s="2"/>
      <c r="Q648" s="2"/>
    </row>
    <row r="649">
      <c r="A649" s="9"/>
      <c r="B649" s="49" t="s">
        <v>57</v>
      </c>
      <c r="C649" s="1"/>
      <c r="D649" s="1"/>
      <c r="E649" s="50" t="s">
        <v>587</v>
      </c>
      <c r="F649" s="1"/>
      <c r="G649" s="1"/>
      <c r="H649" s="41"/>
      <c r="I649" s="1"/>
      <c r="J649" s="41"/>
      <c r="K649" s="1"/>
      <c r="L649" s="1"/>
      <c r="M649" s="12"/>
      <c r="N649" s="2"/>
      <c r="O649" s="2"/>
      <c r="P649" s="2"/>
      <c r="Q649" s="2"/>
    </row>
    <row r="650" thickBot="1">
      <c r="A650" s="9"/>
      <c r="B650" s="51" t="s">
        <v>58</v>
      </c>
      <c r="C650" s="52"/>
      <c r="D650" s="52"/>
      <c r="E650" s="53" t="s">
        <v>113</v>
      </c>
      <c r="F650" s="52"/>
      <c r="G650" s="52"/>
      <c r="H650" s="54"/>
      <c r="I650" s="52"/>
      <c r="J650" s="54"/>
      <c r="K650" s="52"/>
      <c r="L650" s="52"/>
      <c r="M650" s="12"/>
      <c r="N650" s="2"/>
      <c r="O650" s="2"/>
      <c r="P650" s="2"/>
      <c r="Q650" s="2"/>
    </row>
    <row r="651" thickTop="1">
      <c r="A651" s="9"/>
      <c r="B651" s="42">
        <v>115</v>
      </c>
      <c r="C651" s="43" t="s">
        <v>588</v>
      </c>
      <c r="D651" s="43" t="s">
        <v>3</v>
      </c>
      <c r="E651" s="43" t="s">
        <v>589</v>
      </c>
      <c r="F651" s="43" t="s">
        <v>3</v>
      </c>
      <c r="G651" s="44" t="s">
        <v>204</v>
      </c>
      <c r="H651" s="55">
        <v>33</v>
      </c>
      <c r="I651" s="56">
        <f>ROUND(0,2)</f>
        <v>0</v>
      </c>
      <c r="J651" s="57">
        <f>ROUND(I651*H651,2)</f>
        <v>0</v>
      </c>
      <c r="K651" s="58">
        <v>0.20999999999999999</v>
      </c>
      <c r="L651" s="59">
        <f>IF(ISNUMBER(K651),ROUND(J651*(K651+1),2),0)</f>
        <v>0</v>
      </c>
      <c r="M651" s="12"/>
      <c r="N651" s="2"/>
      <c r="O651" s="2"/>
      <c r="P651" s="2"/>
      <c r="Q651" s="32">
        <f>IF(ISNUMBER(K651),IF(H651&gt;0,IF(I651&gt;0,J651,0),0),0)</f>
        <v>0</v>
      </c>
      <c r="R651" s="26">
        <f>IF(ISNUMBER(K651)=FALSE,J651,0)</f>
        <v>0</v>
      </c>
    </row>
    <row r="652">
      <c r="A652" s="9"/>
      <c r="B652" s="49" t="s">
        <v>54</v>
      </c>
      <c r="C652" s="1"/>
      <c r="D652" s="1"/>
      <c r="E652" s="50" t="s">
        <v>590</v>
      </c>
      <c r="F652" s="1"/>
      <c r="G652" s="1"/>
      <c r="H652" s="41"/>
      <c r="I652" s="1"/>
      <c r="J652" s="41"/>
      <c r="K652" s="1"/>
      <c r="L652" s="1"/>
      <c r="M652" s="12"/>
      <c r="N652" s="2"/>
      <c r="O652" s="2"/>
      <c r="P652" s="2"/>
      <c r="Q652" s="2"/>
    </row>
    <row r="653">
      <c r="A653" s="9"/>
      <c r="B653" s="49" t="s">
        <v>55</v>
      </c>
      <c r="C653" s="1"/>
      <c r="D653" s="1"/>
      <c r="E653" s="50" t="s">
        <v>3</v>
      </c>
      <c r="F653" s="1"/>
      <c r="G653" s="1"/>
      <c r="H653" s="41"/>
      <c r="I653" s="1"/>
      <c r="J653" s="41"/>
      <c r="K653" s="1"/>
      <c r="L653" s="1"/>
      <c r="M653" s="12"/>
      <c r="N653" s="2"/>
      <c r="O653" s="2"/>
      <c r="P653" s="2"/>
      <c r="Q653" s="2"/>
    </row>
    <row r="654">
      <c r="A654" s="9"/>
      <c r="B654" s="49" t="s">
        <v>57</v>
      </c>
      <c r="C654" s="1"/>
      <c r="D654" s="1"/>
      <c r="E654" s="50" t="s">
        <v>591</v>
      </c>
      <c r="F654" s="1"/>
      <c r="G654" s="1"/>
      <c r="H654" s="41"/>
      <c r="I654" s="1"/>
      <c r="J654" s="41"/>
      <c r="K654" s="1"/>
      <c r="L654" s="1"/>
      <c r="M654" s="12"/>
      <c r="N654" s="2"/>
      <c r="O654" s="2"/>
      <c r="P654" s="2"/>
      <c r="Q654" s="2"/>
    </row>
    <row r="655" thickBot="1">
      <c r="A655" s="9"/>
      <c r="B655" s="51" t="s">
        <v>58</v>
      </c>
      <c r="C655" s="52"/>
      <c r="D655" s="52"/>
      <c r="E655" s="53" t="s">
        <v>113</v>
      </c>
      <c r="F655" s="52"/>
      <c r="G655" s="52"/>
      <c r="H655" s="54"/>
      <c r="I655" s="52"/>
      <c r="J655" s="54"/>
      <c r="K655" s="52"/>
      <c r="L655" s="52"/>
      <c r="M655" s="12"/>
      <c r="N655" s="2"/>
      <c r="O655" s="2"/>
      <c r="P655" s="2"/>
      <c r="Q655" s="2"/>
    </row>
    <row r="656" thickTop="1">
      <c r="A656" s="9"/>
      <c r="B656" s="42">
        <v>116</v>
      </c>
      <c r="C656" s="43" t="s">
        <v>592</v>
      </c>
      <c r="D656" s="43" t="s">
        <v>3</v>
      </c>
      <c r="E656" s="43" t="s">
        <v>593</v>
      </c>
      <c r="F656" s="43" t="s">
        <v>3</v>
      </c>
      <c r="G656" s="44" t="s">
        <v>204</v>
      </c>
      <c r="H656" s="55">
        <v>10</v>
      </c>
      <c r="I656" s="56">
        <f>ROUND(0,2)</f>
        <v>0</v>
      </c>
      <c r="J656" s="57">
        <f>ROUND(I656*H656,2)</f>
        <v>0</v>
      </c>
      <c r="K656" s="58">
        <v>0.20999999999999999</v>
      </c>
      <c r="L656" s="59">
        <f>IF(ISNUMBER(K656),ROUND(J656*(K656+1),2),0)</f>
        <v>0</v>
      </c>
      <c r="M656" s="12"/>
      <c r="N656" s="2"/>
      <c r="O656" s="2"/>
      <c r="P656" s="2"/>
      <c r="Q656" s="32">
        <f>IF(ISNUMBER(K656),IF(H656&gt;0,IF(I656&gt;0,J656,0),0),0)</f>
        <v>0</v>
      </c>
      <c r="R656" s="26">
        <f>IF(ISNUMBER(K656)=FALSE,J656,0)</f>
        <v>0</v>
      </c>
    </row>
    <row r="657">
      <c r="A657" s="9"/>
      <c r="B657" s="49" t="s">
        <v>54</v>
      </c>
      <c r="C657" s="1"/>
      <c r="D657" s="1"/>
      <c r="E657" s="50" t="s">
        <v>594</v>
      </c>
      <c r="F657" s="1"/>
      <c r="G657" s="1"/>
      <c r="H657" s="41"/>
      <c r="I657" s="1"/>
      <c r="J657" s="41"/>
      <c r="K657" s="1"/>
      <c r="L657" s="1"/>
      <c r="M657" s="12"/>
      <c r="N657" s="2"/>
      <c r="O657" s="2"/>
      <c r="P657" s="2"/>
      <c r="Q657" s="2"/>
    </row>
    <row r="658">
      <c r="A658" s="9"/>
      <c r="B658" s="49" t="s">
        <v>55</v>
      </c>
      <c r="C658" s="1"/>
      <c r="D658" s="1"/>
      <c r="E658" s="50" t="s">
        <v>595</v>
      </c>
      <c r="F658" s="1"/>
      <c r="G658" s="1"/>
      <c r="H658" s="41"/>
      <c r="I658" s="1"/>
      <c r="J658" s="41"/>
      <c r="K658" s="1"/>
      <c r="L658" s="1"/>
      <c r="M658" s="12"/>
      <c r="N658" s="2"/>
      <c r="O658" s="2"/>
      <c r="P658" s="2"/>
      <c r="Q658" s="2"/>
    </row>
    <row r="659">
      <c r="A659" s="9"/>
      <c r="B659" s="49" t="s">
        <v>57</v>
      </c>
      <c r="C659" s="1"/>
      <c r="D659" s="1"/>
      <c r="E659" s="50" t="s">
        <v>596</v>
      </c>
      <c r="F659" s="1"/>
      <c r="G659" s="1"/>
      <c r="H659" s="41"/>
      <c r="I659" s="1"/>
      <c r="J659" s="41"/>
      <c r="K659" s="1"/>
      <c r="L659" s="1"/>
      <c r="M659" s="12"/>
      <c r="N659" s="2"/>
      <c r="O659" s="2"/>
      <c r="P659" s="2"/>
      <c r="Q659" s="2"/>
    </row>
    <row r="660" thickBot="1">
      <c r="A660" s="9"/>
      <c r="B660" s="51" t="s">
        <v>58</v>
      </c>
      <c r="C660" s="52"/>
      <c r="D660" s="52"/>
      <c r="E660" s="53" t="s">
        <v>113</v>
      </c>
      <c r="F660" s="52"/>
      <c r="G660" s="52"/>
      <c r="H660" s="54"/>
      <c r="I660" s="52"/>
      <c r="J660" s="54"/>
      <c r="K660" s="52"/>
      <c r="L660" s="52"/>
      <c r="M660" s="12"/>
      <c r="N660" s="2"/>
      <c r="O660" s="2"/>
      <c r="P660" s="2"/>
      <c r="Q660" s="2"/>
    </row>
    <row r="661" thickTop="1">
      <c r="A661" s="9"/>
      <c r="B661" s="42">
        <v>117</v>
      </c>
      <c r="C661" s="43" t="s">
        <v>597</v>
      </c>
      <c r="D661" s="43" t="s">
        <v>3</v>
      </c>
      <c r="E661" s="43" t="s">
        <v>598</v>
      </c>
      <c r="F661" s="43" t="s">
        <v>3</v>
      </c>
      <c r="G661" s="44" t="s">
        <v>116</v>
      </c>
      <c r="H661" s="55">
        <v>4</v>
      </c>
      <c r="I661" s="56">
        <f>ROUND(0,2)</f>
        <v>0</v>
      </c>
      <c r="J661" s="57">
        <f>ROUND(I661*H661,2)</f>
        <v>0</v>
      </c>
      <c r="K661" s="58">
        <v>0.20999999999999999</v>
      </c>
      <c r="L661" s="59">
        <f>IF(ISNUMBER(K661),ROUND(J661*(K661+1),2),0)</f>
        <v>0</v>
      </c>
      <c r="M661" s="12"/>
      <c r="N661" s="2"/>
      <c r="O661" s="2"/>
      <c r="P661" s="2"/>
      <c r="Q661" s="32">
        <f>IF(ISNUMBER(K661),IF(H661&gt;0,IF(I661&gt;0,J661,0),0),0)</f>
        <v>0</v>
      </c>
      <c r="R661" s="26">
        <f>IF(ISNUMBER(K661)=FALSE,J661,0)</f>
        <v>0</v>
      </c>
    </row>
    <row r="662">
      <c r="A662" s="9"/>
      <c r="B662" s="49" t="s">
        <v>54</v>
      </c>
      <c r="C662" s="1"/>
      <c r="D662" s="1"/>
      <c r="E662" s="50" t="s">
        <v>599</v>
      </c>
      <c r="F662" s="1"/>
      <c r="G662" s="1"/>
      <c r="H662" s="41"/>
      <c r="I662" s="1"/>
      <c r="J662" s="41"/>
      <c r="K662" s="1"/>
      <c r="L662" s="1"/>
      <c r="M662" s="12"/>
      <c r="N662" s="2"/>
      <c r="O662" s="2"/>
      <c r="P662" s="2"/>
      <c r="Q662" s="2"/>
    </row>
    <row r="663">
      <c r="A663" s="9"/>
      <c r="B663" s="49" t="s">
        <v>55</v>
      </c>
      <c r="C663" s="1"/>
      <c r="D663" s="1"/>
      <c r="E663" s="50" t="s">
        <v>3</v>
      </c>
      <c r="F663" s="1"/>
      <c r="G663" s="1"/>
      <c r="H663" s="41"/>
      <c r="I663" s="1"/>
      <c r="J663" s="41"/>
      <c r="K663" s="1"/>
      <c r="L663" s="1"/>
      <c r="M663" s="12"/>
      <c r="N663" s="2"/>
      <c r="O663" s="2"/>
      <c r="P663" s="2"/>
      <c r="Q663" s="2"/>
    </row>
    <row r="664">
      <c r="A664" s="9"/>
      <c r="B664" s="49" t="s">
        <v>57</v>
      </c>
      <c r="C664" s="1"/>
      <c r="D664" s="1"/>
      <c r="E664" s="50" t="s">
        <v>3</v>
      </c>
      <c r="F664" s="1"/>
      <c r="G664" s="1"/>
      <c r="H664" s="41"/>
      <c r="I664" s="1"/>
      <c r="J664" s="41"/>
      <c r="K664" s="1"/>
      <c r="L664" s="1"/>
      <c r="M664" s="12"/>
      <c r="N664" s="2"/>
      <c r="O664" s="2"/>
      <c r="P664" s="2"/>
      <c r="Q664" s="2"/>
    </row>
    <row r="665" thickBot="1">
      <c r="A665" s="9"/>
      <c r="B665" s="51" t="s">
        <v>58</v>
      </c>
      <c r="C665" s="52"/>
      <c r="D665" s="52"/>
      <c r="E665" s="53" t="s">
        <v>113</v>
      </c>
      <c r="F665" s="52"/>
      <c r="G665" s="52"/>
      <c r="H665" s="54"/>
      <c r="I665" s="52"/>
      <c r="J665" s="54"/>
      <c r="K665" s="52"/>
      <c r="L665" s="52"/>
      <c r="M665" s="12"/>
      <c r="N665" s="2"/>
      <c r="O665" s="2"/>
      <c r="P665" s="2"/>
      <c r="Q665" s="2"/>
    </row>
    <row r="666" thickTop="1">
      <c r="A666" s="9"/>
      <c r="B666" s="42">
        <v>118</v>
      </c>
      <c r="C666" s="43" t="s">
        <v>600</v>
      </c>
      <c r="D666" s="43" t="s">
        <v>3</v>
      </c>
      <c r="E666" s="43" t="s">
        <v>601</v>
      </c>
      <c r="F666" s="43" t="s">
        <v>3</v>
      </c>
      <c r="G666" s="44" t="s">
        <v>109</v>
      </c>
      <c r="H666" s="55">
        <v>12.65</v>
      </c>
      <c r="I666" s="56">
        <f>ROUND(0,2)</f>
        <v>0</v>
      </c>
      <c r="J666" s="57">
        <f>ROUND(I666*H666,2)</f>
        <v>0</v>
      </c>
      <c r="K666" s="58">
        <v>0.20999999999999999</v>
      </c>
      <c r="L666" s="59">
        <f>IF(ISNUMBER(K666),ROUND(J666*(K666+1),2),0)</f>
        <v>0</v>
      </c>
      <c r="M666" s="12"/>
      <c r="N666" s="2"/>
      <c r="O666" s="2"/>
      <c r="P666" s="2"/>
      <c r="Q666" s="32">
        <f>IF(ISNUMBER(K666),IF(H666&gt;0,IF(I666&gt;0,J666,0),0),0)</f>
        <v>0</v>
      </c>
      <c r="R666" s="26">
        <f>IF(ISNUMBER(K666)=FALSE,J666,0)</f>
        <v>0</v>
      </c>
    </row>
    <row r="667">
      <c r="A667" s="9"/>
      <c r="B667" s="49" t="s">
        <v>54</v>
      </c>
      <c r="C667" s="1"/>
      <c r="D667" s="1"/>
      <c r="E667" s="50" t="s">
        <v>602</v>
      </c>
      <c r="F667" s="1"/>
      <c r="G667" s="1"/>
      <c r="H667" s="41"/>
      <c r="I667" s="1"/>
      <c r="J667" s="41"/>
      <c r="K667" s="1"/>
      <c r="L667" s="1"/>
      <c r="M667" s="12"/>
      <c r="N667" s="2"/>
      <c r="O667" s="2"/>
      <c r="P667" s="2"/>
      <c r="Q667" s="2"/>
    </row>
    <row r="668">
      <c r="A668" s="9"/>
      <c r="B668" s="49" t="s">
        <v>55</v>
      </c>
      <c r="C668" s="1"/>
      <c r="D668" s="1"/>
      <c r="E668" s="50" t="s">
        <v>603</v>
      </c>
      <c r="F668" s="1"/>
      <c r="G668" s="1"/>
      <c r="H668" s="41"/>
      <c r="I668" s="1"/>
      <c r="J668" s="41"/>
      <c r="K668" s="1"/>
      <c r="L668" s="1"/>
      <c r="M668" s="12"/>
      <c r="N668" s="2"/>
      <c r="O668" s="2"/>
      <c r="P668" s="2"/>
      <c r="Q668" s="2"/>
    </row>
    <row r="669">
      <c r="A669" s="9"/>
      <c r="B669" s="49" t="s">
        <v>57</v>
      </c>
      <c r="C669" s="1"/>
      <c r="D669" s="1"/>
      <c r="E669" s="50" t="s">
        <v>604</v>
      </c>
      <c r="F669" s="1"/>
      <c r="G669" s="1"/>
      <c r="H669" s="41"/>
      <c r="I669" s="1"/>
      <c r="J669" s="41"/>
      <c r="K669" s="1"/>
      <c r="L669" s="1"/>
      <c r="M669" s="12"/>
      <c r="N669" s="2"/>
      <c r="O669" s="2"/>
      <c r="P669" s="2"/>
      <c r="Q669" s="2"/>
    </row>
    <row r="670" thickBot="1">
      <c r="A670" s="9"/>
      <c r="B670" s="51" t="s">
        <v>58</v>
      </c>
      <c r="C670" s="52"/>
      <c r="D670" s="52"/>
      <c r="E670" s="53" t="s">
        <v>113</v>
      </c>
      <c r="F670" s="52"/>
      <c r="G670" s="52"/>
      <c r="H670" s="54"/>
      <c r="I670" s="52"/>
      <c r="J670" s="54"/>
      <c r="K670" s="52"/>
      <c r="L670" s="52"/>
      <c r="M670" s="12"/>
      <c r="N670" s="2"/>
      <c r="O670" s="2"/>
      <c r="P670" s="2"/>
      <c r="Q670" s="2"/>
    </row>
    <row r="671" thickTop="1">
      <c r="A671" s="9"/>
      <c r="B671" s="42">
        <v>119</v>
      </c>
      <c r="C671" s="43" t="s">
        <v>605</v>
      </c>
      <c r="D671" s="43" t="s">
        <v>3</v>
      </c>
      <c r="E671" s="43" t="s">
        <v>606</v>
      </c>
      <c r="F671" s="43" t="s">
        <v>3</v>
      </c>
      <c r="G671" s="44" t="s">
        <v>204</v>
      </c>
      <c r="H671" s="55">
        <v>8</v>
      </c>
      <c r="I671" s="56">
        <f>ROUND(0,2)</f>
        <v>0</v>
      </c>
      <c r="J671" s="57">
        <f>ROUND(I671*H671,2)</f>
        <v>0</v>
      </c>
      <c r="K671" s="58">
        <v>0.20999999999999999</v>
      </c>
      <c r="L671" s="59">
        <f>IF(ISNUMBER(K671),ROUND(J671*(K671+1),2),0)</f>
        <v>0</v>
      </c>
      <c r="M671" s="12"/>
      <c r="N671" s="2"/>
      <c r="O671" s="2"/>
      <c r="P671" s="2"/>
      <c r="Q671" s="32">
        <f>IF(ISNUMBER(K671),IF(H671&gt;0,IF(I671&gt;0,J671,0),0),0)</f>
        <v>0</v>
      </c>
      <c r="R671" s="26">
        <f>IF(ISNUMBER(K671)=FALSE,J671,0)</f>
        <v>0</v>
      </c>
    </row>
    <row r="672">
      <c r="A672" s="9"/>
      <c r="B672" s="49" t="s">
        <v>54</v>
      </c>
      <c r="C672" s="1"/>
      <c r="D672" s="1"/>
      <c r="E672" s="50" t="s">
        <v>607</v>
      </c>
      <c r="F672" s="1"/>
      <c r="G672" s="1"/>
      <c r="H672" s="41"/>
      <c r="I672" s="1"/>
      <c r="J672" s="41"/>
      <c r="K672" s="1"/>
      <c r="L672" s="1"/>
      <c r="M672" s="12"/>
      <c r="N672" s="2"/>
      <c r="O672" s="2"/>
      <c r="P672" s="2"/>
      <c r="Q672" s="2"/>
    </row>
    <row r="673">
      <c r="A673" s="9"/>
      <c r="B673" s="49" t="s">
        <v>55</v>
      </c>
      <c r="C673" s="1"/>
      <c r="D673" s="1"/>
      <c r="E673" s="50" t="s">
        <v>608</v>
      </c>
      <c r="F673" s="1"/>
      <c r="G673" s="1"/>
      <c r="H673" s="41"/>
      <c r="I673" s="1"/>
      <c r="J673" s="41"/>
      <c r="K673" s="1"/>
      <c r="L673" s="1"/>
      <c r="M673" s="12"/>
      <c r="N673" s="2"/>
      <c r="O673" s="2"/>
      <c r="P673" s="2"/>
      <c r="Q673" s="2"/>
    </row>
    <row r="674">
      <c r="A674" s="9"/>
      <c r="B674" s="49" t="s">
        <v>57</v>
      </c>
      <c r="C674" s="1"/>
      <c r="D674" s="1"/>
      <c r="E674" s="50" t="s">
        <v>609</v>
      </c>
      <c r="F674" s="1"/>
      <c r="G674" s="1"/>
      <c r="H674" s="41"/>
      <c r="I674" s="1"/>
      <c r="J674" s="41"/>
      <c r="K674" s="1"/>
      <c r="L674" s="1"/>
      <c r="M674" s="12"/>
      <c r="N674" s="2"/>
      <c r="O674" s="2"/>
      <c r="P674" s="2"/>
      <c r="Q674" s="2"/>
    </row>
    <row r="675" thickBot="1">
      <c r="A675" s="9"/>
      <c r="B675" s="51" t="s">
        <v>58</v>
      </c>
      <c r="C675" s="52"/>
      <c r="D675" s="52"/>
      <c r="E675" s="53" t="s">
        <v>113</v>
      </c>
      <c r="F675" s="52"/>
      <c r="G675" s="52"/>
      <c r="H675" s="54"/>
      <c r="I675" s="52"/>
      <c r="J675" s="54"/>
      <c r="K675" s="52"/>
      <c r="L675" s="52"/>
      <c r="M675" s="12"/>
      <c r="N675" s="2"/>
      <c r="O675" s="2"/>
      <c r="P675" s="2"/>
      <c r="Q675" s="2"/>
    </row>
    <row r="676" thickTop="1">
      <c r="A676" s="9"/>
      <c r="B676" s="42">
        <v>120</v>
      </c>
      <c r="C676" s="43" t="s">
        <v>610</v>
      </c>
      <c r="D676" s="43" t="s">
        <v>3</v>
      </c>
      <c r="E676" s="43" t="s">
        <v>611</v>
      </c>
      <c r="F676" s="43" t="s">
        <v>3</v>
      </c>
      <c r="G676" s="44" t="s">
        <v>116</v>
      </c>
      <c r="H676" s="55">
        <v>4</v>
      </c>
      <c r="I676" s="56">
        <f>ROUND(0,2)</f>
        <v>0</v>
      </c>
      <c r="J676" s="57">
        <f>ROUND(I676*H676,2)</f>
        <v>0</v>
      </c>
      <c r="K676" s="58">
        <v>0.20999999999999999</v>
      </c>
      <c r="L676" s="59">
        <f>IF(ISNUMBER(K676),ROUND(J676*(K676+1),2),0)</f>
        <v>0</v>
      </c>
      <c r="M676" s="12"/>
      <c r="N676" s="2"/>
      <c r="O676" s="2"/>
      <c r="P676" s="2"/>
      <c r="Q676" s="32">
        <f>IF(ISNUMBER(K676),IF(H676&gt;0,IF(I676&gt;0,J676,0),0),0)</f>
        <v>0</v>
      </c>
      <c r="R676" s="26">
        <f>IF(ISNUMBER(K676)=FALSE,J676,0)</f>
        <v>0</v>
      </c>
    </row>
    <row r="677">
      <c r="A677" s="9"/>
      <c r="B677" s="49" t="s">
        <v>54</v>
      </c>
      <c r="C677" s="1"/>
      <c r="D677" s="1"/>
      <c r="E677" s="50" t="s">
        <v>612</v>
      </c>
      <c r="F677" s="1"/>
      <c r="G677" s="1"/>
      <c r="H677" s="41"/>
      <c r="I677" s="1"/>
      <c r="J677" s="41"/>
      <c r="K677" s="1"/>
      <c r="L677" s="1"/>
      <c r="M677" s="12"/>
      <c r="N677" s="2"/>
      <c r="O677" s="2"/>
      <c r="P677" s="2"/>
      <c r="Q677" s="2"/>
    </row>
    <row r="678">
      <c r="A678" s="9"/>
      <c r="B678" s="49" t="s">
        <v>55</v>
      </c>
      <c r="C678" s="1"/>
      <c r="D678" s="1"/>
      <c r="E678" s="50" t="s">
        <v>3</v>
      </c>
      <c r="F678" s="1"/>
      <c r="G678" s="1"/>
      <c r="H678" s="41"/>
      <c r="I678" s="1"/>
      <c r="J678" s="41"/>
      <c r="K678" s="1"/>
      <c r="L678" s="1"/>
      <c r="M678" s="12"/>
      <c r="N678" s="2"/>
      <c r="O678" s="2"/>
      <c r="P678" s="2"/>
      <c r="Q678" s="2"/>
    </row>
    <row r="679">
      <c r="A679" s="9"/>
      <c r="B679" s="49" t="s">
        <v>57</v>
      </c>
      <c r="C679" s="1"/>
      <c r="D679" s="1"/>
      <c r="E679" s="50" t="s">
        <v>3</v>
      </c>
      <c r="F679" s="1"/>
      <c r="G679" s="1"/>
      <c r="H679" s="41"/>
      <c r="I679" s="1"/>
      <c r="J679" s="41"/>
      <c r="K679" s="1"/>
      <c r="L679" s="1"/>
      <c r="M679" s="12"/>
      <c r="N679" s="2"/>
      <c r="O679" s="2"/>
      <c r="P679" s="2"/>
      <c r="Q679" s="2"/>
    </row>
    <row r="680" thickBot="1">
      <c r="A680" s="9"/>
      <c r="B680" s="51" t="s">
        <v>58</v>
      </c>
      <c r="C680" s="52"/>
      <c r="D680" s="52"/>
      <c r="E680" s="53" t="s">
        <v>113</v>
      </c>
      <c r="F680" s="52"/>
      <c r="G680" s="52"/>
      <c r="H680" s="54"/>
      <c r="I680" s="52"/>
      <c r="J680" s="54"/>
      <c r="K680" s="52"/>
      <c r="L680" s="52"/>
      <c r="M680" s="12"/>
      <c r="N680" s="2"/>
      <c r="O680" s="2"/>
      <c r="P680" s="2"/>
      <c r="Q680" s="2"/>
    </row>
    <row r="681" thickTop="1">
      <c r="A681" s="9"/>
      <c r="B681" s="42">
        <v>121</v>
      </c>
      <c r="C681" s="43" t="s">
        <v>613</v>
      </c>
      <c r="D681" s="43" t="s">
        <v>3</v>
      </c>
      <c r="E681" s="43" t="s">
        <v>614</v>
      </c>
      <c r="F681" s="43" t="s">
        <v>3</v>
      </c>
      <c r="G681" s="44" t="s">
        <v>138</v>
      </c>
      <c r="H681" s="55">
        <v>15</v>
      </c>
      <c r="I681" s="56">
        <f>ROUND(0,2)</f>
        <v>0</v>
      </c>
      <c r="J681" s="57">
        <f>ROUND(I681*H681,2)</f>
        <v>0</v>
      </c>
      <c r="K681" s="58">
        <v>0.20999999999999999</v>
      </c>
      <c r="L681" s="59">
        <f>IF(ISNUMBER(K681),ROUND(J681*(K681+1),2),0)</f>
        <v>0</v>
      </c>
      <c r="M681" s="12"/>
      <c r="N681" s="2"/>
      <c r="O681" s="2"/>
      <c r="P681" s="2"/>
      <c r="Q681" s="32">
        <f>IF(ISNUMBER(K681),IF(H681&gt;0,IF(I681&gt;0,J681,0),0),0)</f>
        <v>0</v>
      </c>
      <c r="R681" s="26">
        <f>IF(ISNUMBER(K681)=FALSE,J681,0)</f>
        <v>0</v>
      </c>
    </row>
    <row r="682">
      <c r="A682" s="9"/>
      <c r="B682" s="49" t="s">
        <v>54</v>
      </c>
      <c r="C682" s="1"/>
      <c r="D682" s="1"/>
      <c r="E682" s="50" t="s">
        <v>615</v>
      </c>
      <c r="F682" s="1"/>
      <c r="G682" s="1"/>
      <c r="H682" s="41"/>
      <c r="I682" s="1"/>
      <c r="J682" s="41"/>
      <c r="K682" s="1"/>
      <c r="L682" s="1"/>
      <c r="M682" s="12"/>
      <c r="N682" s="2"/>
      <c r="O682" s="2"/>
      <c r="P682" s="2"/>
      <c r="Q682" s="2"/>
    </row>
    <row r="683">
      <c r="A683" s="9"/>
      <c r="B683" s="49" t="s">
        <v>55</v>
      </c>
      <c r="C683" s="1"/>
      <c r="D683" s="1"/>
      <c r="E683" s="50" t="s">
        <v>616</v>
      </c>
      <c r="F683" s="1"/>
      <c r="G683" s="1"/>
      <c r="H683" s="41"/>
      <c r="I683" s="1"/>
      <c r="J683" s="41"/>
      <c r="K683" s="1"/>
      <c r="L683" s="1"/>
      <c r="M683" s="12"/>
      <c r="N683" s="2"/>
      <c r="O683" s="2"/>
      <c r="P683" s="2"/>
      <c r="Q683" s="2"/>
    </row>
    <row r="684">
      <c r="A684" s="9"/>
      <c r="B684" s="49" t="s">
        <v>57</v>
      </c>
      <c r="C684" s="1"/>
      <c r="D684" s="1"/>
      <c r="E684" s="50" t="s">
        <v>617</v>
      </c>
      <c r="F684" s="1"/>
      <c r="G684" s="1"/>
      <c r="H684" s="41"/>
      <c r="I684" s="1"/>
      <c r="J684" s="41"/>
      <c r="K684" s="1"/>
      <c r="L684" s="1"/>
      <c r="M684" s="12"/>
      <c r="N684" s="2"/>
      <c r="O684" s="2"/>
      <c r="P684" s="2"/>
      <c r="Q684" s="2"/>
    </row>
    <row r="685" thickBot="1">
      <c r="A685" s="9"/>
      <c r="B685" s="51" t="s">
        <v>58</v>
      </c>
      <c r="C685" s="52"/>
      <c r="D685" s="52"/>
      <c r="E685" s="53" t="s">
        <v>113</v>
      </c>
      <c r="F685" s="52"/>
      <c r="G685" s="52"/>
      <c r="H685" s="54"/>
      <c r="I685" s="52"/>
      <c r="J685" s="54"/>
      <c r="K685" s="52"/>
      <c r="L685" s="52"/>
      <c r="M685" s="12"/>
      <c r="N685" s="2"/>
      <c r="O685" s="2"/>
      <c r="P685" s="2"/>
      <c r="Q685" s="2"/>
    </row>
    <row r="686" thickTop="1">
      <c r="A686" s="9"/>
      <c r="B686" s="42">
        <v>122</v>
      </c>
      <c r="C686" s="43" t="s">
        <v>618</v>
      </c>
      <c r="D686" s="43" t="s">
        <v>3</v>
      </c>
      <c r="E686" s="43" t="s">
        <v>619</v>
      </c>
      <c r="F686" s="43" t="s">
        <v>3</v>
      </c>
      <c r="G686" s="44" t="s">
        <v>204</v>
      </c>
      <c r="H686" s="55">
        <v>24.800000000000001</v>
      </c>
      <c r="I686" s="56">
        <f>ROUND(0,2)</f>
        <v>0</v>
      </c>
      <c r="J686" s="57">
        <f>ROUND(I686*H686,2)</f>
        <v>0</v>
      </c>
      <c r="K686" s="58">
        <v>0.20999999999999999</v>
      </c>
      <c r="L686" s="59">
        <f>IF(ISNUMBER(K686),ROUND(J686*(K686+1),2),0)</f>
        <v>0</v>
      </c>
      <c r="M686" s="12"/>
      <c r="N686" s="2"/>
      <c r="O686" s="2"/>
      <c r="P686" s="2"/>
      <c r="Q686" s="32">
        <f>IF(ISNUMBER(K686),IF(H686&gt;0,IF(I686&gt;0,J686,0),0),0)</f>
        <v>0</v>
      </c>
      <c r="R686" s="26">
        <f>IF(ISNUMBER(K686)=FALSE,J686,0)</f>
        <v>0</v>
      </c>
    </row>
    <row r="687">
      <c r="A687" s="9"/>
      <c r="B687" s="49" t="s">
        <v>54</v>
      </c>
      <c r="C687" s="1"/>
      <c r="D687" s="1"/>
      <c r="E687" s="50" t="s">
        <v>620</v>
      </c>
      <c r="F687" s="1"/>
      <c r="G687" s="1"/>
      <c r="H687" s="41"/>
      <c r="I687" s="1"/>
      <c r="J687" s="41"/>
      <c r="K687" s="1"/>
      <c r="L687" s="1"/>
      <c r="M687" s="12"/>
      <c r="N687" s="2"/>
      <c r="O687" s="2"/>
      <c r="P687" s="2"/>
      <c r="Q687" s="2"/>
    </row>
    <row r="688">
      <c r="A688" s="9"/>
      <c r="B688" s="49" t="s">
        <v>55</v>
      </c>
      <c r="C688" s="1"/>
      <c r="D688" s="1"/>
      <c r="E688" s="50" t="s">
        <v>621</v>
      </c>
      <c r="F688" s="1"/>
      <c r="G688" s="1"/>
      <c r="H688" s="41"/>
      <c r="I688" s="1"/>
      <c r="J688" s="41"/>
      <c r="K688" s="1"/>
      <c r="L688" s="1"/>
      <c r="M688" s="12"/>
      <c r="N688" s="2"/>
      <c r="O688" s="2"/>
      <c r="P688" s="2"/>
      <c r="Q688" s="2"/>
    </row>
    <row r="689">
      <c r="A689" s="9"/>
      <c r="B689" s="49" t="s">
        <v>57</v>
      </c>
      <c r="C689" s="1"/>
      <c r="D689" s="1"/>
      <c r="E689" s="50" t="s">
        <v>622</v>
      </c>
      <c r="F689" s="1"/>
      <c r="G689" s="1"/>
      <c r="H689" s="41"/>
      <c r="I689" s="1"/>
      <c r="J689" s="41"/>
      <c r="K689" s="1"/>
      <c r="L689" s="1"/>
      <c r="M689" s="12"/>
      <c r="N689" s="2"/>
      <c r="O689" s="2"/>
      <c r="P689" s="2"/>
      <c r="Q689" s="2"/>
    </row>
    <row r="690" thickBot="1">
      <c r="A690" s="9"/>
      <c r="B690" s="51" t="s">
        <v>58</v>
      </c>
      <c r="C690" s="52"/>
      <c r="D690" s="52"/>
      <c r="E690" s="53" t="s">
        <v>113</v>
      </c>
      <c r="F690" s="52"/>
      <c r="G690" s="52"/>
      <c r="H690" s="54"/>
      <c r="I690" s="52"/>
      <c r="J690" s="54"/>
      <c r="K690" s="52"/>
      <c r="L690" s="52"/>
      <c r="M690" s="12"/>
      <c r="N690" s="2"/>
      <c r="O690" s="2"/>
      <c r="P690" s="2"/>
      <c r="Q690" s="2"/>
    </row>
    <row r="691" thickTop="1">
      <c r="A691" s="9"/>
      <c r="B691" s="42">
        <v>123</v>
      </c>
      <c r="C691" s="43" t="s">
        <v>623</v>
      </c>
      <c r="D691" s="43" t="s">
        <v>3</v>
      </c>
      <c r="E691" s="43" t="s">
        <v>624</v>
      </c>
      <c r="F691" s="43" t="s">
        <v>3</v>
      </c>
      <c r="G691" s="44" t="s">
        <v>204</v>
      </c>
      <c r="H691" s="55">
        <v>24.800000000000001</v>
      </c>
      <c r="I691" s="56">
        <f>ROUND(0,2)</f>
        <v>0</v>
      </c>
      <c r="J691" s="57">
        <f>ROUND(I691*H691,2)</f>
        <v>0</v>
      </c>
      <c r="K691" s="58">
        <v>0.20999999999999999</v>
      </c>
      <c r="L691" s="59">
        <f>IF(ISNUMBER(K691),ROUND(J691*(K691+1),2),0)</f>
        <v>0</v>
      </c>
      <c r="M691" s="12"/>
      <c r="N691" s="2"/>
      <c r="O691" s="2"/>
      <c r="P691" s="2"/>
      <c r="Q691" s="32">
        <f>IF(ISNUMBER(K691),IF(H691&gt;0,IF(I691&gt;0,J691,0),0),0)</f>
        <v>0</v>
      </c>
      <c r="R691" s="26">
        <f>IF(ISNUMBER(K691)=FALSE,J691,0)</f>
        <v>0</v>
      </c>
    </row>
    <row r="692">
      <c r="A692" s="9"/>
      <c r="B692" s="49" t="s">
        <v>54</v>
      </c>
      <c r="C692" s="1"/>
      <c r="D692" s="1"/>
      <c r="E692" s="50" t="s">
        <v>625</v>
      </c>
      <c r="F692" s="1"/>
      <c r="G692" s="1"/>
      <c r="H692" s="41"/>
      <c r="I692" s="1"/>
      <c r="J692" s="41"/>
      <c r="K692" s="1"/>
      <c r="L692" s="1"/>
      <c r="M692" s="12"/>
      <c r="N692" s="2"/>
      <c r="O692" s="2"/>
      <c r="P692" s="2"/>
      <c r="Q692" s="2"/>
    </row>
    <row r="693">
      <c r="A693" s="9"/>
      <c r="B693" s="49" t="s">
        <v>55</v>
      </c>
      <c r="C693" s="1"/>
      <c r="D693" s="1"/>
      <c r="E693" s="50" t="s">
        <v>3</v>
      </c>
      <c r="F693" s="1"/>
      <c r="G693" s="1"/>
      <c r="H693" s="41"/>
      <c r="I693" s="1"/>
      <c r="J693" s="41"/>
      <c r="K693" s="1"/>
      <c r="L693" s="1"/>
      <c r="M693" s="12"/>
      <c r="N693" s="2"/>
      <c r="O693" s="2"/>
      <c r="P693" s="2"/>
      <c r="Q693" s="2"/>
    </row>
    <row r="694">
      <c r="A694" s="9"/>
      <c r="B694" s="49" t="s">
        <v>57</v>
      </c>
      <c r="C694" s="1"/>
      <c r="D694" s="1"/>
      <c r="E694" s="50" t="s">
        <v>626</v>
      </c>
      <c r="F694" s="1"/>
      <c r="G694" s="1"/>
      <c r="H694" s="41"/>
      <c r="I694" s="1"/>
      <c r="J694" s="41"/>
      <c r="K694" s="1"/>
      <c r="L694" s="1"/>
      <c r="M694" s="12"/>
      <c r="N694" s="2"/>
      <c r="O694" s="2"/>
      <c r="P694" s="2"/>
      <c r="Q694" s="2"/>
    </row>
    <row r="695" thickBot="1">
      <c r="A695" s="9"/>
      <c r="B695" s="51" t="s">
        <v>58</v>
      </c>
      <c r="C695" s="52"/>
      <c r="D695" s="52"/>
      <c r="E695" s="53" t="s">
        <v>113</v>
      </c>
      <c r="F695" s="52"/>
      <c r="G695" s="52"/>
      <c r="H695" s="54"/>
      <c r="I695" s="52"/>
      <c r="J695" s="54"/>
      <c r="K695" s="52"/>
      <c r="L695" s="52"/>
      <c r="M695" s="12"/>
      <c r="N695" s="2"/>
      <c r="O695" s="2"/>
      <c r="P695" s="2"/>
      <c r="Q695" s="2"/>
    </row>
    <row r="696" thickTop="1">
      <c r="A696" s="9"/>
      <c r="B696" s="42">
        <v>124</v>
      </c>
      <c r="C696" s="43" t="s">
        <v>627</v>
      </c>
      <c r="D696" s="43" t="s">
        <v>3</v>
      </c>
      <c r="E696" s="43" t="s">
        <v>628</v>
      </c>
      <c r="F696" s="43" t="s">
        <v>3</v>
      </c>
      <c r="G696" s="44" t="s">
        <v>204</v>
      </c>
      <c r="H696" s="55">
        <v>112</v>
      </c>
      <c r="I696" s="56">
        <f>ROUND(0,2)</f>
        <v>0</v>
      </c>
      <c r="J696" s="57">
        <f>ROUND(I696*H696,2)</f>
        <v>0</v>
      </c>
      <c r="K696" s="58">
        <v>0.20999999999999999</v>
      </c>
      <c r="L696" s="59">
        <f>IF(ISNUMBER(K696),ROUND(J696*(K696+1),2),0)</f>
        <v>0</v>
      </c>
      <c r="M696" s="12"/>
      <c r="N696" s="2"/>
      <c r="O696" s="2"/>
      <c r="P696" s="2"/>
      <c r="Q696" s="32">
        <f>IF(ISNUMBER(K696),IF(H696&gt;0,IF(I696&gt;0,J696,0),0),0)</f>
        <v>0</v>
      </c>
      <c r="R696" s="26">
        <f>IF(ISNUMBER(K696)=FALSE,J696,0)</f>
        <v>0</v>
      </c>
    </row>
    <row r="697">
      <c r="A697" s="9"/>
      <c r="B697" s="49" t="s">
        <v>54</v>
      </c>
      <c r="C697" s="1"/>
      <c r="D697" s="1"/>
      <c r="E697" s="50" t="s">
        <v>629</v>
      </c>
      <c r="F697" s="1"/>
      <c r="G697" s="1"/>
      <c r="H697" s="41"/>
      <c r="I697" s="1"/>
      <c r="J697" s="41"/>
      <c r="K697" s="1"/>
      <c r="L697" s="1"/>
      <c r="M697" s="12"/>
      <c r="N697" s="2"/>
      <c r="O697" s="2"/>
      <c r="P697" s="2"/>
      <c r="Q697" s="2"/>
    </row>
    <row r="698">
      <c r="A698" s="9"/>
      <c r="B698" s="49" t="s">
        <v>55</v>
      </c>
      <c r="C698" s="1"/>
      <c r="D698" s="1"/>
      <c r="E698" s="50" t="s">
        <v>630</v>
      </c>
      <c r="F698" s="1"/>
      <c r="G698" s="1"/>
      <c r="H698" s="41"/>
      <c r="I698" s="1"/>
      <c r="J698" s="41"/>
      <c r="K698" s="1"/>
      <c r="L698" s="1"/>
      <c r="M698" s="12"/>
      <c r="N698" s="2"/>
      <c r="O698" s="2"/>
      <c r="P698" s="2"/>
      <c r="Q698" s="2"/>
    </row>
    <row r="699">
      <c r="A699" s="9"/>
      <c r="B699" s="49" t="s">
        <v>57</v>
      </c>
      <c r="C699" s="1"/>
      <c r="D699" s="1"/>
      <c r="E699" s="50" t="s">
        <v>631</v>
      </c>
      <c r="F699" s="1"/>
      <c r="G699" s="1"/>
      <c r="H699" s="41"/>
      <c r="I699" s="1"/>
      <c r="J699" s="41"/>
      <c r="K699" s="1"/>
      <c r="L699" s="1"/>
      <c r="M699" s="12"/>
      <c r="N699" s="2"/>
      <c r="O699" s="2"/>
      <c r="P699" s="2"/>
      <c r="Q699" s="2"/>
    </row>
    <row r="700" thickBot="1">
      <c r="A700" s="9"/>
      <c r="B700" s="51" t="s">
        <v>58</v>
      </c>
      <c r="C700" s="52"/>
      <c r="D700" s="52"/>
      <c r="E700" s="53" t="s">
        <v>3</v>
      </c>
      <c r="F700" s="52"/>
      <c r="G700" s="52"/>
      <c r="H700" s="54"/>
      <c r="I700" s="52"/>
      <c r="J700" s="54"/>
      <c r="K700" s="52"/>
      <c r="L700" s="52"/>
      <c r="M700" s="12"/>
      <c r="N700" s="2"/>
      <c r="O700" s="2"/>
      <c r="P700" s="2"/>
      <c r="Q700" s="2"/>
    </row>
    <row r="701" thickTop="1">
      <c r="A701" s="9"/>
      <c r="B701" s="42">
        <v>125</v>
      </c>
      <c r="C701" s="43" t="s">
        <v>632</v>
      </c>
      <c r="D701" s="43" t="s">
        <v>3</v>
      </c>
      <c r="E701" s="43" t="s">
        <v>633</v>
      </c>
      <c r="F701" s="43" t="s">
        <v>3</v>
      </c>
      <c r="G701" s="44" t="s">
        <v>116</v>
      </c>
      <c r="H701" s="55">
        <v>224</v>
      </c>
      <c r="I701" s="56">
        <f>ROUND(0,2)</f>
        <v>0</v>
      </c>
      <c r="J701" s="57">
        <f>ROUND(I701*H701,2)</f>
        <v>0</v>
      </c>
      <c r="K701" s="58">
        <v>0.20999999999999999</v>
      </c>
      <c r="L701" s="59">
        <f>IF(ISNUMBER(K701),ROUND(J701*(K701+1),2),0)</f>
        <v>0</v>
      </c>
      <c r="M701" s="12"/>
      <c r="N701" s="2"/>
      <c r="O701" s="2"/>
      <c r="P701" s="2"/>
      <c r="Q701" s="32">
        <f>IF(ISNUMBER(K701),IF(H701&gt;0,IF(I701&gt;0,J701,0),0),0)</f>
        <v>0</v>
      </c>
      <c r="R701" s="26">
        <f>IF(ISNUMBER(K701)=FALSE,J701,0)</f>
        <v>0</v>
      </c>
    </row>
    <row r="702">
      <c r="A702" s="9"/>
      <c r="B702" s="49" t="s">
        <v>54</v>
      </c>
      <c r="C702" s="1"/>
      <c r="D702" s="1"/>
      <c r="E702" s="50" t="s">
        <v>634</v>
      </c>
      <c r="F702" s="1"/>
      <c r="G702" s="1"/>
      <c r="H702" s="41"/>
      <c r="I702" s="1"/>
      <c r="J702" s="41"/>
      <c r="K702" s="1"/>
      <c r="L702" s="1"/>
      <c r="M702" s="12"/>
      <c r="N702" s="2"/>
      <c r="O702" s="2"/>
      <c r="P702" s="2"/>
      <c r="Q702" s="2"/>
    </row>
    <row r="703">
      <c r="A703" s="9"/>
      <c r="B703" s="49" t="s">
        <v>55</v>
      </c>
      <c r="C703" s="1"/>
      <c r="D703" s="1"/>
      <c r="E703" s="50" t="s">
        <v>3</v>
      </c>
      <c r="F703" s="1"/>
      <c r="G703" s="1"/>
      <c r="H703" s="41"/>
      <c r="I703" s="1"/>
      <c r="J703" s="41"/>
      <c r="K703" s="1"/>
      <c r="L703" s="1"/>
      <c r="M703" s="12"/>
      <c r="N703" s="2"/>
      <c r="O703" s="2"/>
      <c r="P703" s="2"/>
      <c r="Q703" s="2"/>
    </row>
    <row r="704">
      <c r="A704" s="9"/>
      <c r="B704" s="49" t="s">
        <v>57</v>
      </c>
      <c r="C704" s="1"/>
      <c r="D704" s="1"/>
      <c r="E704" s="50" t="s">
        <v>3</v>
      </c>
      <c r="F704" s="1"/>
      <c r="G704" s="1"/>
      <c r="H704" s="41"/>
      <c r="I704" s="1"/>
      <c r="J704" s="41"/>
      <c r="K704" s="1"/>
      <c r="L704" s="1"/>
      <c r="M704" s="12"/>
      <c r="N704" s="2"/>
      <c r="O704" s="2"/>
      <c r="P704" s="2"/>
      <c r="Q704" s="2"/>
    </row>
    <row r="705" thickBot="1">
      <c r="A705" s="9"/>
      <c r="B705" s="51" t="s">
        <v>58</v>
      </c>
      <c r="C705" s="52"/>
      <c r="D705" s="52"/>
      <c r="E705" s="53" t="s">
        <v>113</v>
      </c>
      <c r="F705" s="52"/>
      <c r="G705" s="52"/>
      <c r="H705" s="54"/>
      <c r="I705" s="52"/>
      <c r="J705" s="54"/>
      <c r="K705" s="52"/>
      <c r="L705" s="52"/>
      <c r="M705" s="12"/>
      <c r="N705" s="2"/>
      <c r="O705" s="2"/>
      <c r="P705" s="2"/>
      <c r="Q705" s="2"/>
    </row>
    <row r="706" thickTop="1">
      <c r="A706" s="9"/>
      <c r="B706" s="42">
        <v>126</v>
      </c>
      <c r="C706" s="43" t="s">
        <v>635</v>
      </c>
      <c r="D706" s="43" t="s">
        <v>3</v>
      </c>
      <c r="E706" s="43" t="s">
        <v>636</v>
      </c>
      <c r="F706" s="43" t="s">
        <v>3</v>
      </c>
      <c r="G706" s="44" t="s">
        <v>138</v>
      </c>
      <c r="H706" s="55">
        <v>88.75</v>
      </c>
      <c r="I706" s="56">
        <f>ROUND(0,2)</f>
        <v>0</v>
      </c>
      <c r="J706" s="57">
        <f>ROUND(I706*H706,2)</f>
        <v>0</v>
      </c>
      <c r="K706" s="58">
        <v>0.20999999999999999</v>
      </c>
      <c r="L706" s="59">
        <f>IF(ISNUMBER(K706),ROUND(J706*(K706+1),2),0)</f>
        <v>0</v>
      </c>
      <c r="M706" s="12"/>
      <c r="N706" s="2"/>
      <c r="O706" s="2"/>
      <c r="P706" s="2"/>
      <c r="Q706" s="32">
        <f>IF(ISNUMBER(K706),IF(H706&gt;0,IF(I706&gt;0,J706,0),0),0)</f>
        <v>0</v>
      </c>
      <c r="R706" s="26">
        <f>IF(ISNUMBER(K706)=FALSE,J706,0)</f>
        <v>0</v>
      </c>
    </row>
    <row r="707">
      <c r="A707" s="9"/>
      <c r="B707" s="49" t="s">
        <v>54</v>
      </c>
      <c r="C707" s="1"/>
      <c r="D707" s="1"/>
      <c r="E707" s="50" t="s">
        <v>637</v>
      </c>
      <c r="F707" s="1"/>
      <c r="G707" s="1"/>
      <c r="H707" s="41"/>
      <c r="I707" s="1"/>
      <c r="J707" s="41"/>
      <c r="K707" s="1"/>
      <c r="L707" s="1"/>
      <c r="M707" s="12"/>
      <c r="N707" s="2"/>
      <c r="O707" s="2"/>
      <c r="P707" s="2"/>
      <c r="Q707" s="2"/>
    </row>
    <row r="708">
      <c r="A708" s="9"/>
      <c r="B708" s="49" t="s">
        <v>55</v>
      </c>
      <c r="C708" s="1"/>
      <c r="D708" s="1"/>
      <c r="E708" s="50" t="s">
        <v>638</v>
      </c>
      <c r="F708" s="1"/>
      <c r="G708" s="1"/>
      <c r="H708" s="41"/>
      <c r="I708" s="1"/>
      <c r="J708" s="41"/>
      <c r="K708" s="1"/>
      <c r="L708" s="1"/>
      <c r="M708" s="12"/>
      <c r="N708" s="2"/>
      <c r="O708" s="2"/>
      <c r="P708" s="2"/>
      <c r="Q708" s="2"/>
    </row>
    <row r="709">
      <c r="A709" s="9"/>
      <c r="B709" s="49" t="s">
        <v>57</v>
      </c>
      <c r="C709" s="1"/>
      <c r="D709" s="1"/>
      <c r="E709" s="50" t="s">
        <v>639</v>
      </c>
      <c r="F709" s="1"/>
      <c r="G709" s="1"/>
      <c r="H709" s="41"/>
      <c r="I709" s="1"/>
      <c r="J709" s="41"/>
      <c r="K709" s="1"/>
      <c r="L709" s="1"/>
      <c r="M709" s="12"/>
      <c r="N709" s="2"/>
      <c r="O709" s="2"/>
      <c r="P709" s="2"/>
      <c r="Q709" s="2"/>
    </row>
    <row r="710" thickBot="1">
      <c r="A710" s="9"/>
      <c r="B710" s="51" t="s">
        <v>58</v>
      </c>
      <c r="C710" s="52"/>
      <c r="D710" s="52"/>
      <c r="E710" s="53" t="s">
        <v>113</v>
      </c>
      <c r="F710" s="52"/>
      <c r="G710" s="52"/>
      <c r="H710" s="54"/>
      <c r="I710" s="52"/>
      <c r="J710" s="54"/>
      <c r="K710" s="52"/>
      <c r="L710" s="52"/>
      <c r="M710" s="12"/>
      <c r="N710" s="2"/>
      <c r="O710" s="2"/>
      <c r="P710" s="2"/>
      <c r="Q710" s="2"/>
    </row>
    <row r="711" thickTop="1">
      <c r="A711" s="9"/>
      <c r="B711" s="42">
        <v>127</v>
      </c>
      <c r="C711" s="43" t="s">
        <v>640</v>
      </c>
      <c r="D711" s="43" t="s">
        <v>3</v>
      </c>
      <c r="E711" s="43" t="s">
        <v>641</v>
      </c>
      <c r="F711" s="43" t="s">
        <v>3</v>
      </c>
      <c r="G711" s="44" t="s">
        <v>204</v>
      </c>
      <c r="H711" s="55">
        <v>8</v>
      </c>
      <c r="I711" s="56">
        <f>ROUND(0,2)</f>
        <v>0</v>
      </c>
      <c r="J711" s="57">
        <f>ROUND(I711*H711,2)</f>
        <v>0</v>
      </c>
      <c r="K711" s="58">
        <v>0.20999999999999999</v>
      </c>
      <c r="L711" s="59">
        <f>IF(ISNUMBER(K711),ROUND(J711*(K711+1),2),0)</f>
        <v>0</v>
      </c>
      <c r="M711" s="12"/>
      <c r="N711" s="2"/>
      <c r="O711" s="2"/>
      <c r="P711" s="2"/>
      <c r="Q711" s="32">
        <f>IF(ISNUMBER(K711),IF(H711&gt;0,IF(I711&gt;0,J711,0),0),0)</f>
        <v>0</v>
      </c>
      <c r="R711" s="26">
        <f>IF(ISNUMBER(K711)=FALSE,J711,0)</f>
        <v>0</v>
      </c>
    </row>
    <row r="712">
      <c r="A712" s="9"/>
      <c r="B712" s="49" t="s">
        <v>54</v>
      </c>
      <c r="C712" s="1"/>
      <c r="D712" s="1"/>
      <c r="E712" s="50" t="s">
        <v>642</v>
      </c>
      <c r="F712" s="1"/>
      <c r="G712" s="1"/>
      <c r="H712" s="41"/>
      <c r="I712" s="1"/>
      <c r="J712" s="41"/>
      <c r="K712" s="1"/>
      <c r="L712" s="1"/>
      <c r="M712" s="12"/>
      <c r="N712" s="2"/>
      <c r="O712" s="2"/>
      <c r="P712" s="2"/>
      <c r="Q712" s="2"/>
    </row>
    <row r="713">
      <c r="A713" s="9"/>
      <c r="B713" s="49" t="s">
        <v>55</v>
      </c>
      <c r="C713" s="1"/>
      <c r="D713" s="1"/>
      <c r="E713" s="50" t="s">
        <v>3</v>
      </c>
      <c r="F713" s="1"/>
      <c r="G713" s="1"/>
      <c r="H713" s="41"/>
      <c r="I713" s="1"/>
      <c r="J713" s="41"/>
      <c r="K713" s="1"/>
      <c r="L713" s="1"/>
      <c r="M713" s="12"/>
      <c r="N713" s="2"/>
      <c r="O713" s="2"/>
      <c r="P713" s="2"/>
      <c r="Q713" s="2"/>
    </row>
    <row r="714">
      <c r="A714" s="9"/>
      <c r="B714" s="49" t="s">
        <v>57</v>
      </c>
      <c r="C714" s="1"/>
      <c r="D714" s="1"/>
      <c r="E714" s="50" t="s">
        <v>643</v>
      </c>
      <c r="F714" s="1"/>
      <c r="G714" s="1"/>
      <c r="H714" s="41"/>
      <c r="I714" s="1"/>
      <c r="J714" s="41"/>
      <c r="K714" s="1"/>
      <c r="L714" s="1"/>
      <c r="M714" s="12"/>
      <c r="N714" s="2"/>
      <c r="O714" s="2"/>
      <c r="P714" s="2"/>
      <c r="Q714" s="2"/>
    </row>
    <row r="715" thickBot="1">
      <c r="A715" s="9"/>
      <c r="B715" s="51" t="s">
        <v>58</v>
      </c>
      <c r="C715" s="52"/>
      <c r="D715" s="52"/>
      <c r="E715" s="53" t="s">
        <v>113</v>
      </c>
      <c r="F715" s="52"/>
      <c r="G715" s="52"/>
      <c r="H715" s="54"/>
      <c r="I715" s="52"/>
      <c r="J715" s="54"/>
      <c r="K715" s="52"/>
      <c r="L715" s="52"/>
      <c r="M715" s="12"/>
      <c r="N715" s="2"/>
      <c r="O715" s="2"/>
      <c r="P715" s="2"/>
      <c r="Q715" s="2"/>
    </row>
    <row r="716" thickTop="1">
      <c r="A716" s="9"/>
      <c r="B716" s="42">
        <v>128</v>
      </c>
      <c r="C716" s="43" t="s">
        <v>644</v>
      </c>
      <c r="D716" s="43" t="s">
        <v>3</v>
      </c>
      <c r="E716" s="43" t="s">
        <v>645</v>
      </c>
      <c r="F716" s="43" t="s">
        <v>3</v>
      </c>
      <c r="G716" s="44" t="s">
        <v>116</v>
      </c>
      <c r="H716" s="55">
        <v>16</v>
      </c>
      <c r="I716" s="56">
        <f>ROUND(0,2)</f>
        <v>0</v>
      </c>
      <c r="J716" s="57">
        <f>ROUND(I716*H716,2)</f>
        <v>0</v>
      </c>
      <c r="K716" s="58">
        <v>0.20999999999999999</v>
      </c>
      <c r="L716" s="59">
        <f>IF(ISNUMBER(K716),ROUND(J716*(K716+1),2),0)</f>
        <v>0</v>
      </c>
      <c r="M716" s="12"/>
      <c r="N716" s="2"/>
      <c r="O716" s="2"/>
      <c r="P716" s="2"/>
      <c r="Q716" s="32">
        <f>IF(ISNUMBER(K716),IF(H716&gt;0,IF(I716&gt;0,J716,0),0),0)</f>
        <v>0</v>
      </c>
      <c r="R716" s="26">
        <f>IF(ISNUMBER(K716)=FALSE,J716,0)</f>
        <v>0</v>
      </c>
    </row>
    <row r="717">
      <c r="A717" s="9"/>
      <c r="B717" s="49" t="s">
        <v>54</v>
      </c>
      <c r="C717" s="1"/>
      <c r="D717" s="1"/>
      <c r="E717" s="50" t="s">
        <v>646</v>
      </c>
      <c r="F717" s="1"/>
      <c r="G717" s="1"/>
      <c r="H717" s="41"/>
      <c r="I717" s="1"/>
      <c r="J717" s="41"/>
      <c r="K717" s="1"/>
      <c r="L717" s="1"/>
      <c r="M717" s="12"/>
      <c r="N717" s="2"/>
      <c r="O717" s="2"/>
      <c r="P717" s="2"/>
      <c r="Q717" s="2"/>
    </row>
    <row r="718">
      <c r="A718" s="9"/>
      <c r="B718" s="49" t="s">
        <v>55</v>
      </c>
      <c r="C718" s="1"/>
      <c r="D718" s="1"/>
      <c r="E718" s="50" t="s">
        <v>647</v>
      </c>
      <c r="F718" s="1"/>
      <c r="G718" s="1"/>
      <c r="H718" s="41"/>
      <c r="I718" s="1"/>
      <c r="J718" s="41"/>
      <c r="K718" s="1"/>
      <c r="L718" s="1"/>
      <c r="M718" s="12"/>
      <c r="N718" s="2"/>
      <c r="O718" s="2"/>
      <c r="P718" s="2"/>
      <c r="Q718" s="2"/>
    </row>
    <row r="719">
      <c r="A719" s="9"/>
      <c r="B719" s="49" t="s">
        <v>57</v>
      </c>
      <c r="C719" s="1"/>
      <c r="D719" s="1"/>
      <c r="E719" s="50" t="s">
        <v>648</v>
      </c>
      <c r="F719" s="1"/>
      <c r="G719" s="1"/>
      <c r="H719" s="41"/>
      <c r="I719" s="1"/>
      <c r="J719" s="41"/>
      <c r="K719" s="1"/>
      <c r="L719" s="1"/>
      <c r="M719" s="12"/>
      <c r="N719" s="2"/>
      <c r="O719" s="2"/>
      <c r="P719" s="2"/>
      <c r="Q719" s="2"/>
    </row>
    <row r="720" thickBot="1">
      <c r="A720" s="9"/>
      <c r="B720" s="51" t="s">
        <v>58</v>
      </c>
      <c r="C720" s="52"/>
      <c r="D720" s="52"/>
      <c r="E720" s="53" t="s">
        <v>113</v>
      </c>
      <c r="F720" s="52"/>
      <c r="G720" s="52"/>
      <c r="H720" s="54"/>
      <c r="I720" s="52"/>
      <c r="J720" s="54"/>
      <c r="K720" s="52"/>
      <c r="L720" s="52"/>
      <c r="M720" s="12"/>
      <c r="N720" s="2"/>
      <c r="O720" s="2"/>
      <c r="P720" s="2"/>
      <c r="Q720" s="2"/>
    </row>
    <row r="721" thickTop="1">
      <c r="A721" s="9"/>
      <c r="B721" s="42">
        <v>129</v>
      </c>
      <c r="C721" s="43" t="s">
        <v>649</v>
      </c>
      <c r="D721" s="43" t="s">
        <v>3</v>
      </c>
      <c r="E721" s="43" t="s">
        <v>650</v>
      </c>
      <c r="F721" s="43" t="s">
        <v>3</v>
      </c>
      <c r="G721" s="44" t="s">
        <v>116</v>
      </c>
      <c r="H721" s="55">
        <v>16</v>
      </c>
      <c r="I721" s="56">
        <f>ROUND(0,2)</f>
        <v>0</v>
      </c>
      <c r="J721" s="57">
        <f>ROUND(I721*H721,2)</f>
        <v>0</v>
      </c>
      <c r="K721" s="58">
        <v>0.20999999999999999</v>
      </c>
      <c r="L721" s="59">
        <f>IF(ISNUMBER(K721),ROUND(J721*(K721+1),2),0)</f>
        <v>0</v>
      </c>
      <c r="M721" s="12"/>
      <c r="N721" s="2"/>
      <c r="O721" s="2"/>
      <c r="P721" s="2"/>
      <c r="Q721" s="32">
        <f>IF(ISNUMBER(K721),IF(H721&gt;0,IF(I721&gt;0,J721,0),0),0)</f>
        <v>0</v>
      </c>
      <c r="R721" s="26">
        <f>IF(ISNUMBER(K721)=FALSE,J721,0)</f>
        <v>0</v>
      </c>
    </row>
    <row r="722">
      <c r="A722" s="9"/>
      <c r="B722" s="49" t="s">
        <v>54</v>
      </c>
      <c r="C722" s="1"/>
      <c r="D722" s="1"/>
      <c r="E722" s="50" t="s">
        <v>651</v>
      </c>
      <c r="F722" s="1"/>
      <c r="G722" s="1"/>
      <c r="H722" s="41"/>
      <c r="I722" s="1"/>
      <c r="J722" s="41"/>
      <c r="K722" s="1"/>
      <c r="L722" s="1"/>
      <c r="M722" s="12"/>
      <c r="N722" s="2"/>
      <c r="O722" s="2"/>
      <c r="P722" s="2"/>
      <c r="Q722" s="2"/>
    </row>
    <row r="723">
      <c r="A723" s="9"/>
      <c r="B723" s="49" t="s">
        <v>55</v>
      </c>
      <c r="C723" s="1"/>
      <c r="D723" s="1"/>
      <c r="E723" s="50" t="s">
        <v>3</v>
      </c>
      <c r="F723" s="1"/>
      <c r="G723" s="1"/>
      <c r="H723" s="41"/>
      <c r="I723" s="1"/>
      <c r="J723" s="41"/>
      <c r="K723" s="1"/>
      <c r="L723" s="1"/>
      <c r="M723" s="12"/>
      <c r="N723" s="2"/>
      <c r="O723" s="2"/>
      <c r="P723" s="2"/>
      <c r="Q723" s="2"/>
    </row>
    <row r="724">
      <c r="A724" s="9"/>
      <c r="B724" s="49" t="s">
        <v>57</v>
      </c>
      <c r="C724" s="1"/>
      <c r="D724" s="1"/>
      <c r="E724" s="50" t="s">
        <v>652</v>
      </c>
      <c r="F724" s="1"/>
      <c r="G724" s="1"/>
      <c r="H724" s="41"/>
      <c r="I724" s="1"/>
      <c r="J724" s="41"/>
      <c r="K724" s="1"/>
      <c r="L724" s="1"/>
      <c r="M724" s="12"/>
      <c r="N724" s="2"/>
      <c r="O724" s="2"/>
      <c r="P724" s="2"/>
      <c r="Q724" s="2"/>
    </row>
    <row r="725" thickBot="1">
      <c r="A725" s="9"/>
      <c r="B725" s="51" t="s">
        <v>58</v>
      </c>
      <c r="C725" s="52"/>
      <c r="D725" s="52"/>
      <c r="E725" s="53" t="s">
        <v>113</v>
      </c>
      <c r="F725" s="52"/>
      <c r="G725" s="52"/>
      <c r="H725" s="54"/>
      <c r="I725" s="52"/>
      <c r="J725" s="54"/>
      <c r="K725" s="52"/>
      <c r="L725" s="52"/>
      <c r="M725" s="12"/>
      <c r="N725" s="2"/>
      <c r="O725" s="2"/>
      <c r="P725" s="2"/>
      <c r="Q725" s="2"/>
    </row>
    <row r="726" thickTop="1">
      <c r="A726" s="9"/>
      <c r="B726" s="42">
        <v>130</v>
      </c>
      <c r="C726" s="43" t="s">
        <v>653</v>
      </c>
      <c r="D726" s="43" t="s">
        <v>3</v>
      </c>
      <c r="E726" s="43" t="s">
        <v>654</v>
      </c>
      <c r="F726" s="43" t="s">
        <v>3</v>
      </c>
      <c r="G726" s="44" t="s">
        <v>138</v>
      </c>
      <c r="H726" s="55">
        <v>0.56299999999999994</v>
      </c>
      <c r="I726" s="56">
        <f>ROUND(0,2)</f>
        <v>0</v>
      </c>
      <c r="J726" s="57">
        <f>ROUND(I726*H726,2)</f>
        <v>0</v>
      </c>
      <c r="K726" s="58">
        <v>0.20999999999999999</v>
      </c>
      <c r="L726" s="59">
        <f>IF(ISNUMBER(K726),ROUND(J726*(K726+1),2),0)</f>
        <v>0</v>
      </c>
      <c r="M726" s="12"/>
      <c r="N726" s="2"/>
      <c r="O726" s="2"/>
      <c r="P726" s="2"/>
      <c r="Q726" s="32">
        <f>IF(ISNUMBER(K726),IF(H726&gt;0,IF(I726&gt;0,J726,0),0),0)</f>
        <v>0</v>
      </c>
      <c r="R726" s="26">
        <f>IF(ISNUMBER(K726)=FALSE,J726,0)</f>
        <v>0</v>
      </c>
    </row>
    <row r="727">
      <c r="A727" s="9"/>
      <c r="B727" s="49" t="s">
        <v>54</v>
      </c>
      <c r="C727" s="1"/>
      <c r="D727" s="1"/>
      <c r="E727" s="50" t="s">
        <v>655</v>
      </c>
      <c r="F727" s="1"/>
      <c r="G727" s="1"/>
      <c r="H727" s="41"/>
      <c r="I727" s="1"/>
      <c r="J727" s="41"/>
      <c r="K727" s="1"/>
      <c r="L727" s="1"/>
      <c r="M727" s="12"/>
      <c r="N727" s="2"/>
      <c r="O727" s="2"/>
      <c r="P727" s="2"/>
      <c r="Q727" s="2"/>
    </row>
    <row r="728">
      <c r="A728" s="9"/>
      <c r="B728" s="49" t="s">
        <v>55</v>
      </c>
      <c r="C728" s="1"/>
      <c r="D728" s="1"/>
      <c r="E728" s="50" t="s">
        <v>656</v>
      </c>
      <c r="F728" s="1"/>
      <c r="G728" s="1"/>
      <c r="H728" s="41"/>
      <c r="I728" s="1"/>
      <c r="J728" s="41"/>
      <c r="K728" s="1"/>
      <c r="L728" s="1"/>
      <c r="M728" s="12"/>
      <c r="N728" s="2"/>
      <c r="O728" s="2"/>
      <c r="P728" s="2"/>
      <c r="Q728" s="2"/>
    </row>
    <row r="729">
      <c r="A729" s="9"/>
      <c r="B729" s="49" t="s">
        <v>57</v>
      </c>
      <c r="C729" s="1"/>
      <c r="D729" s="1"/>
      <c r="E729" s="50" t="s">
        <v>657</v>
      </c>
      <c r="F729" s="1"/>
      <c r="G729" s="1"/>
      <c r="H729" s="41"/>
      <c r="I729" s="1"/>
      <c r="J729" s="41"/>
      <c r="K729" s="1"/>
      <c r="L729" s="1"/>
      <c r="M729" s="12"/>
      <c r="N729" s="2"/>
      <c r="O729" s="2"/>
      <c r="P729" s="2"/>
      <c r="Q729" s="2"/>
    </row>
    <row r="730" thickBot="1">
      <c r="A730" s="9"/>
      <c r="B730" s="51" t="s">
        <v>58</v>
      </c>
      <c r="C730" s="52"/>
      <c r="D730" s="52"/>
      <c r="E730" s="53" t="s">
        <v>113</v>
      </c>
      <c r="F730" s="52"/>
      <c r="G730" s="52"/>
      <c r="H730" s="54"/>
      <c r="I730" s="52"/>
      <c r="J730" s="54"/>
      <c r="K730" s="52"/>
      <c r="L730" s="52"/>
      <c r="M730" s="12"/>
      <c r="N730" s="2"/>
      <c r="O730" s="2"/>
      <c r="P730" s="2"/>
      <c r="Q730" s="2"/>
    </row>
    <row r="731" thickTop="1">
      <c r="A731" s="9"/>
      <c r="B731" s="42">
        <v>131</v>
      </c>
      <c r="C731" s="43" t="s">
        <v>658</v>
      </c>
      <c r="D731" s="43" t="s">
        <v>3</v>
      </c>
      <c r="E731" s="43" t="s">
        <v>659</v>
      </c>
      <c r="F731" s="43" t="s">
        <v>3</v>
      </c>
      <c r="G731" s="44" t="s">
        <v>138</v>
      </c>
      <c r="H731" s="55">
        <v>0.47999999999999998</v>
      </c>
      <c r="I731" s="56">
        <f>ROUND(0,2)</f>
        <v>0</v>
      </c>
      <c r="J731" s="57">
        <f>ROUND(I731*H731,2)</f>
        <v>0</v>
      </c>
      <c r="K731" s="58">
        <v>0.20999999999999999</v>
      </c>
      <c r="L731" s="59">
        <f>IF(ISNUMBER(K731),ROUND(J731*(K731+1),2),0)</f>
        <v>0</v>
      </c>
      <c r="M731" s="12"/>
      <c r="N731" s="2"/>
      <c r="O731" s="2"/>
      <c r="P731" s="2"/>
      <c r="Q731" s="32">
        <f>IF(ISNUMBER(K731),IF(H731&gt;0,IF(I731&gt;0,J731,0),0),0)</f>
        <v>0</v>
      </c>
      <c r="R731" s="26">
        <f>IF(ISNUMBER(K731)=FALSE,J731,0)</f>
        <v>0</v>
      </c>
    </row>
    <row r="732">
      <c r="A732" s="9"/>
      <c r="B732" s="49" t="s">
        <v>54</v>
      </c>
      <c r="C732" s="1"/>
      <c r="D732" s="1"/>
      <c r="E732" s="50" t="s">
        <v>660</v>
      </c>
      <c r="F732" s="1"/>
      <c r="G732" s="1"/>
      <c r="H732" s="41"/>
      <c r="I732" s="1"/>
      <c r="J732" s="41"/>
      <c r="K732" s="1"/>
      <c r="L732" s="1"/>
      <c r="M732" s="12"/>
      <c r="N732" s="2"/>
      <c r="O732" s="2"/>
      <c r="P732" s="2"/>
      <c r="Q732" s="2"/>
    </row>
    <row r="733">
      <c r="A733" s="9"/>
      <c r="B733" s="49" t="s">
        <v>55</v>
      </c>
      <c r="C733" s="1"/>
      <c r="D733" s="1"/>
      <c r="E733" s="50" t="s">
        <v>661</v>
      </c>
      <c r="F733" s="1"/>
      <c r="G733" s="1"/>
      <c r="H733" s="41"/>
      <c r="I733" s="1"/>
      <c r="J733" s="41"/>
      <c r="K733" s="1"/>
      <c r="L733" s="1"/>
      <c r="M733" s="12"/>
      <c r="N733" s="2"/>
      <c r="O733" s="2"/>
      <c r="P733" s="2"/>
      <c r="Q733" s="2"/>
    </row>
    <row r="734">
      <c r="A734" s="9"/>
      <c r="B734" s="49" t="s">
        <v>57</v>
      </c>
      <c r="C734" s="1"/>
      <c r="D734" s="1"/>
      <c r="E734" s="50" t="s">
        <v>657</v>
      </c>
      <c r="F734" s="1"/>
      <c r="G734" s="1"/>
      <c r="H734" s="41"/>
      <c r="I734" s="1"/>
      <c r="J734" s="41"/>
      <c r="K734" s="1"/>
      <c r="L734" s="1"/>
      <c r="M734" s="12"/>
      <c r="N734" s="2"/>
      <c r="O734" s="2"/>
      <c r="P734" s="2"/>
      <c r="Q734" s="2"/>
    </row>
    <row r="735" thickBot="1">
      <c r="A735" s="9"/>
      <c r="B735" s="51" t="s">
        <v>58</v>
      </c>
      <c r="C735" s="52"/>
      <c r="D735" s="52"/>
      <c r="E735" s="53" t="s">
        <v>113</v>
      </c>
      <c r="F735" s="52"/>
      <c r="G735" s="52"/>
      <c r="H735" s="54"/>
      <c r="I735" s="52"/>
      <c r="J735" s="54"/>
      <c r="K735" s="52"/>
      <c r="L735" s="52"/>
      <c r="M735" s="12"/>
      <c r="N735" s="2"/>
      <c r="O735" s="2"/>
      <c r="P735" s="2"/>
      <c r="Q735" s="2"/>
    </row>
    <row r="736" thickTop="1">
      <c r="A736" s="9"/>
      <c r="B736" s="42">
        <v>132</v>
      </c>
      <c r="C736" s="43" t="s">
        <v>662</v>
      </c>
      <c r="D736" s="43" t="s">
        <v>3</v>
      </c>
      <c r="E736" s="43" t="s">
        <v>663</v>
      </c>
      <c r="F736" s="43" t="s">
        <v>3</v>
      </c>
      <c r="G736" s="44" t="s">
        <v>138</v>
      </c>
      <c r="H736" s="55">
        <v>1.0429999999999999</v>
      </c>
      <c r="I736" s="56">
        <f>ROUND(0,2)</f>
        <v>0</v>
      </c>
      <c r="J736" s="57">
        <f>ROUND(I736*H736,2)</f>
        <v>0</v>
      </c>
      <c r="K736" s="58">
        <v>0.20999999999999999</v>
      </c>
      <c r="L736" s="59">
        <f>IF(ISNUMBER(K736),ROUND(J736*(K736+1),2),0)</f>
        <v>0</v>
      </c>
      <c r="M736" s="12"/>
      <c r="N736" s="2"/>
      <c r="O736" s="2"/>
      <c r="P736" s="2"/>
      <c r="Q736" s="32">
        <f>IF(ISNUMBER(K736),IF(H736&gt;0,IF(I736&gt;0,J736,0),0),0)</f>
        <v>0</v>
      </c>
      <c r="R736" s="26">
        <f>IF(ISNUMBER(K736)=FALSE,J736,0)</f>
        <v>0</v>
      </c>
    </row>
    <row r="737">
      <c r="A737" s="9"/>
      <c r="B737" s="49" t="s">
        <v>54</v>
      </c>
      <c r="C737" s="1"/>
      <c r="D737" s="1"/>
      <c r="E737" s="50" t="s">
        <v>664</v>
      </c>
      <c r="F737" s="1"/>
      <c r="G737" s="1"/>
      <c r="H737" s="41"/>
      <c r="I737" s="1"/>
      <c r="J737" s="41"/>
      <c r="K737" s="1"/>
      <c r="L737" s="1"/>
      <c r="M737" s="12"/>
      <c r="N737" s="2"/>
      <c r="O737" s="2"/>
      <c r="P737" s="2"/>
      <c r="Q737" s="2"/>
    </row>
    <row r="738">
      <c r="A738" s="9"/>
      <c r="B738" s="49" t="s">
        <v>55</v>
      </c>
      <c r="C738" s="1"/>
      <c r="D738" s="1"/>
      <c r="E738" s="50" t="s">
        <v>3</v>
      </c>
      <c r="F738" s="1"/>
      <c r="G738" s="1"/>
      <c r="H738" s="41"/>
      <c r="I738" s="1"/>
      <c r="J738" s="41"/>
      <c r="K738" s="1"/>
      <c r="L738" s="1"/>
      <c r="M738" s="12"/>
      <c r="N738" s="2"/>
      <c r="O738" s="2"/>
      <c r="P738" s="2"/>
      <c r="Q738" s="2"/>
    </row>
    <row r="739">
      <c r="A739" s="9"/>
      <c r="B739" s="49" t="s">
        <v>57</v>
      </c>
      <c r="C739" s="1"/>
      <c r="D739" s="1"/>
      <c r="E739" s="50" t="s">
        <v>657</v>
      </c>
      <c r="F739" s="1"/>
      <c r="G739" s="1"/>
      <c r="H739" s="41"/>
      <c r="I739" s="1"/>
      <c r="J739" s="41"/>
      <c r="K739" s="1"/>
      <c r="L739" s="1"/>
      <c r="M739" s="12"/>
      <c r="N739" s="2"/>
      <c r="O739" s="2"/>
      <c r="P739" s="2"/>
      <c r="Q739" s="2"/>
    </row>
    <row r="740" thickBot="1">
      <c r="A740" s="9"/>
      <c r="B740" s="51" t="s">
        <v>58</v>
      </c>
      <c r="C740" s="52"/>
      <c r="D740" s="52"/>
      <c r="E740" s="53" t="s">
        <v>113</v>
      </c>
      <c r="F740" s="52"/>
      <c r="G740" s="52"/>
      <c r="H740" s="54"/>
      <c r="I740" s="52"/>
      <c r="J740" s="54"/>
      <c r="K740" s="52"/>
      <c r="L740" s="52"/>
      <c r="M740" s="12"/>
      <c r="N740" s="2"/>
      <c r="O740" s="2"/>
      <c r="P740" s="2"/>
      <c r="Q740" s="2"/>
    </row>
    <row r="741" thickTop="1">
      <c r="A741" s="9"/>
      <c r="B741" s="42">
        <v>133</v>
      </c>
      <c r="C741" s="43" t="s">
        <v>665</v>
      </c>
      <c r="D741" s="43" t="s">
        <v>3</v>
      </c>
      <c r="E741" s="43" t="s">
        <v>666</v>
      </c>
      <c r="F741" s="43" t="s">
        <v>3</v>
      </c>
      <c r="G741" s="44" t="s">
        <v>138</v>
      </c>
      <c r="H741" s="55">
        <v>8.0999999999999996</v>
      </c>
      <c r="I741" s="56">
        <f>ROUND(0,2)</f>
        <v>0</v>
      </c>
      <c r="J741" s="57">
        <f>ROUND(I741*H741,2)</f>
        <v>0</v>
      </c>
      <c r="K741" s="58">
        <v>0.20999999999999999</v>
      </c>
      <c r="L741" s="59">
        <f>IF(ISNUMBER(K741),ROUND(J741*(K741+1),2),0)</f>
        <v>0</v>
      </c>
      <c r="M741" s="12"/>
      <c r="N741" s="2"/>
      <c r="O741" s="2"/>
      <c r="P741" s="2"/>
      <c r="Q741" s="32">
        <f>IF(ISNUMBER(K741),IF(H741&gt;0,IF(I741&gt;0,J741,0),0),0)</f>
        <v>0</v>
      </c>
      <c r="R741" s="26">
        <f>IF(ISNUMBER(K741)=FALSE,J741,0)</f>
        <v>0</v>
      </c>
    </row>
    <row r="742">
      <c r="A742" s="9"/>
      <c r="B742" s="49" t="s">
        <v>54</v>
      </c>
      <c r="C742" s="1"/>
      <c r="D742" s="1"/>
      <c r="E742" s="50" t="s">
        <v>667</v>
      </c>
      <c r="F742" s="1"/>
      <c r="G742" s="1"/>
      <c r="H742" s="41"/>
      <c r="I742" s="1"/>
      <c r="J742" s="41"/>
      <c r="K742" s="1"/>
      <c r="L742" s="1"/>
      <c r="M742" s="12"/>
      <c r="N742" s="2"/>
      <c r="O742" s="2"/>
      <c r="P742" s="2"/>
      <c r="Q742" s="2"/>
    </row>
    <row r="743">
      <c r="A743" s="9"/>
      <c r="B743" s="49" t="s">
        <v>55</v>
      </c>
      <c r="C743" s="1"/>
      <c r="D743" s="1"/>
      <c r="E743" s="50" t="s">
        <v>668</v>
      </c>
      <c r="F743" s="1"/>
      <c r="G743" s="1"/>
      <c r="H743" s="41"/>
      <c r="I743" s="1"/>
      <c r="J743" s="41"/>
      <c r="K743" s="1"/>
      <c r="L743" s="1"/>
      <c r="M743" s="12"/>
      <c r="N743" s="2"/>
      <c r="O743" s="2"/>
      <c r="P743" s="2"/>
      <c r="Q743" s="2"/>
    </row>
    <row r="744">
      <c r="A744" s="9"/>
      <c r="B744" s="49" t="s">
        <v>57</v>
      </c>
      <c r="C744" s="1"/>
      <c r="D744" s="1"/>
      <c r="E744" s="50" t="s">
        <v>3</v>
      </c>
      <c r="F744" s="1"/>
      <c r="G744" s="1"/>
      <c r="H744" s="41"/>
      <c r="I744" s="1"/>
      <c r="J744" s="41"/>
      <c r="K744" s="1"/>
      <c r="L744" s="1"/>
      <c r="M744" s="12"/>
      <c r="N744" s="2"/>
      <c r="O744" s="2"/>
      <c r="P744" s="2"/>
      <c r="Q744" s="2"/>
    </row>
    <row r="745" thickBot="1">
      <c r="A745" s="9"/>
      <c r="B745" s="51" t="s">
        <v>58</v>
      </c>
      <c r="C745" s="52"/>
      <c r="D745" s="52"/>
      <c r="E745" s="53" t="s">
        <v>3</v>
      </c>
      <c r="F745" s="52"/>
      <c r="G745" s="52"/>
      <c r="H745" s="54"/>
      <c r="I745" s="52"/>
      <c r="J745" s="54"/>
      <c r="K745" s="52"/>
      <c r="L745" s="52"/>
      <c r="M745" s="12"/>
      <c r="N745" s="2"/>
      <c r="O745" s="2"/>
      <c r="P745" s="2"/>
      <c r="Q745" s="2"/>
    </row>
    <row r="746" thickTop="1" thickBot="1" ht="25" customHeight="1">
      <c r="A746" s="9"/>
      <c r="B746" s="1"/>
      <c r="C746" s="60">
        <v>9</v>
      </c>
      <c r="D746" s="1"/>
      <c r="E746" s="60" t="s">
        <v>103</v>
      </c>
      <c r="F746" s="1"/>
      <c r="G746" s="61" t="s">
        <v>72</v>
      </c>
      <c r="H746" s="62">
        <f>J586+J591+J596+J601+J606+J611+J616+J621+J626+J631+J636+J641+J646+J651+J656+J661+J666+J671+J676+J681+J686+J691+J696+J701+J706+J711+J716+J721+J726+J731+J736+J741</f>
        <v>0</v>
      </c>
      <c r="I746" s="61" t="s">
        <v>73</v>
      </c>
      <c r="J746" s="63">
        <f>(L746-H746)</f>
        <v>0</v>
      </c>
      <c r="K746" s="61" t="s">
        <v>74</v>
      </c>
      <c r="L746" s="64">
        <f>L586+L591+L596+L601+L606+L611+L616+L621+L626+L631+L636+L641+L646+L651+L656+L661+L666+L671+L676+L681+L686+L691+L696+L701+L706+L711+L716+L721+L726+L731+L736+L741</f>
        <v>0</v>
      </c>
      <c r="M746" s="12"/>
      <c r="N746" s="2"/>
      <c r="O746" s="2"/>
      <c r="P746" s="2"/>
      <c r="Q746" s="32">
        <f>0+Q586+Q591+Q596+Q601+Q606+Q611+Q616+Q621+Q626+Q631+Q636+Q641+Q646+Q651+Q656+Q661+Q666+Q671+Q676+Q681+Q686+Q691+Q696+Q701+Q706+Q711+Q716+Q721+Q726+Q731+Q736+Q741</f>
        <v>0</v>
      </c>
      <c r="R746" s="26">
        <f>0+R586+R591+R596+R601+R606+R611+R616+R621+R626+R631+R636+R641+R646+R651+R656+R661+R666+R671+R676+R681+R686+R691+R696+R701+R706+R711+R716+R721+R726+R731+R736+R741</f>
        <v>0</v>
      </c>
      <c r="S746" s="65">
        <f>Q746*(1+J746)+R746</f>
        <v>0</v>
      </c>
    </row>
    <row r="747" thickTop="1" thickBot="1" ht="25" customHeight="1">
      <c r="A747" s="9"/>
      <c r="B747" s="66"/>
      <c r="C747" s="66"/>
      <c r="D747" s="66"/>
      <c r="E747" s="66"/>
      <c r="F747" s="66"/>
      <c r="G747" s="67" t="s">
        <v>75</v>
      </c>
      <c r="H747" s="68">
        <f>J586+J591+J596+J601+J606+J611+J616+J621+J626+J631+J636+J641+J646+J651+J656+J661+J666+J671+J676+J681+J686+J691+J696+J701+J706+J711+J716+J721+J726+J731+J736+J741</f>
        <v>0</v>
      </c>
      <c r="I747" s="67" t="s">
        <v>76</v>
      </c>
      <c r="J747" s="69">
        <f>0+J746</f>
        <v>0</v>
      </c>
      <c r="K747" s="67" t="s">
        <v>77</v>
      </c>
      <c r="L747" s="70">
        <f>L586+L591+L596+L601+L606+L611+L616+L621+L626+L631+L636+L641+L646+L651+L656+L661+L666+L671+L676+L681+L686+L691+L696+L701+L706+L711+L716+L721+L726+L731+L736+L741</f>
        <v>0</v>
      </c>
      <c r="M747" s="12"/>
      <c r="N747" s="2"/>
      <c r="O747" s="2"/>
      <c r="P747" s="2"/>
      <c r="Q747" s="2"/>
    </row>
    <row r="748" ht="40" customHeight="1">
      <c r="A748" s="9"/>
      <c r="B748" s="71" t="s">
        <v>669</v>
      </c>
      <c r="C748" s="1"/>
      <c r="D748" s="1"/>
      <c r="E748" s="1"/>
      <c r="F748" s="1"/>
      <c r="G748" s="1"/>
      <c r="H748" s="41"/>
      <c r="I748" s="1"/>
      <c r="J748" s="41"/>
      <c r="K748" s="1"/>
      <c r="L748" s="1"/>
      <c r="M748" s="12"/>
      <c r="N748" s="2"/>
      <c r="O748" s="2"/>
      <c r="P748" s="2"/>
      <c r="Q748" s="2"/>
    </row>
    <row r="749">
      <c r="A749" s="9"/>
      <c r="B749" s="42">
        <v>134</v>
      </c>
      <c r="C749" s="43" t="s">
        <v>670</v>
      </c>
      <c r="D749" s="43" t="s">
        <v>3</v>
      </c>
      <c r="E749" s="43" t="s">
        <v>671</v>
      </c>
      <c r="F749" s="43" t="s">
        <v>3</v>
      </c>
      <c r="G749" s="44" t="s">
        <v>260</v>
      </c>
      <c r="H749" s="45">
        <v>54.869</v>
      </c>
      <c r="I749" s="24">
        <f>ROUND(0,2)</f>
        <v>0</v>
      </c>
      <c r="J749" s="46">
        <f>ROUND(I749*H749,2)</f>
        <v>0</v>
      </c>
      <c r="K749" s="47">
        <v>0.20999999999999999</v>
      </c>
      <c r="L749" s="48">
        <f>IF(ISNUMBER(K749),ROUND(J749*(K749+1),2),0)</f>
        <v>0</v>
      </c>
      <c r="M749" s="12"/>
      <c r="N749" s="2"/>
      <c r="O749" s="2"/>
      <c r="P749" s="2"/>
      <c r="Q749" s="32">
        <f>IF(ISNUMBER(K749),IF(H749&gt;0,IF(I749&gt;0,J749,0),0),0)</f>
        <v>0</v>
      </c>
      <c r="R749" s="26">
        <f>IF(ISNUMBER(K749)=FALSE,J749,0)</f>
        <v>0</v>
      </c>
    </row>
    <row r="750">
      <c r="A750" s="9"/>
      <c r="B750" s="49" t="s">
        <v>54</v>
      </c>
      <c r="C750" s="1"/>
      <c r="D750" s="1"/>
      <c r="E750" s="50" t="s">
        <v>672</v>
      </c>
      <c r="F750" s="1"/>
      <c r="G750" s="1"/>
      <c r="H750" s="41"/>
      <c r="I750" s="1"/>
      <c r="J750" s="41"/>
      <c r="K750" s="1"/>
      <c r="L750" s="1"/>
      <c r="M750" s="12"/>
      <c r="N750" s="2"/>
      <c r="O750" s="2"/>
      <c r="P750" s="2"/>
      <c r="Q750" s="2"/>
    </row>
    <row r="751">
      <c r="A751" s="9"/>
      <c r="B751" s="49" t="s">
        <v>55</v>
      </c>
      <c r="C751" s="1"/>
      <c r="D751" s="1"/>
      <c r="E751" s="50" t="s">
        <v>3</v>
      </c>
      <c r="F751" s="1"/>
      <c r="G751" s="1"/>
      <c r="H751" s="41"/>
      <c r="I751" s="1"/>
      <c r="J751" s="41"/>
      <c r="K751" s="1"/>
      <c r="L751" s="1"/>
      <c r="M751" s="12"/>
      <c r="N751" s="2"/>
      <c r="O751" s="2"/>
      <c r="P751" s="2"/>
      <c r="Q751" s="2"/>
    </row>
    <row r="752">
      <c r="A752" s="9"/>
      <c r="B752" s="49" t="s">
        <v>57</v>
      </c>
      <c r="C752" s="1"/>
      <c r="D752" s="1"/>
      <c r="E752" s="50" t="s">
        <v>673</v>
      </c>
      <c r="F752" s="1"/>
      <c r="G752" s="1"/>
      <c r="H752" s="41"/>
      <c r="I752" s="1"/>
      <c r="J752" s="41"/>
      <c r="K752" s="1"/>
      <c r="L752" s="1"/>
      <c r="M752" s="12"/>
      <c r="N752" s="2"/>
      <c r="O752" s="2"/>
      <c r="P752" s="2"/>
      <c r="Q752" s="2"/>
    </row>
    <row r="753" thickBot="1">
      <c r="A753" s="9"/>
      <c r="B753" s="51" t="s">
        <v>58</v>
      </c>
      <c r="C753" s="52"/>
      <c r="D753" s="52"/>
      <c r="E753" s="53" t="s">
        <v>113</v>
      </c>
      <c r="F753" s="52"/>
      <c r="G753" s="52"/>
      <c r="H753" s="54"/>
      <c r="I753" s="52"/>
      <c r="J753" s="54"/>
      <c r="K753" s="52"/>
      <c r="L753" s="52"/>
      <c r="M753" s="12"/>
      <c r="N753" s="2"/>
      <c r="O753" s="2"/>
      <c r="P753" s="2"/>
      <c r="Q753" s="2"/>
    </row>
    <row r="754" thickTop="1">
      <c r="A754" s="9"/>
      <c r="B754" s="42">
        <v>135</v>
      </c>
      <c r="C754" s="43" t="s">
        <v>674</v>
      </c>
      <c r="D754" s="43" t="s">
        <v>3</v>
      </c>
      <c r="E754" s="43" t="s">
        <v>675</v>
      </c>
      <c r="F754" s="43" t="s">
        <v>3</v>
      </c>
      <c r="G754" s="44" t="s">
        <v>260</v>
      </c>
      <c r="H754" s="55">
        <v>756.01400000000001</v>
      </c>
      <c r="I754" s="56">
        <f>ROUND(0,2)</f>
        <v>0</v>
      </c>
      <c r="J754" s="57">
        <f>ROUND(I754*H754,2)</f>
        <v>0</v>
      </c>
      <c r="K754" s="58">
        <v>0.20999999999999999</v>
      </c>
      <c r="L754" s="59">
        <f>IF(ISNUMBER(K754),ROUND(J754*(K754+1),2),0)</f>
        <v>0</v>
      </c>
      <c r="M754" s="12"/>
      <c r="N754" s="2"/>
      <c r="O754" s="2"/>
      <c r="P754" s="2"/>
      <c r="Q754" s="32">
        <f>IF(ISNUMBER(K754),IF(H754&gt;0,IF(I754&gt;0,J754,0),0),0)</f>
        <v>0</v>
      </c>
      <c r="R754" s="26">
        <f>IF(ISNUMBER(K754)=FALSE,J754,0)</f>
        <v>0</v>
      </c>
    </row>
    <row r="755">
      <c r="A755" s="9"/>
      <c r="B755" s="49" t="s">
        <v>54</v>
      </c>
      <c r="C755" s="1"/>
      <c r="D755" s="1"/>
      <c r="E755" s="50" t="s">
        <v>676</v>
      </c>
      <c r="F755" s="1"/>
      <c r="G755" s="1"/>
      <c r="H755" s="41"/>
      <c r="I755" s="1"/>
      <c r="J755" s="41"/>
      <c r="K755" s="1"/>
      <c r="L755" s="1"/>
      <c r="M755" s="12"/>
      <c r="N755" s="2"/>
      <c r="O755" s="2"/>
      <c r="P755" s="2"/>
      <c r="Q755" s="2"/>
    </row>
    <row r="756">
      <c r="A756" s="9"/>
      <c r="B756" s="49" t="s">
        <v>55</v>
      </c>
      <c r="C756" s="1"/>
      <c r="D756" s="1"/>
      <c r="E756" s="50" t="s">
        <v>677</v>
      </c>
      <c r="F756" s="1"/>
      <c r="G756" s="1"/>
      <c r="H756" s="41"/>
      <c r="I756" s="1"/>
      <c r="J756" s="41"/>
      <c r="K756" s="1"/>
      <c r="L756" s="1"/>
      <c r="M756" s="12"/>
      <c r="N756" s="2"/>
      <c r="O756" s="2"/>
      <c r="P756" s="2"/>
      <c r="Q756" s="2"/>
    </row>
    <row r="757">
      <c r="A757" s="9"/>
      <c r="B757" s="49" t="s">
        <v>57</v>
      </c>
      <c r="C757" s="1"/>
      <c r="D757" s="1"/>
      <c r="E757" s="50" t="s">
        <v>673</v>
      </c>
      <c r="F757" s="1"/>
      <c r="G757" s="1"/>
      <c r="H757" s="41"/>
      <c r="I757" s="1"/>
      <c r="J757" s="41"/>
      <c r="K757" s="1"/>
      <c r="L757" s="1"/>
      <c r="M757" s="12"/>
      <c r="N757" s="2"/>
      <c r="O757" s="2"/>
      <c r="P757" s="2"/>
      <c r="Q757" s="2"/>
    </row>
    <row r="758" thickBot="1">
      <c r="A758" s="9"/>
      <c r="B758" s="51" t="s">
        <v>58</v>
      </c>
      <c r="C758" s="52"/>
      <c r="D758" s="52"/>
      <c r="E758" s="53" t="s">
        <v>113</v>
      </c>
      <c r="F758" s="52"/>
      <c r="G758" s="52"/>
      <c r="H758" s="54"/>
      <c r="I758" s="52"/>
      <c r="J758" s="54"/>
      <c r="K758" s="52"/>
      <c r="L758" s="52"/>
      <c r="M758" s="12"/>
      <c r="N758" s="2"/>
      <c r="O758" s="2"/>
      <c r="P758" s="2"/>
      <c r="Q758" s="2"/>
    </row>
    <row r="759" thickTop="1">
      <c r="A759" s="9"/>
      <c r="B759" s="42">
        <v>136</v>
      </c>
      <c r="C759" s="43" t="s">
        <v>678</v>
      </c>
      <c r="D759" s="43" t="s">
        <v>3</v>
      </c>
      <c r="E759" s="43" t="s">
        <v>679</v>
      </c>
      <c r="F759" s="43" t="s">
        <v>3</v>
      </c>
      <c r="G759" s="44" t="s">
        <v>260</v>
      </c>
      <c r="H759" s="55">
        <v>54.869</v>
      </c>
      <c r="I759" s="56">
        <f>ROUND(0,2)</f>
        <v>0</v>
      </c>
      <c r="J759" s="57">
        <f>ROUND(I759*H759,2)</f>
        <v>0</v>
      </c>
      <c r="K759" s="58">
        <v>0.20999999999999999</v>
      </c>
      <c r="L759" s="59">
        <f>IF(ISNUMBER(K759),ROUND(J759*(K759+1),2),0)</f>
        <v>0</v>
      </c>
      <c r="M759" s="12"/>
      <c r="N759" s="2"/>
      <c r="O759" s="2"/>
      <c r="P759" s="2"/>
      <c r="Q759" s="32">
        <f>IF(ISNUMBER(K759),IF(H759&gt;0,IF(I759&gt;0,J759,0),0),0)</f>
        <v>0</v>
      </c>
      <c r="R759" s="26">
        <f>IF(ISNUMBER(K759)=FALSE,J759,0)</f>
        <v>0</v>
      </c>
    </row>
    <row r="760">
      <c r="A760" s="9"/>
      <c r="B760" s="49" t="s">
        <v>54</v>
      </c>
      <c r="C760" s="1"/>
      <c r="D760" s="1"/>
      <c r="E760" s="50" t="s">
        <v>680</v>
      </c>
      <c r="F760" s="1"/>
      <c r="G760" s="1"/>
      <c r="H760" s="41"/>
      <c r="I760" s="1"/>
      <c r="J760" s="41"/>
      <c r="K760" s="1"/>
      <c r="L760" s="1"/>
      <c r="M760" s="12"/>
      <c r="N760" s="2"/>
      <c r="O760" s="2"/>
      <c r="P760" s="2"/>
      <c r="Q760" s="2"/>
    </row>
    <row r="761">
      <c r="A761" s="9"/>
      <c r="B761" s="49" t="s">
        <v>55</v>
      </c>
      <c r="C761" s="1"/>
      <c r="D761" s="1"/>
      <c r="E761" s="50" t="s">
        <v>3</v>
      </c>
      <c r="F761" s="1"/>
      <c r="G761" s="1"/>
      <c r="H761" s="41"/>
      <c r="I761" s="1"/>
      <c r="J761" s="41"/>
      <c r="K761" s="1"/>
      <c r="L761" s="1"/>
      <c r="M761" s="12"/>
      <c r="N761" s="2"/>
      <c r="O761" s="2"/>
      <c r="P761" s="2"/>
      <c r="Q761" s="2"/>
    </row>
    <row r="762">
      <c r="A762" s="9"/>
      <c r="B762" s="49" t="s">
        <v>57</v>
      </c>
      <c r="C762" s="1"/>
      <c r="D762" s="1"/>
      <c r="E762" s="50" t="s">
        <v>681</v>
      </c>
      <c r="F762" s="1"/>
      <c r="G762" s="1"/>
      <c r="H762" s="41"/>
      <c r="I762" s="1"/>
      <c r="J762" s="41"/>
      <c r="K762" s="1"/>
      <c r="L762" s="1"/>
      <c r="M762" s="12"/>
      <c r="N762" s="2"/>
      <c r="O762" s="2"/>
      <c r="P762" s="2"/>
      <c r="Q762" s="2"/>
    </row>
    <row r="763" thickBot="1">
      <c r="A763" s="9"/>
      <c r="B763" s="51" t="s">
        <v>58</v>
      </c>
      <c r="C763" s="52"/>
      <c r="D763" s="52"/>
      <c r="E763" s="53" t="s">
        <v>113</v>
      </c>
      <c r="F763" s="52"/>
      <c r="G763" s="52"/>
      <c r="H763" s="54"/>
      <c r="I763" s="52"/>
      <c r="J763" s="54"/>
      <c r="K763" s="52"/>
      <c r="L763" s="52"/>
      <c r="M763" s="12"/>
      <c r="N763" s="2"/>
      <c r="O763" s="2"/>
      <c r="P763" s="2"/>
      <c r="Q763" s="2"/>
    </row>
    <row r="764" thickTop="1">
      <c r="A764" s="9"/>
      <c r="B764" s="42">
        <v>137</v>
      </c>
      <c r="C764" s="43" t="s">
        <v>682</v>
      </c>
      <c r="D764" s="43" t="s">
        <v>3</v>
      </c>
      <c r="E764" s="43" t="s">
        <v>683</v>
      </c>
      <c r="F764" s="43" t="s">
        <v>3</v>
      </c>
      <c r="G764" s="44" t="s">
        <v>260</v>
      </c>
      <c r="H764" s="55">
        <v>21.649999999999999</v>
      </c>
      <c r="I764" s="56">
        <f>ROUND(0,2)</f>
        <v>0</v>
      </c>
      <c r="J764" s="57">
        <f>ROUND(I764*H764,2)</f>
        <v>0</v>
      </c>
      <c r="K764" s="58">
        <v>0.20999999999999999</v>
      </c>
      <c r="L764" s="59">
        <f>IF(ISNUMBER(K764),ROUND(J764*(K764+1),2),0)</f>
        <v>0</v>
      </c>
      <c r="M764" s="12"/>
      <c r="N764" s="2"/>
      <c r="O764" s="2"/>
      <c r="P764" s="2"/>
      <c r="Q764" s="32">
        <f>IF(ISNUMBER(K764),IF(H764&gt;0,IF(I764&gt;0,J764,0),0),0)</f>
        <v>0</v>
      </c>
      <c r="R764" s="26">
        <f>IF(ISNUMBER(K764)=FALSE,J764,0)</f>
        <v>0</v>
      </c>
    </row>
    <row r="765">
      <c r="A765" s="9"/>
      <c r="B765" s="49" t="s">
        <v>54</v>
      </c>
      <c r="C765" s="1"/>
      <c r="D765" s="1"/>
      <c r="E765" s="50" t="s">
        <v>684</v>
      </c>
      <c r="F765" s="1"/>
      <c r="G765" s="1"/>
      <c r="H765" s="41"/>
      <c r="I765" s="1"/>
      <c r="J765" s="41"/>
      <c r="K765" s="1"/>
      <c r="L765" s="1"/>
      <c r="M765" s="12"/>
      <c r="N765" s="2"/>
      <c r="O765" s="2"/>
      <c r="P765" s="2"/>
      <c r="Q765" s="2"/>
    </row>
    <row r="766">
      <c r="A766" s="9"/>
      <c r="B766" s="49" t="s">
        <v>55</v>
      </c>
      <c r="C766" s="1"/>
      <c r="D766" s="1"/>
      <c r="E766" s="50" t="s">
        <v>3</v>
      </c>
      <c r="F766" s="1"/>
      <c r="G766" s="1"/>
      <c r="H766" s="41"/>
      <c r="I766" s="1"/>
      <c r="J766" s="41"/>
      <c r="K766" s="1"/>
      <c r="L766" s="1"/>
      <c r="M766" s="12"/>
      <c r="N766" s="2"/>
      <c r="O766" s="2"/>
      <c r="P766" s="2"/>
      <c r="Q766" s="2"/>
    </row>
    <row r="767">
      <c r="A767" s="9"/>
      <c r="B767" s="49" t="s">
        <v>57</v>
      </c>
      <c r="C767" s="1"/>
      <c r="D767" s="1"/>
      <c r="E767" s="50" t="s">
        <v>685</v>
      </c>
      <c r="F767" s="1"/>
      <c r="G767" s="1"/>
      <c r="H767" s="41"/>
      <c r="I767" s="1"/>
      <c r="J767" s="41"/>
      <c r="K767" s="1"/>
      <c r="L767" s="1"/>
      <c r="M767" s="12"/>
      <c r="N767" s="2"/>
      <c r="O767" s="2"/>
      <c r="P767" s="2"/>
      <c r="Q767" s="2"/>
    </row>
    <row r="768" thickBot="1">
      <c r="A768" s="9"/>
      <c r="B768" s="51" t="s">
        <v>58</v>
      </c>
      <c r="C768" s="52"/>
      <c r="D768" s="52"/>
      <c r="E768" s="53" t="s">
        <v>113</v>
      </c>
      <c r="F768" s="52"/>
      <c r="G768" s="52"/>
      <c r="H768" s="54"/>
      <c r="I768" s="52"/>
      <c r="J768" s="54"/>
      <c r="K768" s="52"/>
      <c r="L768" s="52"/>
      <c r="M768" s="12"/>
      <c r="N768" s="2"/>
      <c r="O768" s="2"/>
      <c r="P768" s="2"/>
      <c r="Q768" s="2"/>
    </row>
    <row r="769" thickTop="1">
      <c r="A769" s="9"/>
      <c r="B769" s="42">
        <v>138</v>
      </c>
      <c r="C769" s="43" t="s">
        <v>686</v>
      </c>
      <c r="D769" s="43" t="s">
        <v>3</v>
      </c>
      <c r="E769" s="43" t="s">
        <v>687</v>
      </c>
      <c r="F769" s="43" t="s">
        <v>3</v>
      </c>
      <c r="G769" s="44" t="s">
        <v>260</v>
      </c>
      <c r="H769" s="55">
        <v>32.015000000000001</v>
      </c>
      <c r="I769" s="56">
        <f>ROUND(0,2)</f>
        <v>0</v>
      </c>
      <c r="J769" s="57">
        <f>ROUND(I769*H769,2)</f>
        <v>0</v>
      </c>
      <c r="K769" s="58">
        <v>0.20999999999999999</v>
      </c>
      <c r="L769" s="59">
        <f>IF(ISNUMBER(K769),ROUND(J769*(K769+1),2),0)</f>
        <v>0</v>
      </c>
      <c r="M769" s="12"/>
      <c r="N769" s="2"/>
      <c r="O769" s="2"/>
      <c r="P769" s="2"/>
      <c r="Q769" s="32">
        <f>IF(ISNUMBER(K769),IF(H769&gt;0,IF(I769&gt;0,J769,0),0),0)</f>
        <v>0</v>
      </c>
      <c r="R769" s="26">
        <f>IF(ISNUMBER(K769)=FALSE,J769,0)</f>
        <v>0</v>
      </c>
    </row>
    <row r="770">
      <c r="A770" s="9"/>
      <c r="B770" s="49" t="s">
        <v>54</v>
      </c>
      <c r="C770" s="1"/>
      <c r="D770" s="1"/>
      <c r="E770" s="50" t="s">
        <v>688</v>
      </c>
      <c r="F770" s="1"/>
      <c r="G770" s="1"/>
      <c r="H770" s="41"/>
      <c r="I770" s="1"/>
      <c r="J770" s="41"/>
      <c r="K770" s="1"/>
      <c r="L770" s="1"/>
      <c r="M770" s="12"/>
      <c r="N770" s="2"/>
      <c r="O770" s="2"/>
      <c r="P770" s="2"/>
      <c r="Q770" s="2"/>
    </row>
    <row r="771">
      <c r="A771" s="9"/>
      <c r="B771" s="49" t="s">
        <v>55</v>
      </c>
      <c r="C771" s="1"/>
      <c r="D771" s="1"/>
      <c r="E771" s="50" t="s">
        <v>689</v>
      </c>
      <c r="F771" s="1"/>
      <c r="G771" s="1"/>
      <c r="H771" s="41"/>
      <c r="I771" s="1"/>
      <c r="J771" s="41"/>
      <c r="K771" s="1"/>
      <c r="L771" s="1"/>
      <c r="M771" s="12"/>
      <c r="N771" s="2"/>
      <c r="O771" s="2"/>
      <c r="P771" s="2"/>
      <c r="Q771" s="2"/>
    </row>
    <row r="772">
      <c r="A772" s="9"/>
      <c r="B772" s="49" t="s">
        <v>57</v>
      </c>
      <c r="C772" s="1"/>
      <c r="D772" s="1"/>
      <c r="E772" s="50" t="s">
        <v>685</v>
      </c>
      <c r="F772" s="1"/>
      <c r="G772" s="1"/>
      <c r="H772" s="41"/>
      <c r="I772" s="1"/>
      <c r="J772" s="41"/>
      <c r="K772" s="1"/>
      <c r="L772" s="1"/>
      <c r="M772" s="12"/>
      <c r="N772" s="2"/>
      <c r="O772" s="2"/>
      <c r="P772" s="2"/>
      <c r="Q772" s="2"/>
    </row>
    <row r="773" thickBot="1">
      <c r="A773" s="9"/>
      <c r="B773" s="51" t="s">
        <v>58</v>
      </c>
      <c r="C773" s="52"/>
      <c r="D773" s="52"/>
      <c r="E773" s="53" t="s">
        <v>113</v>
      </c>
      <c r="F773" s="52"/>
      <c r="G773" s="52"/>
      <c r="H773" s="54"/>
      <c r="I773" s="52"/>
      <c r="J773" s="54"/>
      <c r="K773" s="52"/>
      <c r="L773" s="52"/>
      <c r="M773" s="12"/>
      <c r="N773" s="2"/>
      <c r="O773" s="2"/>
      <c r="P773" s="2"/>
      <c r="Q773" s="2"/>
    </row>
    <row r="774" thickTop="1" thickBot="1" ht="25" customHeight="1">
      <c r="A774" s="9"/>
      <c r="B774" s="1"/>
      <c r="C774" s="60">
        <v>997</v>
      </c>
      <c r="D774" s="1"/>
      <c r="E774" s="60" t="s">
        <v>104</v>
      </c>
      <c r="F774" s="1"/>
      <c r="G774" s="61" t="s">
        <v>72</v>
      </c>
      <c r="H774" s="62">
        <f>J749+J754+J759+J764+J769</f>
        <v>0</v>
      </c>
      <c r="I774" s="61" t="s">
        <v>73</v>
      </c>
      <c r="J774" s="63">
        <f>(L774-H774)</f>
        <v>0</v>
      </c>
      <c r="K774" s="61" t="s">
        <v>74</v>
      </c>
      <c r="L774" s="64">
        <f>L749+L754+L759+L764+L769</f>
        <v>0</v>
      </c>
      <c r="M774" s="12"/>
      <c r="N774" s="2"/>
      <c r="O774" s="2"/>
      <c r="P774" s="2"/>
      <c r="Q774" s="32">
        <f>0+Q749+Q754+Q759+Q764+Q769</f>
        <v>0</v>
      </c>
      <c r="R774" s="26">
        <f>0+R749+R754+R759+R764+R769</f>
        <v>0</v>
      </c>
      <c r="S774" s="65">
        <f>Q774*(1+J774)+R774</f>
        <v>0</v>
      </c>
    </row>
    <row r="775" thickTop="1" thickBot="1" ht="25" customHeight="1">
      <c r="A775" s="9"/>
      <c r="B775" s="66"/>
      <c r="C775" s="66"/>
      <c r="D775" s="66"/>
      <c r="E775" s="66"/>
      <c r="F775" s="66"/>
      <c r="G775" s="67" t="s">
        <v>75</v>
      </c>
      <c r="H775" s="68">
        <f>J749+J754+J759+J764+J769</f>
        <v>0</v>
      </c>
      <c r="I775" s="67" t="s">
        <v>76</v>
      </c>
      <c r="J775" s="69">
        <f>0+J774</f>
        <v>0</v>
      </c>
      <c r="K775" s="67" t="s">
        <v>77</v>
      </c>
      <c r="L775" s="70">
        <f>L749+L754+L759+L764+L769</f>
        <v>0</v>
      </c>
      <c r="M775" s="12"/>
      <c r="N775" s="2"/>
      <c r="O775" s="2"/>
      <c r="P775" s="2"/>
      <c r="Q775" s="2"/>
    </row>
    <row r="776" ht="40" customHeight="1">
      <c r="A776" s="9"/>
      <c r="B776" s="71" t="s">
        <v>690</v>
      </c>
      <c r="C776" s="1"/>
      <c r="D776" s="1"/>
      <c r="E776" s="1"/>
      <c r="F776" s="1"/>
      <c r="G776" s="1"/>
      <c r="H776" s="41"/>
      <c r="I776" s="1"/>
      <c r="J776" s="41"/>
      <c r="K776" s="1"/>
      <c r="L776" s="1"/>
      <c r="M776" s="12"/>
      <c r="N776" s="2"/>
      <c r="O776" s="2"/>
      <c r="P776" s="2"/>
      <c r="Q776" s="2"/>
    </row>
    <row r="777">
      <c r="A777" s="9"/>
      <c r="B777" s="42">
        <v>139</v>
      </c>
      <c r="C777" s="43" t="s">
        <v>691</v>
      </c>
      <c r="D777" s="43" t="s">
        <v>3</v>
      </c>
      <c r="E777" s="43" t="s">
        <v>692</v>
      </c>
      <c r="F777" s="43" t="s">
        <v>3</v>
      </c>
      <c r="G777" s="44" t="s">
        <v>260</v>
      </c>
      <c r="H777" s="45">
        <v>270.096</v>
      </c>
      <c r="I777" s="24">
        <f>ROUND(0,2)</f>
        <v>0</v>
      </c>
      <c r="J777" s="46">
        <f>ROUND(I777*H777,2)</f>
        <v>0</v>
      </c>
      <c r="K777" s="47">
        <v>0.20999999999999999</v>
      </c>
      <c r="L777" s="48">
        <f>IF(ISNUMBER(K777),ROUND(J777*(K777+1),2),0)</f>
        <v>0</v>
      </c>
      <c r="M777" s="12"/>
      <c r="N777" s="2"/>
      <c r="O777" s="2"/>
      <c r="P777" s="2"/>
      <c r="Q777" s="32">
        <f>IF(ISNUMBER(K777),IF(H777&gt;0,IF(I777&gt;0,J777,0),0),0)</f>
        <v>0</v>
      </c>
      <c r="R777" s="26">
        <f>IF(ISNUMBER(K777)=FALSE,J777,0)</f>
        <v>0</v>
      </c>
    </row>
    <row r="778">
      <c r="A778" s="9"/>
      <c r="B778" s="49" t="s">
        <v>54</v>
      </c>
      <c r="C778" s="1"/>
      <c r="D778" s="1"/>
      <c r="E778" s="50" t="s">
        <v>693</v>
      </c>
      <c r="F778" s="1"/>
      <c r="G778" s="1"/>
      <c r="H778" s="41"/>
      <c r="I778" s="1"/>
      <c r="J778" s="41"/>
      <c r="K778" s="1"/>
      <c r="L778" s="1"/>
      <c r="M778" s="12"/>
      <c r="N778" s="2"/>
      <c r="O778" s="2"/>
      <c r="P778" s="2"/>
      <c r="Q778" s="2"/>
    </row>
    <row r="779">
      <c r="A779" s="9"/>
      <c r="B779" s="49" t="s">
        <v>55</v>
      </c>
      <c r="C779" s="1"/>
      <c r="D779" s="1"/>
      <c r="E779" s="50" t="s">
        <v>3</v>
      </c>
      <c r="F779" s="1"/>
      <c r="G779" s="1"/>
      <c r="H779" s="41"/>
      <c r="I779" s="1"/>
      <c r="J779" s="41"/>
      <c r="K779" s="1"/>
      <c r="L779" s="1"/>
      <c r="M779" s="12"/>
      <c r="N779" s="2"/>
      <c r="O779" s="2"/>
      <c r="P779" s="2"/>
      <c r="Q779" s="2"/>
    </row>
    <row r="780">
      <c r="A780" s="9"/>
      <c r="B780" s="49" t="s">
        <v>57</v>
      </c>
      <c r="C780" s="1"/>
      <c r="D780" s="1"/>
      <c r="E780" s="50" t="s">
        <v>694</v>
      </c>
      <c r="F780" s="1"/>
      <c r="G780" s="1"/>
      <c r="H780" s="41"/>
      <c r="I780" s="1"/>
      <c r="J780" s="41"/>
      <c r="K780" s="1"/>
      <c r="L780" s="1"/>
      <c r="M780" s="12"/>
      <c r="N780" s="2"/>
      <c r="O780" s="2"/>
      <c r="P780" s="2"/>
      <c r="Q780" s="2"/>
    </row>
    <row r="781" thickBot="1">
      <c r="A781" s="9"/>
      <c r="B781" s="51" t="s">
        <v>58</v>
      </c>
      <c r="C781" s="52"/>
      <c r="D781" s="52"/>
      <c r="E781" s="53" t="s">
        <v>113</v>
      </c>
      <c r="F781" s="52"/>
      <c r="G781" s="52"/>
      <c r="H781" s="54"/>
      <c r="I781" s="52"/>
      <c r="J781" s="54"/>
      <c r="K781" s="52"/>
      <c r="L781" s="52"/>
      <c r="M781" s="12"/>
      <c r="N781" s="2"/>
      <c r="O781" s="2"/>
      <c r="P781" s="2"/>
      <c r="Q781" s="2"/>
    </row>
    <row r="782" thickTop="1" thickBot="1" ht="25" customHeight="1">
      <c r="A782" s="9"/>
      <c r="B782" s="1"/>
      <c r="C782" s="60">
        <v>998</v>
      </c>
      <c r="D782" s="1"/>
      <c r="E782" s="60" t="s">
        <v>105</v>
      </c>
      <c r="F782" s="1"/>
      <c r="G782" s="61" t="s">
        <v>72</v>
      </c>
      <c r="H782" s="62">
        <f>0+J777</f>
        <v>0</v>
      </c>
      <c r="I782" s="61" t="s">
        <v>73</v>
      </c>
      <c r="J782" s="63">
        <f>(L782-H782)</f>
        <v>0</v>
      </c>
      <c r="K782" s="61" t="s">
        <v>74</v>
      </c>
      <c r="L782" s="64">
        <f>0+L777</f>
        <v>0</v>
      </c>
      <c r="M782" s="12"/>
      <c r="N782" s="2"/>
      <c r="O782" s="2"/>
      <c r="P782" s="2"/>
      <c r="Q782" s="32">
        <f>0+Q777</f>
        <v>0</v>
      </c>
      <c r="R782" s="26">
        <f>0+R777</f>
        <v>0</v>
      </c>
      <c r="S782" s="65">
        <f>Q782*(1+J782)+R782</f>
        <v>0</v>
      </c>
    </row>
    <row r="783" thickTop="1" thickBot="1" ht="25" customHeight="1">
      <c r="A783" s="9"/>
      <c r="B783" s="66"/>
      <c r="C783" s="66"/>
      <c r="D783" s="66"/>
      <c r="E783" s="66"/>
      <c r="F783" s="66"/>
      <c r="G783" s="67" t="s">
        <v>75</v>
      </c>
      <c r="H783" s="68">
        <f>0+J777</f>
        <v>0</v>
      </c>
      <c r="I783" s="67" t="s">
        <v>76</v>
      </c>
      <c r="J783" s="69">
        <f>0+J782</f>
        <v>0</v>
      </c>
      <c r="K783" s="67" t="s">
        <v>77</v>
      </c>
      <c r="L783" s="70">
        <f>0+L777</f>
        <v>0</v>
      </c>
      <c r="M783" s="12"/>
      <c r="N783" s="2"/>
      <c r="O783" s="2"/>
      <c r="P783" s="2"/>
      <c r="Q783" s="2"/>
    </row>
    <row r="784">
      <c r="A784" s="13"/>
      <c r="B784" s="4"/>
      <c r="C784" s="4"/>
      <c r="D784" s="4"/>
      <c r="E784" s="4"/>
      <c r="F784" s="4"/>
      <c r="G784" s="4"/>
      <c r="H784" s="72"/>
      <c r="I784" s="4"/>
      <c r="J784" s="72"/>
      <c r="K784" s="4"/>
      <c r="L784" s="4"/>
      <c r="M784" s="14"/>
      <c r="N784" s="2"/>
      <c r="O784" s="2"/>
      <c r="P784" s="2"/>
      <c r="Q784" s="2"/>
    </row>
    <row r="785">
      <c r="A785" s="1"/>
      <c r="B785" s="1"/>
      <c r="C785" s="1"/>
      <c r="D785" s="1"/>
      <c r="E785" s="1"/>
      <c r="F785" s="1"/>
      <c r="G785" s="1"/>
      <c r="H785" s="1"/>
      <c r="I785" s="1"/>
      <c r="J785" s="1"/>
      <c r="K785" s="1"/>
      <c r="L785" s="1"/>
      <c r="M785" s="1"/>
      <c r="N785" s="2"/>
      <c r="O785" s="2"/>
      <c r="P785" s="2"/>
      <c r="Q785" s="2"/>
    </row>
  </sheetData>
  <mergeCells count="609">
    <mergeCell ref="A1:A2"/>
    <mergeCell ref="A3:F3"/>
    <mergeCell ref="B4:C5"/>
    <mergeCell ref="B6:I6"/>
    <mergeCell ref="B8:C9"/>
    <mergeCell ref="A10:D10"/>
    <mergeCell ref="A11:G11"/>
    <mergeCell ref="A12:G12"/>
    <mergeCell ref="A13:G13"/>
    <mergeCell ref="B17:C18"/>
    <mergeCell ref="B19:D19"/>
    <mergeCell ref="E19:F19"/>
    <mergeCell ref="B31:C32"/>
    <mergeCell ref="B36:D36"/>
    <mergeCell ref="B37:D37"/>
    <mergeCell ref="B38:D38"/>
    <mergeCell ref="B39:D39"/>
    <mergeCell ref="B41:D41"/>
    <mergeCell ref="B42:D42"/>
    <mergeCell ref="B43:D43"/>
    <mergeCell ref="B44:D44"/>
    <mergeCell ref="B34:L34"/>
    <mergeCell ref="B20:D20"/>
    <mergeCell ref="B21:D21"/>
    <mergeCell ref="B22:D22"/>
    <mergeCell ref="B23:D23"/>
    <mergeCell ref="B24:D24"/>
    <mergeCell ref="B25:D25"/>
    <mergeCell ref="B26:D26"/>
    <mergeCell ref="B27:D27"/>
    <mergeCell ref="B28:D28"/>
    <mergeCell ref="B29:D29"/>
    <mergeCell ref="B46:D46"/>
    <mergeCell ref="B47:D47"/>
    <mergeCell ref="B48:D48"/>
    <mergeCell ref="B49:D49"/>
    <mergeCell ref="B51:D51"/>
    <mergeCell ref="B52:D52"/>
    <mergeCell ref="B53:D53"/>
    <mergeCell ref="B54:D54"/>
    <mergeCell ref="B56:D56"/>
    <mergeCell ref="B57:D57"/>
    <mergeCell ref="B58:D58"/>
    <mergeCell ref="B59:D59"/>
    <mergeCell ref="B61:D61"/>
    <mergeCell ref="B62:D62"/>
    <mergeCell ref="B63:D63"/>
    <mergeCell ref="B64:D64"/>
    <mergeCell ref="B66:D66"/>
    <mergeCell ref="B67:D67"/>
    <mergeCell ref="B68:D68"/>
    <mergeCell ref="B69:D69"/>
    <mergeCell ref="B71:D71"/>
    <mergeCell ref="B72:D72"/>
    <mergeCell ref="B73:D73"/>
    <mergeCell ref="B74:D74"/>
    <mergeCell ref="B76:D76"/>
    <mergeCell ref="B77:D77"/>
    <mergeCell ref="B78:D78"/>
    <mergeCell ref="B79:D79"/>
    <mergeCell ref="B81:D81"/>
    <mergeCell ref="B82:D82"/>
    <mergeCell ref="B83:D83"/>
    <mergeCell ref="B84:D84"/>
    <mergeCell ref="B86:D86"/>
    <mergeCell ref="B87:D87"/>
    <mergeCell ref="B88:D88"/>
    <mergeCell ref="B89:D89"/>
    <mergeCell ref="B91:D91"/>
    <mergeCell ref="B92:D92"/>
    <mergeCell ref="B93:D93"/>
    <mergeCell ref="B94:D94"/>
    <mergeCell ref="B96:D96"/>
    <mergeCell ref="B97:D97"/>
    <mergeCell ref="B98:D98"/>
    <mergeCell ref="B99:D99"/>
    <mergeCell ref="B101:D101"/>
    <mergeCell ref="B102:D102"/>
    <mergeCell ref="B103:D103"/>
    <mergeCell ref="B104:D104"/>
    <mergeCell ref="B106:D106"/>
    <mergeCell ref="B107:D107"/>
    <mergeCell ref="B108:D108"/>
    <mergeCell ref="B109:D109"/>
    <mergeCell ref="B111:D111"/>
    <mergeCell ref="B112:D112"/>
    <mergeCell ref="B113:D113"/>
    <mergeCell ref="B114:D114"/>
    <mergeCell ref="B116:D116"/>
    <mergeCell ref="B117:D117"/>
    <mergeCell ref="B118:D118"/>
    <mergeCell ref="B119:D119"/>
    <mergeCell ref="B121:D121"/>
    <mergeCell ref="B122:D122"/>
    <mergeCell ref="B123:D123"/>
    <mergeCell ref="B124:D124"/>
    <mergeCell ref="B126:D126"/>
    <mergeCell ref="B127:D127"/>
    <mergeCell ref="B128:D128"/>
    <mergeCell ref="B129:D129"/>
    <mergeCell ref="B131:D131"/>
    <mergeCell ref="B132:D132"/>
    <mergeCell ref="B133:D133"/>
    <mergeCell ref="B134:D134"/>
    <mergeCell ref="B136:D136"/>
    <mergeCell ref="B137:D137"/>
    <mergeCell ref="B138:D138"/>
    <mergeCell ref="B139:D139"/>
    <mergeCell ref="B141:D141"/>
    <mergeCell ref="B142:D142"/>
    <mergeCell ref="B143:D143"/>
    <mergeCell ref="B144:D144"/>
    <mergeCell ref="B146:D146"/>
    <mergeCell ref="B147:D147"/>
    <mergeCell ref="B148:D148"/>
    <mergeCell ref="B149:D149"/>
    <mergeCell ref="B151:D151"/>
    <mergeCell ref="B152:D152"/>
    <mergeCell ref="B153:D153"/>
    <mergeCell ref="B154:D154"/>
    <mergeCell ref="B156:D156"/>
    <mergeCell ref="B157:D157"/>
    <mergeCell ref="B158:D158"/>
    <mergeCell ref="B159:D159"/>
    <mergeCell ref="B161:D161"/>
    <mergeCell ref="B162:D162"/>
    <mergeCell ref="B163:D163"/>
    <mergeCell ref="B164:D164"/>
    <mergeCell ref="B166:D166"/>
    <mergeCell ref="B167:D167"/>
    <mergeCell ref="B168:D168"/>
    <mergeCell ref="B169:D169"/>
    <mergeCell ref="B171:D171"/>
    <mergeCell ref="B172:D172"/>
    <mergeCell ref="B173:D173"/>
    <mergeCell ref="B174:D174"/>
    <mergeCell ref="B176:D176"/>
    <mergeCell ref="B177:D177"/>
    <mergeCell ref="B178:D178"/>
    <mergeCell ref="B179:D179"/>
    <mergeCell ref="B181:D181"/>
    <mergeCell ref="B182:D182"/>
    <mergeCell ref="B183:D183"/>
    <mergeCell ref="B184:D184"/>
    <mergeCell ref="B186:D186"/>
    <mergeCell ref="B187:D187"/>
    <mergeCell ref="B188:D188"/>
    <mergeCell ref="B189:D189"/>
    <mergeCell ref="B191:D191"/>
    <mergeCell ref="B192:D192"/>
    <mergeCell ref="B193:D193"/>
    <mergeCell ref="B194:D194"/>
    <mergeCell ref="B196:D196"/>
    <mergeCell ref="B197:D197"/>
    <mergeCell ref="B198:D198"/>
    <mergeCell ref="B199:D199"/>
    <mergeCell ref="B201:D201"/>
    <mergeCell ref="B202:D202"/>
    <mergeCell ref="B203:D203"/>
    <mergeCell ref="B204:D204"/>
    <mergeCell ref="B206:D206"/>
    <mergeCell ref="B207:D207"/>
    <mergeCell ref="B208:D208"/>
    <mergeCell ref="B209:D209"/>
    <mergeCell ref="B211:D211"/>
    <mergeCell ref="B212:D212"/>
    <mergeCell ref="B213:D213"/>
    <mergeCell ref="B214:D214"/>
    <mergeCell ref="B216:D216"/>
    <mergeCell ref="B217:D217"/>
    <mergeCell ref="B218:D218"/>
    <mergeCell ref="B219:D219"/>
    <mergeCell ref="B221:D221"/>
    <mergeCell ref="B222:D222"/>
    <mergeCell ref="B223:D223"/>
    <mergeCell ref="B224:D224"/>
    <mergeCell ref="B226:D226"/>
    <mergeCell ref="B227:D227"/>
    <mergeCell ref="B228:D228"/>
    <mergeCell ref="B229:D229"/>
    <mergeCell ref="B231:D231"/>
    <mergeCell ref="B232:D232"/>
    <mergeCell ref="B233:D233"/>
    <mergeCell ref="B234:D234"/>
    <mergeCell ref="B236:D236"/>
    <mergeCell ref="B237:D237"/>
    <mergeCell ref="B238:D238"/>
    <mergeCell ref="B239:D239"/>
    <mergeCell ref="B241:D241"/>
    <mergeCell ref="B242:D242"/>
    <mergeCell ref="B243:D243"/>
    <mergeCell ref="B244:D244"/>
    <mergeCell ref="B246:D246"/>
    <mergeCell ref="B247:D247"/>
    <mergeCell ref="B248:D248"/>
    <mergeCell ref="B249:D249"/>
    <mergeCell ref="B251:D251"/>
    <mergeCell ref="B252:D252"/>
    <mergeCell ref="B253:D253"/>
    <mergeCell ref="B254:D254"/>
    <mergeCell ref="B256:D256"/>
    <mergeCell ref="B257:D257"/>
    <mergeCell ref="B258:D258"/>
    <mergeCell ref="B259:D259"/>
    <mergeCell ref="B261:D261"/>
    <mergeCell ref="B262:D262"/>
    <mergeCell ref="B263:D263"/>
    <mergeCell ref="B264:D264"/>
    <mergeCell ref="B266:D266"/>
    <mergeCell ref="B267:D267"/>
    <mergeCell ref="B268:D268"/>
    <mergeCell ref="B269:D269"/>
    <mergeCell ref="B271:D271"/>
    <mergeCell ref="B272:D272"/>
    <mergeCell ref="B273:D273"/>
    <mergeCell ref="B274:D274"/>
    <mergeCell ref="B276:D276"/>
    <mergeCell ref="B277:D277"/>
    <mergeCell ref="B278:D278"/>
    <mergeCell ref="B279:D279"/>
    <mergeCell ref="B281:D281"/>
    <mergeCell ref="B282:D282"/>
    <mergeCell ref="B283:D283"/>
    <mergeCell ref="B284:D284"/>
    <mergeCell ref="B286:D286"/>
    <mergeCell ref="B287:D287"/>
    <mergeCell ref="B288:D288"/>
    <mergeCell ref="B289:D289"/>
    <mergeCell ref="B291:D291"/>
    <mergeCell ref="B292:D292"/>
    <mergeCell ref="B293:D293"/>
    <mergeCell ref="B294:D294"/>
    <mergeCell ref="B324:D324"/>
    <mergeCell ref="B325:D325"/>
    <mergeCell ref="B326:D326"/>
    <mergeCell ref="B327:D327"/>
    <mergeCell ref="B329:D329"/>
    <mergeCell ref="B330:D330"/>
    <mergeCell ref="B331:D331"/>
    <mergeCell ref="B332:D332"/>
    <mergeCell ref="B334:D334"/>
    <mergeCell ref="B335:D335"/>
    <mergeCell ref="B336:D336"/>
    <mergeCell ref="B337:D337"/>
    <mergeCell ref="B339:D339"/>
    <mergeCell ref="B340:D340"/>
    <mergeCell ref="B341:D341"/>
    <mergeCell ref="B342:D342"/>
    <mergeCell ref="B344:D344"/>
    <mergeCell ref="B345:D345"/>
    <mergeCell ref="B346:D346"/>
    <mergeCell ref="B347:D347"/>
    <mergeCell ref="B382:D382"/>
    <mergeCell ref="B383:D383"/>
    <mergeCell ref="B384:D384"/>
    <mergeCell ref="B385:D385"/>
    <mergeCell ref="B387:D387"/>
    <mergeCell ref="B388:D388"/>
    <mergeCell ref="B389:D389"/>
    <mergeCell ref="B390:D390"/>
    <mergeCell ref="B392:D392"/>
    <mergeCell ref="B393:D393"/>
    <mergeCell ref="B394:D394"/>
    <mergeCell ref="B395:D395"/>
    <mergeCell ref="B397:D397"/>
    <mergeCell ref="B398:D398"/>
    <mergeCell ref="B399:D399"/>
    <mergeCell ref="B400:D400"/>
    <mergeCell ref="B402:D402"/>
    <mergeCell ref="B403:D403"/>
    <mergeCell ref="B404:D404"/>
    <mergeCell ref="B405:D405"/>
    <mergeCell ref="B407:D407"/>
    <mergeCell ref="B408:D408"/>
    <mergeCell ref="B409:D409"/>
    <mergeCell ref="B410:D410"/>
    <mergeCell ref="B412:D412"/>
    <mergeCell ref="B413:D413"/>
    <mergeCell ref="B414:D414"/>
    <mergeCell ref="B415:D415"/>
    <mergeCell ref="B448:D448"/>
    <mergeCell ref="B449:D449"/>
    <mergeCell ref="B450:D450"/>
    <mergeCell ref="B451:D451"/>
    <mergeCell ref="B453:D453"/>
    <mergeCell ref="B454:D454"/>
    <mergeCell ref="B455:D455"/>
    <mergeCell ref="B456:D456"/>
    <mergeCell ref="B458:D458"/>
    <mergeCell ref="B459:D459"/>
    <mergeCell ref="B460:D460"/>
    <mergeCell ref="B461:D461"/>
    <mergeCell ref="B463:D463"/>
    <mergeCell ref="B464:D464"/>
    <mergeCell ref="B465:D465"/>
    <mergeCell ref="B466:D466"/>
    <mergeCell ref="B468:D468"/>
    <mergeCell ref="B469:D469"/>
    <mergeCell ref="B470:D470"/>
    <mergeCell ref="B471:D471"/>
    <mergeCell ref="B529:D529"/>
    <mergeCell ref="B530:D530"/>
    <mergeCell ref="B531:D531"/>
    <mergeCell ref="B532:D532"/>
    <mergeCell ref="B534:D534"/>
    <mergeCell ref="B535:D535"/>
    <mergeCell ref="B536:D536"/>
    <mergeCell ref="B537:D537"/>
    <mergeCell ref="B539:D539"/>
    <mergeCell ref="B540:D540"/>
    <mergeCell ref="B541:D541"/>
    <mergeCell ref="B542:D542"/>
    <mergeCell ref="B544:D544"/>
    <mergeCell ref="B545:D545"/>
    <mergeCell ref="B546:D546"/>
    <mergeCell ref="B547:D547"/>
    <mergeCell ref="B549:D549"/>
    <mergeCell ref="B550:D550"/>
    <mergeCell ref="B551:D551"/>
    <mergeCell ref="B552:D552"/>
    <mergeCell ref="B554:D554"/>
    <mergeCell ref="B555:D555"/>
    <mergeCell ref="B556:D556"/>
    <mergeCell ref="B557:D557"/>
    <mergeCell ref="B559:D559"/>
    <mergeCell ref="B560:D560"/>
    <mergeCell ref="B561:D561"/>
    <mergeCell ref="B562:D562"/>
    <mergeCell ref="B564:D564"/>
    <mergeCell ref="B565:D565"/>
    <mergeCell ref="B566:D566"/>
    <mergeCell ref="B567:D567"/>
    <mergeCell ref="B569:D569"/>
    <mergeCell ref="B570:D570"/>
    <mergeCell ref="B571:D571"/>
    <mergeCell ref="B572:D572"/>
    <mergeCell ref="B574:D574"/>
    <mergeCell ref="B575:D575"/>
    <mergeCell ref="B576:D576"/>
    <mergeCell ref="B577:D577"/>
    <mergeCell ref="B579:D579"/>
    <mergeCell ref="B580:D580"/>
    <mergeCell ref="B581:D581"/>
    <mergeCell ref="B582:D582"/>
    <mergeCell ref="B612:D612"/>
    <mergeCell ref="B613:D613"/>
    <mergeCell ref="B614:D614"/>
    <mergeCell ref="B615:D615"/>
    <mergeCell ref="B617:D617"/>
    <mergeCell ref="B618:D618"/>
    <mergeCell ref="B619:D619"/>
    <mergeCell ref="B620:D620"/>
    <mergeCell ref="B622:D622"/>
    <mergeCell ref="B623:D623"/>
    <mergeCell ref="B624:D624"/>
    <mergeCell ref="B625:D625"/>
    <mergeCell ref="B627:D627"/>
    <mergeCell ref="B628:D628"/>
    <mergeCell ref="B629:D629"/>
    <mergeCell ref="B630:D630"/>
    <mergeCell ref="B632:D632"/>
    <mergeCell ref="B633:D633"/>
    <mergeCell ref="B634:D634"/>
    <mergeCell ref="B635:D635"/>
    <mergeCell ref="B637:D637"/>
    <mergeCell ref="B638:D638"/>
    <mergeCell ref="B639:D639"/>
    <mergeCell ref="B640:D640"/>
    <mergeCell ref="B642:D642"/>
    <mergeCell ref="B643:D643"/>
    <mergeCell ref="B644:D644"/>
    <mergeCell ref="B645:D645"/>
    <mergeCell ref="B647:D647"/>
    <mergeCell ref="B648:D648"/>
    <mergeCell ref="B649:D649"/>
    <mergeCell ref="B650:D650"/>
    <mergeCell ref="B652:D652"/>
    <mergeCell ref="B653:D653"/>
    <mergeCell ref="B654:D654"/>
    <mergeCell ref="B655:D655"/>
    <mergeCell ref="B657:D657"/>
    <mergeCell ref="B658:D658"/>
    <mergeCell ref="B659:D659"/>
    <mergeCell ref="B660:D660"/>
    <mergeCell ref="B662:D662"/>
    <mergeCell ref="B663:D663"/>
    <mergeCell ref="B664:D664"/>
    <mergeCell ref="B665:D665"/>
    <mergeCell ref="B667:D667"/>
    <mergeCell ref="B668:D668"/>
    <mergeCell ref="B669:D669"/>
    <mergeCell ref="B670:D670"/>
    <mergeCell ref="B672:D672"/>
    <mergeCell ref="B673:D673"/>
    <mergeCell ref="B674:D674"/>
    <mergeCell ref="B675:D675"/>
    <mergeCell ref="B677:D677"/>
    <mergeCell ref="B678:D678"/>
    <mergeCell ref="B679:D679"/>
    <mergeCell ref="B680:D680"/>
    <mergeCell ref="B682:D682"/>
    <mergeCell ref="B683:D683"/>
    <mergeCell ref="B684:D684"/>
    <mergeCell ref="B685:D685"/>
    <mergeCell ref="B687:D687"/>
    <mergeCell ref="B688:D688"/>
    <mergeCell ref="B689:D689"/>
    <mergeCell ref="B690:D690"/>
    <mergeCell ref="B692:D692"/>
    <mergeCell ref="B693:D693"/>
    <mergeCell ref="B694:D694"/>
    <mergeCell ref="B695:D695"/>
    <mergeCell ref="B697:D697"/>
    <mergeCell ref="B698:D698"/>
    <mergeCell ref="B699:D699"/>
    <mergeCell ref="B700:D700"/>
    <mergeCell ref="B702:D702"/>
    <mergeCell ref="B703:D703"/>
    <mergeCell ref="B704:D704"/>
    <mergeCell ref="B705:D705"/>
    <mergeCell ref="B707:D707"/>
    <mergeCell ref="B708:D708"/>
    <mergeCell ref="B709:D709"/>
    <mergeCell ref="B710:D710"/>
    <mergeCell ref="B712:D712"/>
    <mergeCell ref="B713:D713"/>
    <mergeCell ref="B714:D714"/>
    <mergeCell ref="B715:D715"/>
    <mergeCell ref="B717:D717"/>
    <mergeCell ref="B718:D718"/>
    <mergeCell ref="B719:D719"/>
    <mergeCell ref="B720:D720"/>
    <mergeCell ref="B722:D722"/>
    <mergeCell ref="B723:D723"/>
    <mergeCell ref="B724:D724"/>
    <mergeCell ref="B725:D725"/>
    <mergeCell ref="B727:D727"/>
    <mergeCell ref="B728:D728"/>
    <mergeCell ref="B729:D729"/>
    <mergeCell ref="B730:D730"/>
    <mergeCell ref="B732:D732"/>
    <mergeCell ref="B733:D733"/>
    <mergeCell ref="B734:D734"/>
    <mergeCell ref="B735:D735"/>
    <mergeCell ref="B737:D737"/>
    <mergeCell ref="B738:D738"/>
    <mergeCell ref="B739:D739"/>
    <mergeCell ref="B740:D740"/>
    <mergeCell ref="B742:D742"/>
    <mergeCell ref="B743:D743"/>
    <mergeCell ref="B744:D744"/>
    <mergeCell ref="B745:D745"/>
    <mergeCell ref="B299:D299"/>
    <mergeCell ref="B300:D300"/>
    <mergeCell ref="B301:D301"/>
    <mergeCell ref="B302:D302"/>
    <mergeCell ref="B304:D304"/>
    <mergeCell ref="B305:D305"/>
    <mergeCell ref="B306:D306"/>
    <mergeCell ref="B307:D307"/>
    <mergeCell ref="B309:D309"/>
    <mergeCell ref="B310:D310"/>
    <mergeCell ref="B311:D311"/>
    <mergeCell ref="B312:D312"/>
    <mergeCell ref="B314:D314"/>
    <mergeCell ref="B315:D315"/>
    <mergeCell ref="B316:D316"/>
    <mergeCell ref="B317:D317"/>
    <mergeCell ref="B319:D319"/>
    <mergeCell ref="B320:D320"/>
    <mergeCell ref="B321:D321"/>
    <mergeCell ref="B322:D322"/>
    <mergeCell ref="B297:L297"/>
    <mergeCell ref="B349:D349"/>
    <mergeCell ref="B350:D350"/>
    <mergeCell ref="B351:D351"/>
    <mergeCell ref="B352:D352"/>
    <mergeCell ref="B354:D354"/>
    <mergeCell ref="B355:D355"/>
    <mergeCell ref="B356:D356"/>
    <mergeCell ref="B357:D357"/>
    <mergeCell ref="B359:D359"/>
    <mergeCell ref="B360:D360"/>
    <mergeCell ref="B361:D361"/>
    <mergeCell ref="B362:D362"/>
    <mergeCell ref="B364:D364"/>
    <mergeCell ref="B365:D365"/>
    <mergeCell ref="B366:D366"/>
    <mergeCell ref="B367:D367"/>
    <mergeCell ref="B369:D369"/>
    <mergeCell ref="B370:D370"/>
    <mergeCell ref="B371:D371"/>
    <mergeCell ref="B372:D372"/>
    <mergeCell ref="B374:D374"/>
    <mergeCell ref="B375:D375"/>
    <mergeCell ref="B376:D376"/>
    <mergeCell ref="B377:D377"/>
    <mergeCell ref="B380:L380"/>
    <mergeCell ref="B417:D417"/>
    <mergeCell ref="B418:D418"/>
    <mergeCell ref="B419:D419"/>
    <mergeCell ref="B420:D420"/>
    <mergeCell ref="B422:D422"/>
    <mergeCell ref="B423:D423"/>
    <mergeCell ref="B424:D424"/>
    <mergeCell ref="B425:D425"/>
    <mergeCell ref="B428:L428"/>
    <mergeCell ref="B430:D430"/>
    <mergeCell ref="B431:D431"/>
    <mergeCell ref="B432:D432"/>
    <mergeCell ref="B433:D433"/>
    <mergeCell ref="B435:D435"/>
    <mergeCell ref="B436:D436"/>
    <mergeCell ref="B437:D437"/>
    <mergeCell ref="B438:D438"/>
    <mergeCell ref="B440:D440"/>
    <mergeCell ref="B441:D441"/>
    <mergeCell ref="B442:D442"/>
    <mergeCell ref="B443:D443"/>
    <mergeCell ref="B446:L446"/>
    <mergeCell ref="B473:D473"/>
    <mergeCell ref="B474:D474"/>
    <mergeCell ref="B475:D475"/>
    <mergeCell ref="B476:D476"/>
    <mergeCell ref="B478:D478"/>
    <mergeCell ref="B479:D479"/>
    <mergeCell ref="B480:D480"/>
    <mergeCell ref="B481:D481"/>
    <mergeCell ref="B483:D483"/>
    <mergeCell ref="B484:D484"/>
    <mergeCell ref="B485:D485"/>
    <mergeCell ref="B486:D486"/>
    <mergeCell ref="B488:D488"/>
    <mergeCell ref="B489:D489"/>
    <mergeCell ref="B490:D490"/>
    <mergeCell ref="B491:D491"/>
    <mergeCell ref="B494:L494"/>
    <mergeCell ref="B496:D496"/>
    <mergeCell ref="B497:D497"/>
    <mergeCell ref="B498:D498"/>
    <mergeCell ref="B499:D499"/>
    <mergeCell ref="B501:D501"/>
    <mergeCell ref="B502:D502"/>
    <mergeCell ref="B503:D503"/>
    <mergeCell ref="B504:D504"/>
    <mergeCell ref="B506:D506"/>
    <mergeCell ref="B507:D507"/>
    <mergeCell ref="B508:D508"/>
    <mergeCell ref="B509:D509"/>
    <mergeCell ref="B511:D511"/>
    <mergeCell ref="B512:D512"/>
    <mergeCell ref="B513:D513"/>
    <mergeCell ref="B514:D514"/>
    <mergeCell ref="B516:D516"/>
    <mergeCell ref="B517:D517"/>
    <mergeCell ref="B518:D518"/>
    <mergeCell ref="B519:D519"/>
    <mergeCell ref="B524:D524"/>
    <mergeCell ref="B525:D525"/>
    <mergeCell ref="B526:D526"/>
    <mergeCell ref="B527:D527"/>
    <mergeCell ref="B522:L522"/>
    <mergeCell ref="B587:D587"/>
    <mergeCell ref="B588:D588"/>
    <mergeCell ref="B589:D589"/>
    <mergeCell ref="B590:D590"/>
    <mergeCell ref="B592:D592"/>
    <mergeCell ref="B593:D593"/>
    <mergeCell ref="B594:D594"/>
    <mergeCell ref="B595:D595"/>
    <mergeCell ref="B597:D597"/>
    <mergeCell ref="B598:D598"/>
    <mergeCell ref="B599:D599"/>
    <mergeCell ref="B600:D600"/>
    <mergeCell ref="B602:D602"/>
    <mergeCell ref="B603:D603"/>
    <mergeCell ref="B604:D604"/>
    <mergeCell ref="B605:D605"/>
    <mergeCell ref="B607:D607"/>
    <mergeCell ref="B608:D608"/>
    <mergeCell ref="B609:D609"/>
    <mergeCell ref="B610:D610"/>
    <mergeCell ref="B585:L585"/>
    <mergeCell ref="B748:L748"/>
    <mergeCell ref="B750:D750"/>
    <mergeCell ref="B751:D751"/>
    <mergeCell ref="B752:D752"/>
    <mergeCell ref="B753:D753"/>
    <mergeCell ref="B755:D755"/>
    <mergeCell ref="B756:D756"/>
    <mergeCell ref="B757:D757"/>
    <mergeCell ref="B758:D758"/>
    <mergeCell ref="B760:D760"/>
    <mergeCell ref="B761:D761"/>
    <mergeCell ref="B762:D762"/>
    <mergeCell ref="B763:D763"/>
    <mergeCell ref="B765:D765"/>
    <mergeCell ref="B766:D766"/>
    <mergeCell ref="B767:D767"/>
    <mergeCell ref="B768:D768"/>
    <mergeCell ref="B770:D770"/>
    <mergeCell ref="B771:D771"/>
    <mergeCell ref="B772:D772"/>
    <mergeCell ref="B773:D773"/>
    <mergeCell ref="B778:D778"/>
    <mergeCell ref="B779:D779"/>
    <mergeCell ref="B780:D780"/>
    <mergeCell ref="B781:D781"/>
    <mergeCell ref="B776:L776"/>
  </mergeCells>
  <pageMargins left="0.39375" right="0.39375" top="0.5902778" bottom="0.39375" header="0.1965278" footer="0.1576389"/>
  <pageSetup paperSize="9" orientation="portrait" fitToHeight="0"/>
  <headerFooter>
    <oddFooter>&amp;CStatické zajištění silnice Oloví - Boučí | SO101 - Komunikace a odvodnění&amp;R&amp;P/&amp;N</oddFooter>
  </headerFooter>
  <drawing r:id="rId1"/>
</worksheet>
</file>

<file path=xl/worksheets/sheet4.xml><?xml version="1.0" encoding="utf-8"?>
<worksheet xmlns:r="http://schemas.openxmlformats.org/officeDocument/2006/relationships" xmlns="http://schemas.openxmlformats.org/spreadsheetml/2006/main">
  <sheetPr codeName="____BO________cm">
    <pageSetUpPr fitToPage="1"/>
  </sheetPr>
  <sheetViews>
    <sheetView workbookViewId="0">
      <selection activeCell="A1" sqref="A1:A2"/>
    </sheetView>
  </sheetViews>
  <sheetFormatPr defaultRowHeight="12.75"/>
  <cols>
    <col min="1" max="1" width="4.710938"/>
    <col min="2" max="2" width="5.710938"/>
    <col min="3" max="3" width="11.71094"/>
    <col min="4" max="4" width="5.710938"/>
    <col min="5" max="5" width="80.71094"/>
    <col min="6" max="6" width="9.140625" hidden="1"/>
    <col min="7" max="7" width="20.71094"/>
    <col min="8" max="12" width="22.71094"/>
    <col min="13" max="13" width="4.710938"/>
    <col min="17" max="19" width="9.140625" hidden="1"/>
  </cols>
  <sheetData>
    <row r="1">
      <c r="A1" s="1"/>
      <c r="B1" s="1"/>
      <c r="C1" s="1"/>
      <c r="D1" s="1"/>
      <c r="E1" s="1"/>
      <c r="F1" s="1"/>
      <c r="G1" s="1"/>
      <c r="H1" s="1"/>
      <c r="I1" s="1"/>
      <c r="J1" s="1"/>
      <c r="K1" s="1"/>
      <c r="L1" s="1"/>
      <c r="M1" s="1"/>
      <c r="N1" s="2"/>
      <c r="O1" s="2"/>
      <c r="P1" s="2"/>
      <c r="Q1" s="2"/>
    </row>
    <row r="2">
      <c r="A2" s="1"/>
      <c r="B2" s="1"/>
      <c r="C2" s="1"/>
      <c r="D2" s="1"/>
      <c r="E2" s="1"/>
      <c r="F2" s="1"/>
      <c r="G2" s="1"/>
      <c r="H2" s="1"/>
      <c r="I2" s="1"/>
      <c r="J2" s="1"/>
      <c r="K2" s="1"/>
      <c r="L2" s="1"/>
      <c r="M2" s="1"/>
      <c r="N2" s="2"/>
      <c r="O2" s="2"/>
      <c r="P2" s="2"/>
      <c r="Q2" s="2"/>
    </row>
    <row r="3" ht="24" customHeight="1">
      <c r="A3" s="3" t="s">
        <v>26</v>
      </c>
      <c r="B3" s="1"/>
      <c r="C3" s="1"/>
      <c r="D3" s="1"/>
      <c r="E3" s="1"/>
      <c r="F3" s="1"/>
      <c r="G3" s="1"/>
      <c r="H3" s="1"/>
      <c r="I3" s="1"/>
      <c r="J3" s="1"/>
      <c r="K3" s="1"/>
      <c r="L3" s="1"/>
      <c r="M3" s="1"/>
      <c r="N3" s="2"/>
      <c r="O3" s="2"/>
      <c r="P3" s="2"/>
      <c r="Q3" s="2"/>
    </row>
    <row r="4" ht="6" customHeight="1">
      <c r="A4" s="4"/>
      <c r="B4" s="27" t="s">
        <v>1</v>
      </c>
      <c r="C4" s="4"/>
      <c r="D4" s="4"/>
      <c r="E4" s="4"/>
      <c r="F4" s="4"/>
      <c r="G4" s="4"/>
      <c r="H4" s="4"/>
      <c r="I4" s="4"/>
      <c r="J4" s="4"/>
      <c r="K4" s="4"/>
      <c r="L4" s="4"/>
      <c r="M4" s="4"/>
      <c r="N4" s="2"/>
      <c r="O4" s="2"/>
      <c r="P4" s="2"/>
      <c r="Q4" s="2"/>
    </row>
    <row r="5" ht="6" customHeight="1">
      <c r="A5" s="6"/>
      <c r="B5" s="7"/>
      <c r="C5" s="7"/>
      <c r="D5" s="7"/>
      <c r="E5" s="7"/>
      <c r="F5" s="7"/>
      <c r="G5" s="7"/>
      <c r="H5" s="7"/>
      <c r="I5" s="7"/>
      <c r="J5" s="7"/>
      <c r="K5" s="7"/>
      <c r="L5" s="7"/>
      <c r="M5" s="8"/>
      <c r="N5" s="2"/>
      <c r="O5" s="2"/>
      <c r="P5" s="2"/>
      <c r="Q5" s="2"/>
    </row>
    <row r="6" ht="34" customHeight="1">
      <c r="A6" s="9"/>
      <c r="B6" s="28" t="s">
        <v>2</v>
      </c>
      <c r="C6" s="1"/>
      <c r="D6" s="1"/>
      <c r="E6" s="1"/>
      <c r="F6" s="1"/>
      <c r="G6" s="1"/>
      <c r="H6" s="1"/>
      <c r="I6" s="1"/>
      <c r="J6" s="1"/>
      <c r="K6" s="1"/>
      <c r="L6" s="1"/>
      <c r="M6" s="12"/>
      <c r="N6" s="2"/>
      <c r="O6" s="2"/>
      <c r="P6" s="2"/>
      <c r="Q6" s="2"/>
    </row>
    <row r="7">
      <c r="A7" s="13"/>
      <c r="B7" s="4"/>
      <c r="C7" s="4"/>
      <c r="D7" s="4"/>
      <c r="E7" s="4"/>
      <c r="F7" s="4"/>
      <c r="G7" s="4"/>
      <c r="H7" s="4"/>
      <c r="I7" s="4"/>
      <c r="J7" s="4"/>
      <c r="K7" s="4"/>
      <c r="L7" s="4"/>
      <c r="M7" s="14"/>
      <c r="N7" s="2"/>
      <c r="O7" s="2"/>
      <c r="P7" s="2"/>
      <c r="Q7" s="2"/>
    </row>
    <row r="8" ht="14" customHeight="1">
      <c r="A8" s="4"/>
      <c r="B8" s="29" t="s">
        <v>4</v>
      </c>
      <c r="C8" s="4"/>
      <c r="D8" s="4"/>
      <c r="E8" s="4"/>
      <c r="F8" s="4"/>
      <c r="G8" s="4"/>
      <c r="H8" s="4"/>
      <c r="I8" s="4"/>
      <c r="J8" s="4"/>
      <c r="K8" s="4"/>
      <c r="L8" s="4"/>
      <c r="M8" s="4"/>
      <c r="N8" s="2"/>
      <c r="O8" s="2"/>
      <c r="P8" s="2"/>
      <c r="Q8" s="2"/>
    </row>
    <row r="9" ht="8" customHeight="1">
      <c r="A9" s="6"/>
      <c r="B9" s="7"/>
      <c r="C9" s="7"/>
      <c r="D9" s="7"/>
      <c r="E9" s="7"/>
      <c r="F9" s="7"/>
      <c r="G9" s="7"/>
      <c r="H9" s="7"/>
      <c r="I9" s="7"/>
      <c r="J9" s="7"/>
      <c r="K9" s="7"/>
      <c r="L9" s="7"/>
      <c r="M9" s="8"/>
      <c r="N9" s="2"/>
      <c r="O9" s="2"/>
      <c r="P9" s="2"/>
      <c r="Q9" s="2"/>
    </row>
    <row r="10">
      <c r="A10" s="15" t="s">
        <v>27</v>
      </c>
      <c r="B10" s="1"/>
      <c r="C10" s="16"/>
      <c r="D10" s="1"/>
      <c r="E10" s="1"/>
      <c r="F10" s="1"/>
      <c r="G10" s="17"/>
      <c r="H10" s="1"/>
      <c r="I10" s="30" t="s">
        <v>28</v>
      </c>
      <c r="J10" s="31">
        <f>H122+H185+H208+H216+H249+H257</f>
        <v>0</v>
      </c>
      <c r="K10" s="1"/>
      <c r="L10" s="1"/>
      <c r="M10" s="12"/>
      <c r="N10" s="2"/>
      <c r="O10" s="2"/>
      <c r="P10" s="2"/>
      <c r="Q10" s="2"/>
    </row>
    <row r="11" ht="16" customHeight="1">
      <c r="A11" s="18" t="s">
        <v>695</v>
      </c>
      <c r="B11" s="1"/>
      <c r="C11" s="1"/>
      <c r="D11" s="1"/>
      <c r="E11" s="1"/>
      <c r="F11" s="1"/>
      <c r="G11" s="30"/>
      <c r="H11" s="1"/>
      <c r="I11" s="30" t="s">
        <v>30</v>
      </c>
      <c r="J11" s="31">
        <f>L122+L185+L208+L216+L249+L257</f>
        <v>0</v>
      </c>
      <c r="K11" s="1"/>
      <c r="L11" s="1"/>
      <c r="M11" s="12"/>
      <c r="N11" s="2"/>
      <c r="O11" s="2"/>
      <c r="P11" s="2"/>
      <c r="Q11" s="32">
        <f>IF(SUM(K20:K25)&gt;0,ROUND(SUM(S20:S25)/SUM(K20:K25)-1,8),0)</f>
        <v>0</v>
      </c>
      <c r="R11" s="26">
        <f>AVERAGE(J121,J184,J207,J215,J248,J256)</f>
        <v>0</v>
      </c>
      <c r="S11" s="26">
        <f>J10*(1+Q11)</f>
        <v>0</v>
      </c>
    </row>
    <row r="12">
      <c r="A12" s="15" t="s">
        <v>7</v>
      </c>
      <c r="B12" s="1"/>
      <c r="C12" s="16"/>
      <c r="D12" s="1"/>
      <c r="E12" s="1"/>
      <c r="F12" s="1"/>
      <c r="G12" s="17"/>
      <c r="H12" s="1"/>
      <c r="I12" s="1"/>
      <c r="J12" s="1"/>
      <c r="K12" s="1"/>
      <c r="L12" s="1"/>
      <c r="M12" s="12"/>
      <c r="N12" s="2"/>
      <c r="O12" s="2"/>
      <c r="P12" s="2"/>
      <c r="Q12" s="2"/>
    </row>
    <row r="13" ht="16" customHeight="1">
      <c r="A13" s="18" t="str">
        <f>Souhrn!A13</f>
        <v/>
      </c>
      <c r="B13" s="1"/>
      <c r="C13" s="1"/>
      <c r="D13" s="1"/>
      <c r="E13" s="1"/>
      <c r="F13" s="1"/>
      <c r="G13" s="30"/>
      <c r="H13" s="1"/>
      <c r="I13" s="30" t="s">
        <v>9</v>
      </c>
      <c r="J13" s="16"/>
      <c r="K13" s="1"/>
      <c r="L13" s="1"/>
      <c r="M13" s="12"/>
      <c r="N13" s="2"/>
      <c r="O13" s="2"/>
      <c r="P13" s="2"/>
      <c r="Q13" s="2"/>
    </row>
    <row r="14">
      <c r="A14" s="9"/>
      <c r="B14" s="1"/>
      <c r="C14" s="1"/>
      <c r="D14" s="1"/>
      <c r="E14" s="1"/>
      <c r="F14" s="1"/>
      <c r="G14" s="1"/>
      <c r="H14" s="1"/>
      <c r="I14" s="30" t="s">
        <v>11</v>
      </c>
      <c r="J14" s="16"/>
      <c r="K14" s="1"/>
      <c r="L14" s="1"/>
      <c r="M14" s="12"/>
      <c r="N14" s="2"/>
      <c r="O14" s="2"/>
      <c r="P14" s="2"/>
      <c r="Q14" s="2"/>
    </row>
    <row r="15" hidden="1">
      <c r="A15" s="9"/>
      <c r="B15" s="1"/>
      <c r="C15" s="1"/>
      <c r="D15" s="1"/>
      <c r="E15" s="1"/>
      <c r="F15" s="1"/>
      <c r="G15" s="1"/>
      <c r="H15" s="1"/>
      <c r="I15" s="1"/>
      <c r="J15" s="1"/>
      <c r="K15" s="1"/>
      <c r="L15" s="1"/>
      <c r="M15" s="12"/>
      <c r="N15" s="2"/>
      <c r="O15" s="2"/>
      <c r="P15" s="2"/>
      <c r="Q15" s="2"/>
    </row>
    <row r="16" ht="10" customHeight="1">
      <c r="A16" s="13"/>
      <c r="B16" s="4"/>
      <c r="C16" s="4"/>
      <c r="D16" s="4"/>
      <c r="E16" s="4"/>
      <c r="F16" s="4"/>
      <c r="G16" s="4"/>
      <c r="H16" s="4"/>
      <c r="I16" s="4"/>
      <c r="J16" s="4"/>
      <c r="K16" s="4"/>
      <c r="L16" s="4"/>
      <c r="M16" s="14"/>
      <c r="N16" s="2"/>
      <c r="O16" s="2"/>
      <c r="P16" s="2"/>
      <c r="Q16" s="2"/>
    </row>
    <row r="17" ht="14" customHeight="1">
      <c r="A17" s="4"/>
      <c r="B17" s="27" t="s">
        <v>31</v>
      </c>
      <c r="C17" s="4"/>
      <c r="D17" s="4"/>
      <c r="E17" s="4"/>
      <c r="F17" s="4"/>
      <c r="G17" s="4"/>
      <c r="H17" s="4"/>
      <c r="I17" s="4"/>
      <c r="J17" s="4"/>
      <c r="K17" s="4"/>
      <c r="L17" s="4"/>
      <c r="M17" s="4"/>
      <c r="N17" s="2"/>
      <c r="O17" s="2"/>
      <c r="P17" s="2"/>
      <c r="Q17" s="2"/>
    </row>
    <row r="18" ht="6" customHeight="1">
      <c r="A18" s="6"/>
      <c r="B18" s="7"/>
      <c r="C18" s="7"/>
      <c r="D18" s="7"/>
      <c r="E18" s="7"/>
      <c r="F18" s="7"/>
      <c r="G18" s="7"/>
      <c r="H18" s="7"/>
      <c r="I18" s="7"/>
      <c r="J18" s="7"/>
      <c r="K18" s="7"/>
      <c r="L18" s="7"/>
      <c r="M18" s="8"/>
      <c r="N18" s="2"/>
      <c r="O18" s="2"/>
      <c r="P18" s="2"/>
      <c r="Q18" s="2"/>
    </row>
    <row r="19" ht="18" customHeight="1">
      <c r="A19" s="9"/>
      <c r="B19" s="33" t="s">
        <v>32</v>
      </c>
      <c r="C19" s="33"/>
      <c r="D19" s="33"/>
      <c r="E19" s="33" t="s">
        <v>33</v>
      </c>
      <c r="F19" s="33"/>
      <c r="G19" s="34"/>
      <c r="H19" s="22"/>
      <c r="I19" s="22"/>
      <c r="J19" s="22"/>
      <c r="K19" s="22" t="s">
        <v>16</v>
      </c>
      <c r="L19" s="22" t="s">
        <v>17</v>
      </c>
      <c r="M19" s="12"/>
      <c r="N19" s="2"/>
      <c r="O19" s="2"/>
      <c r="P19" s="2"/>
      <c r="Q19" s="2"/>
    </row>
    <row r="20">
      <c r="A20" s="9"/>
      <c r="B20" s="35">
        <v>1</v>
      </c>
      <c r="C20" s="1"/>
      <c r="D20" s="1"/>
      <c r="E20" s="36" t="s">
        <v>96</v>
      </c>
      <c r="F20" s="1"/>
      <c r="G20" s="1"/>
      <c r="H20" s="1"/>
      <c r="I20" s="1"/>
      <c r="J20" s="1"/>
      <c r="K20" s="37">
        <f>H122</f>
        <v>0</v>
      </c>
      <c r="L20" s="37">
        <f>L122</f>
        <v>0</v>
      </c>
      <c r="M20" s="12"/>
      <c r="N20" s="2"/>
      <c r="O20" s="2"/>
      <c r="P20" s="2"/>
      <c r="Q20" s="2"/>
      <c r="S20" s="26">
        <f>S121</f>
        <v>0</v>
      </c>
    </row>
    <row r="21">
      <c r="A21" s="9"/>
      <c r="B21" s="35">
        <v>2</v>
      </c>
      <c r="C21" s="1"/>
      <c r="D21" s="1"/>
      <c r="E21" s="36" t="s">
        <v>97</v>
      </c>
      <c r="F21" s="1"/>
      <c r="G21" s="1"/>
      <c r="H21" s="1"/>
      <c r="I21" s="1"/>
      <c r="J21" s="1"/>
      <c r="K21" s="37">
        <f>H185</f>
        <v>0</v>
      </c>
      <c r="L21" s="37">
        <f>L185</f>
        <v>0</v>
      </c>
      <c r="M21" s="12"/>
      <c r="N21" s="2"/>
      <c r="O21" s="2"/>
      <c r="P21" s="2"/>
      <c r="Q21" s="2"/>
      <c r="S21" s="26">
        <f>S184</f>
        <v>0</v>
      </c>
    </row>
    <row r="22">
      <c r="A22" s="9"/>
      <c r="B22" s="35">
        <v>3</v>
      </c>
      <c r="C22" s="1"/>
      <c r="D22" s="1"/>
      <c r="E22" s="36" t="s">
        <v>98</v>
      </c>
      <c r="F22" s="1"/>
      <c r="G22" s="1"/>
      <c r="H22" s="1"/>
      <c r="I22" s="1"/>
      <c r="J22" s="1"/>
      <c r="K22" s="37">
        <f>H208</f>
        <v>0</v>
      </c>
      <c r="L22" s="37">
        <f>L208</f>
        <v>0</v>
      </c>
      <c r="M22" s="12"/>
      <c r="N22" s="2"/>
      <c r="O22" s="2"/>
      <c r="P22" s="2"/>
      <c r="Q22" s="2"/>
      <c r="S22" s="26">
        <f>S207</f>
        <v>0</v>
      </c>
    </row>
    <row r="23">
      <c r="A23" s="9"/>
      <c r="B23" s="35">
        <v>4</v>
      </c>
      <c r="C23" s="1"/>
      <c r="D23" s="1"/>
      <c r="E23" s="36" t="s">
        <v>99</v>
      </c>
      <c r="F23" s="1"/>
      <c r="G23" s="1"/>
      <c r="H23" s="1"/>
      <c r="I23" s="1"/>
      <c r="J23" s="1"/>
      <c r="K23" s="37">
        <f>H216</f>
        <v>0</v>
      </c>
      <c r="L23" s="37">
        <f>L216</f>
        <v>0</v>
      </c>
      <c r="M23" s="12"/>
      <c r="N23" s="2"/>
      <c r="O23" s="2"/>
      <c r="P23" s="2"/>
      <c r="Q23" s="2"/>
      <c r="S23" s="26">
        <f>S215</f>
        <v>0</v>
      </c>
    </row>
    <row r="24">
      <c r="A24" s="9"/>
      <c r="B24" s="35">
        <v>9</v>
      </c>
      <c r="C24" s="1"/>
      <c r="D24" s="1"/>
      <c r="E24" s="36" t="s">
        <v>103</v>
      </c>
      <c r="F24" s="1"/>
      <c r="G24" s="1"/>
      <c r="H24" s="1"/>
      <c r="I24" s="1"/>
      <c r="J24" s="1"/>
      <c r="K24" s="37">
        <f>H249</f>
        <v>0</v>
      </c>
      <c r="L24" s="37">
        <f>L249</f>
        <v>0</v>
      </c>
      <c r="M24" s="12"/>
      <c r="N24" s="2"/>
      <c r="O24" s="2"/>
      <c r="P24" s="2"/>
      <c r="Q24" s="2"/>
      <c r="S24" s="26">
        <f>S248</f>
        <v>0</v>
      </c>
    </row>
    <row r="25">
      <c r="A25" s="9"/>
      <c r="B25" s="35">
        <v>998</v>
      </c>
      <c r="C25" s="1"/>
      <c r="D25" s="1"/>
      <c r="E25" s="36" t="s">
        <v>105</v>
      </c>
      <c r="F25" s="1"/>
      <c r="G25" s="1"/>
      <c r="H25" s="1"/>
      <c r="I25" s="1"/>
      <c r="J25" s="1"/>
      <c r="K25" s="37">
        <f>H257</f>
        <v>0</v>
      </c>
      <c r="L25" s="37">
        <f>L257</f>
        <v>0</v>
      </c>
      <c r="M25" s="39"/>
      <c r="N25" s="2"/>
      <c r="O25" s="2"/>
      <c r="P25" s="2"/>
      <c r="Q25" s="2"/>
      <c r="S25" s="26">
        <f>S256</f>
        <v>0</v>
      </c>
    </row>
    <row r="26">
      <c r="A26" s="13"/>
      <c r="B26" s="4"/>
      <c r="C26" s="4"/>
      <c r="D26" s="4"/>
      <c r="E26" s="4"/>
      <c r="F26" s="4"/>
      <c r="G26" s="4"/>
      <c r="H26" s="4"/>
      <c r="I26" s="4"/>
      <c r="J26" s="4"/>
      <c r="K26" s="4"/>
      <c r="L26" s="4"/>
      <c r="M26" s="73"/>
      <c r="N26" s="2"/>
      <c r="O26" s="2"/>
      <c r="P26" s="2"/>
      <c r="Q26" s="2"/>
    </row>
    <row r="27" ht="14" customHeight="1">
      <c r="A27" s="4"/>
      <c r="B27" s="27" t="s">
        <v>42</v>
      </c>
      <c r="C27" s="4"/>
      <c r="D27" s="4"/>
      <c r="E27" s="4"/>
      <c r="F27" s="4"/>
      <c r="G27" s="4"/>
      <c r="H27" s="4"/>
      <c r="I27" s="4"/>
      <c r="J27" s="4"/>
      <c r="K27" s="4"/>
      <c r="L27" s="4"/>
      <c r="M27" s="2"/>
      <c r="N27" s="2"/>
      <c r="O27" s="2"/>
      <c r="P27" s="2"/>
      <c r="Q27" s="2"/>
    </row>
    <row r="28" ht="18" customHeight="1">
      <c r="A28" s="6"/>
      <c r="B28" s="7"/>
      <c r="C28" s="7"/>
      <c r="D28" s="7"/>
      <c r="E28" s="7"/>
      <c r="F28" s="7"/>
      <c r="G28" s="7"/>
      <c r="H28" s="7"/>
      <c r="I28" s="7"/>
      <c r="J28" s="7"/>
      <c r="K28" s="7"/>
      <c r="L28" s="7"/>
      <c r="M28" s="38"/>
      <c r="N28" s="2"/>
      <c r="O28" s="2"/>
      <c r="P28" s="2"/>
      <c r="Q28" s="2"/>
    </row>
    <row r="29" ht="18" customHeight="1">
      <c r="A29" s="9"/>
      <c r="B29" s="33" t="s">
        <v>43</v>
      </c>
      <c r="C29" s="33" t="s">
        <v>32</v>
      </c>
      <c r="D29" s="33" t="s">
        <v>44</v>
      </c>
      <c r="E29" s="33" t="s">
        <v>33</v>
      </c>
      <c r="F29" s="33" t="s">
        <v>45</v>
      </c>
      <c r="G29" s="34" t="s">
        <v>46</v>
      </c>
      <c r="H29" s="22" t="s">
        <v>47</v>
      </c>
      <c r="I29" s="22" t="s">
        <v>48</v>
      </c>
      <c r="J29" s="22" t="s">
        <v>16</v>
      </c>
      <c r="K29" s="34" t="s">
        <v>49</v>
      </c>
      <c r="L29" s="22" t="s">
        <v>17</v>
      </c>
      <c r="M29" s="39"/>
      <c r="N29" s="2"/>
      <c r="O29" s="2"/>
      <c r="P29" s="2"/>
      <c r="Q29" s="2"/>
    </row>
    <row r="30" ht="40" customHeight="1">
      <c r="A30" s="9"/>
      <c r="B30" s="40" t="s">
        <v>106</v>
      </c>
      <c r="C30" s="1"/>
      <c r="D30" s="1"/>
      <c r="E30" s="1"/>
      <c r="F30" s="1"/>
      <c r="G30" s="1"/>
      <c r="H30" s="41"/>
      <c r="I30" s="1"/>
      <c r="J30" s="41"/>
      <c r="K30" s="1"/>
      <c r="L30" s="1"/>
      <c r="M30" s="12"/>
      <c r="N30" s="2"/>
      <c r="O30" s="2"/>
      <c r="P30" s="2"/>
      <c r="Q30" s="2"/>
    </row>
    <row r="31">
      <c r="A31" s="9"/>
      <c r="B31" s="42">
        <v>1</v>
      </c>
      <c r="C31" s="43" t="s">
        <v>173</v>
      </c>
      <c r="D31" s="43" t="s">
        <v>3</v>
      </c>
      <c r="E31" s="43" t="s">
        <v>174</v>
      </c>
      <c r="F31" s="43" t="s">
        <v>3</v>
      </c>
      <c r="G31" s="44" t="s">
        <v>109</v>
      </c>
      <c r="H31" s="45">
        <v>62.700000000000003</v>
      </c>
      <c r="I31" s="24">
        <f>ROUND(0,2)</f>
        <v>0</v>
      </c>
      <c r="J31" s="46">
        <f>ROUND(I31*H31,2)</f>
        <v>0</v>
      </c>
      <c r="K31" s="47">
        <v>0.20999999999999999</v>
      </c>
      <c r="L31" s="48">
        <f>IF(ISNUMBER(K31),ROUND(J31*(K31+1),2),0)</f>
        <v>0</v>
      </c>
      <c r="M31" s="12"/>
      <c r="N31" s="2"/>
      <c r="O31" s="2"/>
      <c r="P31" s="2"/>
      <c r="Q31" s="32">
        <f>IF(ISNUMBER(K31),IF(H31&gt;0,IF(I31&gt;0,J31,0),0),0)</f>
        <v>0</v>
      </c>
      <c r="R31" s="26">
        <f>IF(ISNUMBER(K31)=FALSE,J31,0)</f>
        <v>0</v>
      </c>
    </row>
    <row r="32">
      <c r="A32" s="9"/>
      <c r="B32" s="49" t="s">
        <v>54</v>
      </c>
      <c r="C32" s="1"/>
      <c r="D32" s="1"/>
      <c r="E32" s="50" t="s">
        <v>175</v>
      </c>
      <c r="F32" s="1"/>
      <c r="G32" s="1"/>
      <c r="H32" s="41"/>
      <c r="I32" s="1"/>
      <c r="J32" s="41"/>
      <c r="K32" s="1"/>
      <c r="L32" s="1"/>
      <c r="M32" s="12"/>
      <c r="N32" s="2"/>
      <c r="O32" s="2"/>
      <c r="P32" s="2"/>
      <c r="Q32" s="2"/>
    </row>
    <row r="33">
      <c r="A33" s="9"/>
      <c r="B33" s="49" t="s">
        <v>55</v>
      </c>
      <c r="C33" s="1"/>
      <c r="D33" s="1"/>
      <c r="E33" s="50" t="s">
        <v>696</v>
      </c>
      <c r="F33" s="1"/>
      <c r="G33" s="1"/>
      <c r="H33" s="41"/>
      <c r="I33" s="1"/>
      <c r="J33" s="41"/>
      <c r="K33" s="1"/>
      <c r="L33" s="1"/>
      <c r="M33" s="12"/>
      <c r="N33" s="2"/>
      <c r="O33" s="2"/>
      <c r="P33" s="2"/>
      <c r="Q33" s="2"/>
    </row>
    <row r="34">
      <c r="A34" s="9"/>
      <c r="B34" s="49" t="s">
        <v>57</v>
      </c>
      <c r="C34" s="1"/>
      <c r="D34" s="1"/>
      <c r="E34" s="50" t="s">
        <v>177</v>
      </c>
      <c r="F34" s="1"/>
      <c r="G34" s="1"/>
      <c r="H34" s="41"/>
      <c r="I34" s="1"/>
      <c r="J34" s="41"/>
      <c r="K34" s="1"/>
      <c r="L34" s="1"/>
      <c r="M34" s="12"/>
      <c r="N34" s="2"/>
      <c r="O34" s="2"/>
      <c r="P34" s="2"/>
      <c r="Q34" s="2"/>
    </row>
    <row r="35" thickBot="1">
      <c r="A35" s="9"/>
      <c r="B35" s="51" t="s">
        <v>58</v>
      </c>
      <c r="C35" s="52"/>
      <c r="D35" s="52"/>
      <c r="E35" s="53" t="s">
        <v>113</v>
      </c>
      <c r="F35" s="52"/>
      <c r="G35" s="52"/>
      <c r="H35" s="54"/>
      <c r="I35" s="52"/>
      <c r="J35" s="54"/>
      <c r="K35" s="52"/>
      <c r="L35" s="52"/>
      <c r="M35" s="12"/>
      <c r="N35" s="2"/>
      <c r="O35" s="2"/>
      <c r="P35" s="2"/>
      <c r="Q35" s="2"/>
    </row>
    <row r="36" thickTop="1">
      <c r="A36" s="9"/>
      <c r="B36" s="42">
        <v>2</v>
      </c>
      <c r="C36" s="43" t="s">
        <v>197</v>
      </c>
      <c r="D36" s="43" t="s">
        <v>3</v>
      </c>
      <c r="E36" s="43" t="s">
        <v>198</v>
      </c>
      <c r="F36" s="43" t="s">
        <v>3</v>
      </c>
      <c r="G36" s="44" t="s">
        <v>116</v>
      </c>
      <c r="H36" s="55">
        <v>18</v>
      </c>
      <c r="I36" s="56">
        <f>ROUND(0,2)</f>
        <v>0</v>
      </c>
      <c r="J36" s="57">
        <f>ROUND(I36*H36,2)</f>
        <v>0</v>
      </c>
      <c r="K36" s="58">
        <v>0.20999999999999999</v>
      </c>
      <c r="L36" s="59">
        <f>IF(ISNUMBER(K36),ROUND(J36*(K36+1),2),0)</f>
        <v>0</v>
      </c>
      <c r="M36" s="12"/>
      <c r="N36" s="2"/>
      <c r="O36" s="2"/>
      <c r="P36" s="2"/>
      <c r="Q36" s="32">
        <f>IF(ISNUMBER(K36),IF(H36&gt;0,IF(I36&gt;0,J36,0),0),0)</f>
        <v>0</v>
      </c>
      <c r="R36" s="26">
        <f>IF(ISNUMBER(K36)=FALSE,J36,0)</f>
        <v>0</v>
      </c>
    </row>
    <row r="37">
      <c r="A37" s="9"/>
      <c r="B37" s="49" t="s">
        <v>54</v>
      </c>
      <c r="C37" s="1"/>
      <c r="D37" s="1"/>
      <c r="E37" s="50" t="s">
        <v>199</v>
      </c>
      <c r="F37" s="1"/>
      <c r="G37" s="1"/>
      <c r="H37" s="41"/>
      <c r="I37" s="1"/>
      <c r="J37" s="41"/>
      <c r="K37" s="1"/>
      <c r="L37" s="1"/>
      <c r="M37" s="12"/>
      <c r="N37" s="2"/>
      <c r="O37" s="2"/>
      <c r="P37" s="2"/>
      <c r="Q37" s="2"/>
    </row>
    <row r="38">
      <c r="A38" s="9"/>
      <c r="B38" s="49" t="s">
        <v>55</v>
      </c>
      <c r="C38" s="1"/>
      <c r="D38" s="1"/>
      <c r="E38" s="50" t="s">
        <v>697</v>
      </c>
      <c r="F38" s="1"/>
      <c r="G38" s="1"/>
      <c r="H38" s="41"/>
      <c r="I38" s="1"/>
      <c r="J38" s="41"/>
      <c r="K38" s="1"/>
      <c r="L38" s="1"/>
      <c r="M38" s="12"/>
      <c r="N38" s="2"/>
      <c r="O38" s="2"/>
      <c r="P38" s="2"/>
      <c r="Q38" s="2"/>
    </row>
    <row r="39">
      <c r="A39" s="9"/>
      <c r="B39" s="49" t="s">
        <v>57</v>
      </c>
      <c r="C39" s="1"/>
      <c r="D39" s="1"/>
      <c r="E39" s="50" t="s">
        <v>201</v>
      </c>
      <c r="F39" s="1"/>
      <c r="G39" s="1"/>
      <c r="H39" s="41"/>
      <c r="I39" s="1"/>
      <c r="J39" s="41"/>
      <c r="K39" s="1"/>
      <c r="L39" s="1"/>
      <c r="M39" s="12"/>
      <c r="N39" s="2"/>
      <c r="O39" s="2"/>
      <c r="P39" s="2"/>
      <c r="Q39" s="2"/>
    </row>
    <row r="40" thickBot="1">
      <c r="A40" s="9"/>
      <c r="B40" s="51" t="s">
        <v>58</v>
      </c>
      <c r="C40" s="52"/>
      <c r="D40" s="52"/>
      <c r="E40" s="53" t="s">
        <v>113</v>
      </c>
      <c r="F40" s="52"/>
      <c r="G40" s="52"/>
      <c r="H40" s="54"/>
      <c r="I40" s="52"/>
      <c r="J40" s="54"/>
      <c r="K40" s="52"/>
      <c r="L40" s="52"/>
      <c r="M40" s="12"/>
      <c r="N40" s="2"/>
      <c r="O40" s="2"/>
      <c r="P40" s="2"/>
      <c r="Q40" s="2"/>
    </row>
    <row r="41" thickTop="1">
      <c r="A41" s="9"/>
      <c r="B41" s="42">
        <v>3</v>
      </c>
      <c r="C41" s="43" t="s">
        <v>202</v>
      </c>
      <c r="D41" s="43" t="s">
        <v>3</v>
      </c>
      <c r="E41" s="43" t="s">
        <v>203</v>
      </c>
      <c r="F41" s="43" t="s">
        <v>3</v>
      </c>
      <c r="G41" s="44" t="s">
        <v>204</v>
      </c>
      <c r="H41" s="55">
        <v>18</v>
      </c>
      <c r="I41" s="56">
        <f>ROUND(0,2)</f>
        <v>0</v>
      </c>
      <c r="J41" s="57">
        <f>ROUND(I41*H41,2)</f>
        <v>0</v>
      </c>
      <c r="K41" s="58">
        <v>0.20999999999999999</v>
      </c>
      <c r="L41" s="59">
        <f>IF(ISNUMBER(K41),ROUND(J41*(K41+1),2),0)</f>
        <v>0</v>
      </c>
      <c r="M41" s="12"/>
      <c r="N41" s="2"/>
      <c r="O41" s="2"/>
      <c r="P41" s="2"/>
      <c r="Q41" s="32">
        <f>IF(ISNUMBER(K41),IF(H41&gt;0,IF(I41&gt;0,J41,0),0),0)</f>
        <v>0</v>
      </c>
      <c r="R41" s="26">
        <f>IF(ISNUMBER(K41)=FALSE,J41,0)</f>
        <v>0</v>
      </c>
    </row>
    <row r="42">
      <c r="A42" s="9"/>
      <c r="B42" s="49" t="s">
        <v>54</v>
      </c>
      <c r="C42" s="1"/>
      <c r="D42" s="1"/>
      <c r="E42" s="50" t="s">
        <v>203</v>
      </c>
      <c r="F42" s="1"/>
      <c r="G42" s="1"/>
      <c r="H42" s="41"/>
      <c r="I42" s="1"/>
      <c r="J42" s="41"/>
      <c r="K42" s="1"/>
      <c r="L42" s="1"/>
      <c r="M42" s="12"/>
      <c r="N42" s="2"/>
      <c r="O42" s="2"/>
      <c r="P42" s="2"/>
      <c r="Q42" s="2"/>
    </row>
    <row r="43">
      <c r="A43" s="9"/>
      <c r="B43" s="49" t="s">
        <v>55</v>
      </c>
      <c r="C43" s="1"/>
      <c r="D43" s="1"/>
      <c r="E43" s="50" t="s">
        <v>3</v>
      </c>
      <c r="F43" s="1"/>
      <c r="G43" s="1"/>
      <c r="H43" s="41"/>
      <c r="I43" s="1"/>
      <c r="J43" s="41"/>
      <c r="K43" s="1"/>
      <c r="L43" s="1"/>
      <c r="M43" s="12"/>
      <c r="N43" s="2"/>
      <c r="O43" s="2"/>
      <c r="P43" s="2"/>
      <c r="Q43" s="2"/>
    </row>
    <row r="44">
      <c r="A44" s="9"/>
      <c r="B44" s="49" t="s">
        <v>57</v>
      </c>
      <c r="C44" s="1"/>
      <c r="D44" s="1"/>
      <c r="E44" s="50" t="s">
        <v>3</v>
      </c>
      <c r="F44" s="1"/>
      <c r="G44" s="1"/>
      <c r="H44" s="41"/>
      <c r="I44" s="1"/>
      <c r="J44" s="41"/>
      <c r="K44" s="1"/>
      <c r="L44" s="1"/>
      <c r="M44" s="12"/>
      <c r="N44" s="2"/>
      <c r="O44" s="2"/>
      <c r="P44" s="2"/>
      <c r="Q44" s="2"/>
    </row>
    <row r="45" thickBot="1">
      <c r="A45" s="9"/>
      <c r="B45" s="51" t="s">
        <v>58</v>
      </c>
      <c r="C45" s="52"/>
      <c r="D45" s="52"/>
      <c r="E45" s="53" t="s">
        <v>113</v>
      </c>
      <c r="F45" s="52"/>
      <c r="G45" s="52"/>
      <c r="H45" s="54"/>
      <c r="I45" s="52"/>
      <c r="J45" s="54"/>
      <c r="K45" s="52"/>
      <c r="L45" s="52"/>
      <c r="M45" s="12"/>
      <c r="N45" s="2"/>
      <c r="O45" s="2"/>
      <c r="P45" s="2"/>
      <c r="Q45" s="2"/>
    </row>
    <row r="46" thickTop="1">
      <c r="A46" s="9"/>
      <c r="B46" s="42">
        <v>4</v>
      </c>
      <c r="C46" s="43" t="s">
        <v>698</v>
      </c>
      <c r="D46" s="43" t="s">
        <v>3</v>
      </c>
      <c r="E46" s="43" t="s">
        <v>699</v>
      </c>
      <c r="F46" s="43" t="s">
        <v>3</v>
      </c>
      <c r="G46" s="44" t="s">
        <v>204</v>
      </c>
      <c r="H46" s="55">
        <v>80</v>
      </c>
      <c r="I46" s="56">
        <f>ROUND(0,2)</f>
        <v>0</v>
      </c>
      <c r="J46" s="57">
        <f>ROUND(I46*H46,2)</f>
        <v>0</v>
      </c>
      <c r="K46" s="58">
        <v>0.20999999999999999</v>
      </c>
      <c r="L46" s="59">
        <f>IF(ISNUMBER(K46),ROUND(J46*(K46+1),2),0)</f>
        <v>0</v>
      </c>
      <c r="M46" s="12"/>
      <c r="N46" s="2"/>
      <c r="O46" s="2"/>
      <c r="P46" s="2"/>
      <c r="Q46" s="32">
        <f>IF(ISNUMBER(K46),IF(H46&gt;0,IF(I46&gt;0,J46,0),0),0)</f>
        <v>0</v>
      </c>
      <c r="R46" s="26">
        <f>IF(ISNUMBER(K46)=FALSE,J46,0)</f>
        <v>0</v>
      </c>
    </row>
    <row r="47">
      <c r="A47" s="9"/>
      <c r="B47" s="49" t="s">
        <v>54</v>
      </c>
      <c r="C47" s="1"/>
      <c r="D47" s="1"/>
      <c r="E47" s="50" t="s">
        <v>700</v>
      </c>
      <c r="F47" s="1"/>
      <c r="G47" s="1"/>
      <c r="H47" s="41"/>
      <c r="I47" s="1"/>
      <c r="J47" s="41"/>
      <c r="K47" s="1"/>
      <c r="L47" s="1"/>
      <c r="M47" s="12"/>
      <c r="N47" s="2"/>
      <c r="O47" s="2"/>
      <c r="P47" s="2"/>
      <c r="Q47" s="2"/>
    </row>
    <row r="48">
      <c r="A48" s="9"/>
      <c r="B48" s="49" t="s">
        <v>55</v>
      </c>
      <c r="C48" s="1"/>
      <c r="D48" s="1"/>
      <c r="E48" s="50" t="s">
        <v>701</v>
      </c>
      <c r="F48" s="1"/>
      <c r="G48" s="1"/>
      <c r="H48" s="41"/>
      <c r="I48" s="1"/>
      <c r="J48" s="41"/>
      <c r="K48" s="1"/>
      <c r="L48" s="1"/>
      <c r="M48" s="12"/>
      <c r="N48" s="2"/>
      <c r="O48" s="2"/>
      <c r="P48" s="2"/>
      <c r="Q48" s="2"/>
    </row>
    <row r="49">
      <c r="A49" s="9"/>
      <c r="B49" s="49" t="s">
        <v>57</v>
      </c>
      <c r="C49" s="1"/>
      <c r="D49" s="1"/>
      <c r="E49" s="50" t="s">
        <v>702</v>
      </c>
      <c r="F49" s="1"/>
      <c r="G49" s="1"/>
      <c r="H49" s="41"/>
      <c r="I49" s="1"/>
      <c r="J49" s="41"/>
      <c r="K49" s="1"/>
      <c r="L49" s="1"/>
      <c r="M49" s="12"/>
      <c r="N49" s="2"/>
      <c r="O49" s="2"/>
      <c r="P49" s="2"/>
      <c r="Q49" s="2"/>
    </row>
    <row r="50" thickBot="1">
      <c r="A50" s="9"/>
      <c r="B50" s="51" t="s">
        <v>58</v>
      </c>
      <c r="C50" s="52"/>
      <c r="D50" s="52"/>
      <c r="E50" s="53" t="s">
        <v>113</v>
      </c>
      <c r="F50" s="52"/>
      <c r="G50" s="52"/>
      <c r="H50" s="54"/>
      <c r="I50" s="52"/>
      <c r="J50" s="54"/>
      <c r="K50" s="52"/>
      <c r="L50" s="52"/>
      <c r="M50" s="12"/>
      <c r="N50" s="2"/>
      <c r="O50" s="2"/>
      <c r="P50" s="2"/>
      <c r="Q50" s="2"/>
    </row>
    <row r="51" thickTop="1">
      <c r="A51" s="9"/>
      <c r="B51" s="42">
        <v>5</v>
      </c>
      <c r="C51" s="43" t="s">
        <v>703</v>
      </c>
      <c r="D51" s="43" t="s">
        <v>3</v>
      </c>
      <c r="E51" s="43" t="s">
        <v>704</v>
      </c>
      <c r="F51" s="43" t="s">
        <v>3</v>
      </c>
      <c r="G51" s="44" t="s">
        <v>204</v>
      </c>
      <c r="H51" s="55">
        <v>80</v>
      </c>
      <c r="I51" s="56">
        <f>ROUND(0,2)</f>
        <v>0</v>
      </c>
      <c r="J51" s="57">
        <f>ROUND(I51*H51,2)</f>
        <v>0</v>
      </c>
      <c r="K51" s="58">
        <v>0.20999999999999999</v>
      </c>
      <c r="L51" s="59">
        <f>IF(ISNUMBER(K51),ROUND(J51*(K51+1),2),0)</f>
        <v>0</v>
      </c>
      <c r="M51" s="12"/>
      <c r="N51" s="2"/>
      <c r="O51" s="2"/>
      <c r="P51" s="2"/>
      <c r="Q51" s="32">
        <f>IF(ISNUMBER(K51),IF(H51&gt;0,IF(I51&gt;0,J51,0),0),0)</f>
        <v>0</v>
      </c>
      <c r="R51" s="26">
        <f>IF(ISNUMBER(K51)=FALSE,J51,0)</f>
        <v>0</v>
      </c>
    </row>
    <row r="52">
      <c r="A52" s="9"/>
      <c r="B52" s="49" t="s">
        <v>54</v>
      </c>
      <c r="C52" s="1"/>
      <c r="D52" s="1"/>
      <c r="E52" s="50" t="s">
        <v>704</v>
      </c>
      <c r="F52" s="1"/>
      <c r="G52" s="1"/>
      <c r="H52" s="41"/>
      <c r="I52" s="1"/>
      <c r="J52" s="41"/>
      <c r="K52" s="1"/>
      <c r="L52" s="1"/>
      <c r="M52" s="12"/>
      <c r="N52" s="2"/>
      <c r="O52" s="2"/>
      <c r="P52" s="2"/>
      <c r="Q52" s="2"/>
    </row>
    <row r="53">
      <c r="A53" s="9"/>
      <c r="B53" s="49" t="s">
        <v>55</v>
      </c>
      <c r="C53" s="1"/>
      <c r="D53" s="1"/>
      <c r="E53" s="50" t="s">
        <v>3</v>
      </c>
      <c r="F53" s="1"/>
      <c r="G53" s="1"/>
      <c r="H53" s="41"/>
      <c r="I53" s="1"/>
      <c r="J53" s="41"/>
      <c r="K53" s="1"/>
      <c r="L53" s="1"/>
      <c r="M53" s="12"/>
      <c r="N53" s="2"/>
      <c r="O53" s="2"/>
      <c r="P53" s="2"/>
      <c r="Q53" s="2"/>
    </row>
    <row r="54">
      <c r="A54" s="9"/>
      <c r="B54" s="49" t="s">
        <v>57</v>
      </c>
      <c r="C54" s="1"/>
      <c r="D54" s="1"/>
      <c r="E54" s="50" t="s">
        <v>3</v>
      </c>
      <c r="F54" s="1"/>
      <c r="G54" s="1"/>
      <c r="H54" s="41"/>
      <c r="I54" s="1"/>
      <c r="J54" s="41"/>
      <c r="K54" s="1"/>
      <c r="L54" s="1"/>
      <c r="M54" s="12"/>
      <c r="N54" s="2"/>
      <c r="O54" s="2"/>
      <c r="P54" s="2"/>
      <c r="Q54" s="2"/>
    </row>
    <row r="55" thickBot="1">
      <c r="A55" s="9"/>
      <c r="B55" s="51" t="s">
        <v>58</v>
      </c>
      <c r="C55" s="52"/>
      <c r="D55" s="52"/>
      <c r="E55" s="53" t="s">
        <v>113</v>
      </c>
      <c r="F55" s="52"/>
      <c r="G55" s="52"/>
      <c r="H55" s="54"/>
      <c r="I55" s="52"/>
      <c r="J55" s="54"/>
      <c r="K55" s="52"/>
      <c r="L55" s="52"/>
      <c r="M55" s="12"/>
      <c r="N55" s="2"/>
      <c r="O55" s="2"/>
      <c r="P55" s="2"/>
      <c r="Q55" s="2"/>
    </row>
    <row r="56" thickTop="1">
      <c r="A56" s="9"/>
      <c r="B56" s="42">
        <v>6</v>
      </c>
      <c r="C56" s="43" t="s">
        <v>705</v>
      </c>
      <c r="D56" s="43" t="s">
        <v>3</v>
      </c>
      <c r="E56" s="43" t="s">
        <v>706</v>
      </c>
      <c r="F56" s="43" t="s">
        <v>3</v>
      </c>
      <c r="G56" s="44" t="s">
        <v>116</v>
      </c>
      <c r="H56" s="55">
        <v>10</v>
      </c>
      <c r="I56" s="56">
        <f>ROUND(0,2)</f>
        <v>0</v>
      </c>
      <c r="J56" s="57">
        <f>ROUND(I56*H56,2)</f>
        <v>0</v>
      </c>
      <c r="K56" s="58">
        <v>0.20999999999999999</v>
      </c>
      <c r="L56" s="59">
        <f>IF(ISNUMBER(K56),ROUND(J56*(K56+1),2),0)</f>
        <v>0</v>
      </c>
      <c r="M56" s="12"/>
      <c r="N56" s="2"/>
      <c r="O56" s="2"/>
      <c r="P56" s="2"/>
      <c r="Q56" s="32">
        <f>IF(ISNUMBER(K56),IF(H56&gt;0,IF(I56&gt;0,J56,0),0),0)</f>
        <v>0</v>
      </c>
      <c r="R56" s="26">
        <f>IF(ISNUMBER(K56)=FALSE,J56,0)</f>
        <v>0</v>
      </c>
    </row>
    <row r="57">
      <c r="A57" s="9"/>
      <c r="B57" s="49" t="s">
        <v>54</v>
      </c>
      <c r="C57" s="1"/>
      <c r="D57" s="1"/>
      <c r="E57" s="50" t="s">
        <v>706</v>
      </c>
      <c r="F57" s="1"/>
      <c r="G57" s="1"/>
      <c r="H57" s="41"/>
      <c r="I57" s="1"/>
      <c r="J57" s="41"/>
      <c r="K57" s="1"/>
      <c r="L57" s="1"/>
      <c r="M57" s="12"/>
      <c r="N57" s="2"/>
      <c r="O57" s="2"/>
      <c r="P57" s="2"/>
      <c r="Q57" s="2"/>
    </row>
    <row r="58">
      <c r="A58" s="9"/>
      <c r="B58" s="49" t="s">
        <v>55</v>
      </c>
      <c r="C58" s="1"/>
      <c r="D58" s="1"/>
      <c r="E58" s="50" t="s">
        <v>707</v>
      </c>
      <c r="F58" s="1"/>
      <c r="G58" s="1"/>
      <c r="H58" s="41"/>
      <c r="I58" s="1"/>
      <c r="J58" s="41"/>
      <c r="K58" s="1"/>
      <c r="L58" s="1"/>
      <c r="M58" s="12"/>
      <c r="N58" s="2"/>
      <c r="O58" s="2"/>
      <c r="P58" s="2"/>
      <c r="Q58" s="2"/>
    </row>
    <row r="59">
      <c r="A59" s="9"/>
      <c r="B59" s="49" t="s">
        <v>57</v>
      </c>
      <c r="C59" s="1"/>
      <c r="D59" s="1"/>
      <c r="E59" s="50" t="s">
        <v>3</v>
      </c>
      <c r="F59" s="1"/>
      <c r="G59" s="1"/>
      <c r="H59" s="41"/>
      <c r="I59" s="1"/>
      <c r="J59" s="41"/>
      <c r="K59" s="1"/>
      <c r="L59" s="1"/>
      <c r="M59" s="12"/>
      <c r="N59" s="2"/>
      <c r="O59" s="2"/>
      <c r="P59" s="2"/>
      <c r="Q59" s="2"/>
    </row>
    <row r="60" thickBot="1">
      <c r="A60" s="9"/>
      <c r="B60" s="51" t="s">
        <v>58</v>
      </c>
      <c r="C60" s="52"/>
      <c r="D60" s="52"/>
      <c r="E60" s="53" t="s">
        <v>113</v>
      </c>
      <c r="F60" s="52"/>
      <c r="G60" s="52"/>
      <c r="H60" s="54"/>
      <c r="I60" s="52"/>
      <c r="J60" s="54"/>
      <c r="K60" s="52"/>
      <c r="L60" s="52"/>
      <c r="M60" s="12"/>
      <c r="N60" s="2"/>
      <c r="O60" s="2"/>
      <c r="P60" s="2"/>
      <c r="Q60" s="2"/>
    </row>
    <row r="61" thickTop="1">
      <c r="A61" s="9"/>
      <c r="B61" s="42">
        <v>7</v>
      </c>
      <c r="C61" s="43" t="s">
        <v>708</v>
      </c>
      <c r="D61" s="43" t="s">
        <v>3</v>
      </c>
      <c r="E61" s="43" t="s">
        <v>709</v>
      </c>
      <c r="F61" s="43" t="s">
        <v>3</v>
      </c>
      <c r="G61" s="44" t="s">
        <v>116</v>
      </c>
      <c r="H61" s="55">
        <v>10</v>
      </c>
      <c r="I61" s="56">
        <f>ROUND(0,2)</f>
        <v>0</v>
      </c>
      <c r="J61" s="57">
        <f>ROUND(I61*H61,2)</f>
        <v>0</v>
      </c>
      <c r="K61" s="58">
        <v>0.20999999999999999</v>
      </c>
      <c r="L61" s="59">
        <f>IF(ISNUMBER(K61),ROUND(J61*(K61+1),2),0)</f>
        <v>0</v>
      </c>
      <c r="M61" s="12"/>
      <c r="N61" s="2"/>
      <c r="O61" s="2"/>
      <c r="P61" s="2"/>
      <c r="Q61" s="32">
        <f>IF(ISNUMBER(K61),IF(H61&gt;0,IF(I61&gt;0,J61,0),0),0)</f>
        <v>0</v>
      </c>
      <c r="R61" s="26">
        <f>IF(ISNUMBER(K61)=FALSE,J61,0)</f>
        <v>0</v>
      </c>
    </row>
    <row r="62">
      <c r="A62" s="9"/>
      <c r="B62" s="49" t="s">
        <v>54</v>
      </c>
      <c r="C62" s="1"/>
      <c r="D62" s="1"/>
      <c r="E62" s="50" t="s">
        <v>709</v>
      </c>
      <c r="F62" s="1"/>
      <c r="G62" s="1"/>
      <c r="H62" s="41"/>
      <c r="I62" s="1"/>
      <c r="J62" s="41"/>
      <c r="K62" s="1"/>
      <c r="L62" s="1"/>
      <c r="M62" s="12"/>
      <c r="N62" s="2"/>
      <c r="O62" s="2"/>
      <c r="P62" s="2"/>
      <c r="Q62" s="2"/>
    </row>
    <row r="63">
      <c r="A63" s="9"/>
      <c r="B63" s="49" t="s">
        <v>55</v>
      </c>
      <c r="C63" s="1"/>
      <c r="D63" s="1"/>
      <c r="E63" s="50" t="s">
        <v>3</v>
      </c>
      <c r="F63" s="1"/>
      <c r="G63" s="1"/>
      <c r="H63" s="41"/>
      <c r="I63" s="1"/>
      <c r="J63" s="41"/>
      <c r="K63" s="1"/>
      <c r="L63" s="1"/>
      <c r="M63" s="12"/>
      <c r="N63" s="2"/>
      <c r="O63" s="2"/>
      <c r="P63" s="2"/>
      <c r="Q63" s="2"/>
    </row>
    <row r="64">
      <c r="A64" s="9"/>
      <c r="B64" s="49" t="s">
        <v>57</v>
      </c>
      <c r="C64" s="1"/>
      <c r="D64" s="1"/>
      <c r="E64" s="50" t="s">
        <v>3</v>
      </c>
      <c r="F64" s="1"/>
      <c r="G64" s="1"/>
      <c r="H64" s="41"/>
      <c r="I64" s="1"/>
      <c r="J64" s="41"/>
      <c r="K64" s="1"/>
      <c r="L64" s="1"/>
      <c r="M64" s="12"/>
      <c r="N64" s="2"/>
      <c r="O64" s="2"/>
      <c r="P64" s="2"/>
      <c r="Q64" s="2"/>
    </row>
    <row r="65" thickBot="1">
      <c r="A65" s="9"/>
      <c r="B65" s="51" t="s">
        <v>58</v>
      </c>
      <c r="C65" s="52"/>
      <c r="D65" s="52"/>
      <c r="E65" s="53" t="s">
        <v>113</v>
      </c>
      <c r="F65" s="52"/>
      <c r="G65" s="52"/>
      <c r="H65" s="54"/>
      <c r="I65" s="52"/>
      <c r="J65" s="54"/>
      <c r="K65" s="52"/>
      <c r="L65" s="52"/>
      <c r="M65" s="12"/>
      <c r="N65" s="2"/>
      <c r="O65" s="2"/>
      <c r="P65" s="2"/>
      <c r="Q65" s="2"/>
    </row>
    <row r="66" thickTop="1">
      <c r="A66" s="9"/>
      <c r="B66" s="42">
        <v>8</v>
      </c>
      <c r="C66" s="43" t="s">
        <v>710</v>
      </c>
      <c r="D66" s="43" t="s">
        <v>3</v>
      </c>
      <c r="E66" s="43" t="s">
        <v>711</v>
      </c>
      <c r="F66" s="43" t="s">
        <v>3</v>
      </c>
      <c r="G66" s="44" t="s">
        <v>116</v>
      </c>
      <c r="H66" s="55">
        <v>10</v>
      </c>
      <c r="I66" s="56">
        <f>ROUND(0,2)</f>
        <v>0</v>
      </c>
      <c r="J66" s="57">
        <f>ROUND(I66*H66,2)</f>
        <v>0</v>
      </c>
      <c r="K66" s="58">
        <v>0.20999999999999999</v>
      </c>
      <c r="L66" s="59">
        <f>IF(ISNUMBER(K66),ROUND(J66*(K66+1),2),0)</f>
        <v>0</v>
      </c>
      <c r="M66" s="12"/>
      <c r="N66" s="2"/>
      <c r="O66" s="2"/>
      <c r="P66" s="2"/>
      <c r="Q66" s="32">
        <f>IF(ISNUMBER(K66),IF(H66&gt;0,IF(I66&gt;0,J66,0),0),0)</f>
        <v>0</v>
      </c>
      <c r="R66" s="26">
        <f>IF(ISNUMBER(K66)=FALSE,J66,0)</f>
        <v>0</v>
      </c>
    </row>
    <row r="67">
      <c r="A67" s="9"/>
      <c r="B67" s="49" t="s">
        <v>54</v>
      </c>
      <c r="C67" s="1"/>
      <c r="D67" s="1"/>
      <c r="E67" s="50" t="s">
        <v>711</v>
      </c>
      <c r="F67" s="1"/>
      <c r="G67" s="1"/>
      <c r="H67" s="41"/>
      <c r="I67" s="1"/>
      <c r="J67" s="41"/>
      <c r="K67" s="1"/>
      <c r="L67" s="1"/>
      <c r="M67" s="12"/>
      <c r="N67" s="2"/>
      <c r="O67" s="2"/>
      <c r="P67" s="2"/>
      <c r="Q67" s="2"/>
    </row>
    <row r="68">
      <c r="A68" s="9"/>
      <c r="B68" s="49" t="s">
        <v>55</v>
      </c>
      <c r="C68" s="1"/>
      <c r="D68" s="1"/>
      <c r="E68" s="50" t="s">
        <v>3</v>
      </c>
      <c r="F68" s="1"/>
      <c r="G68" s="1"/>
      <c r="H68" s="41"/>
      <c r="I68" s="1"/>
      <c r="J68" s="41"/>
      <c r="K68" s="1"/>
      <c r="L68" s="1"/>
      <c r="M68" s="12"/>
      <c r="N68" s="2"/>
      <c r="O68" s="2"/>
      <c r="P68" s="2"/>
      <c r="Q68" s="2"/>
    </row>
    <row r="69">
      <c r="A69" s="9"/>
      <c r="B69" s="49" t="s">
        <v>57</v>
      </c>
      <c r="C69" s="1"/>
      <c r="D69" s="1"/>
      <c r="E69" s="50" t="s">
        <v>3</v>
      </c>
      <c r="F69" s="1"/>
      <c r="G69" s="1"/>
      <c r="H69" s="41"/>
      <c r="I69" s="1"/>
      <c r="J69" s="41"/>
      <c r="K69" s="1"/>
      <c r="L69" s="1"/>
      <c r="M69" s="12"/>
      <c r="N69" s="2"/>
      <c r="O69" s="2"/>
      <c r="P69" s="2"/>
      <c r="Q69" s="2"/>
    </row>
    <row r="70" thickBot="1">
      <c r="A70" s="9"/>
      <c r="B70" s="51" t="s">
        <v>58</v>
      </c>
      <c r="C70" s="52"/>
      <c r="D70" s="52"/>
      <c r="E70" s="53" t="s">
        <v>113</v>
      </c>
      <c r="F70" s="52"/>
      <c r="G70" s="52"/>
      <c r="H70" s="54"/>
      <c r="I70" s="52"/>
      <c r="J70" s="54"/>
      <c r="K70" s="52"/>
      <c r="L70" s="52"/>
      <c r="M70" s="12"/>
      <c r="N70" s="2"/>
      <c r="O70" s="2"/>
      <c r="P70" s="2"/>
      <c r="Q70" s="2"/>
    </row>
    <row r="71" thickTop="1">
      <c r="A71" s="9"/>
      <c r="B71" s="42">
        <v>9</v>
      </c>
      <c r="C71" s="43" t="s">
        <v>712</v>
      </c>
      <c r="D71" s="43" t="s">
        <v>3</v>
      </c>
      <c r="E71" s="43" t="s">
        <v>713</v>
      </c>
      <c r="F71" s="43" t="s">
        <v>3</v>
      </c>
      <c r="G71" s="44" t="s">
        <v>116</v>
      </c>
      <c r="H71" s="55">
        <v>10</v>
      </c>
      <c r="I71" s="56">
        <f>ROUND(0,2)</f>
        <v>0</v>
      </c>
      <c r="J71" s="57">
        <f>ROUND(I71*H71,2)</f>
        <v>0</v>
      </c>
      <c r="K71" s="58">
        <v>0.20999999999999999</v>
      </c>
      <c r="L71" s="59">
        <f>IF(ISNUMBER(K71),ROUND(J71*(K71+1),2),0)</f>
        <v>0</v>
      </c>
      <c r="M71" s="12"/>
      <c r="N71" s="2"/>
      <c r="O71" s="2"/>
      <c r="P71" s="2"/>
      <c r="Q71" s="32">
        <f>IF(ISNUMBER(K71),IF(H71&gt;0,IF(I71&gt;0,J71,0),0),0)</f>
        <v>0</v>
      </c>
      <c r="R71" s="26">
        <f>IF(ISNUMBER(K71)=FALSE,J71,0)</f>
        <v>0</v>
      </c>
    </row>
    <row r="72">
      <c r="A72" s="9"/>
      <c r="B72" s="49" t="s">
        <v>54</v>
      </c>
      <c r="C72" s="1"/>
      <c r="D72" s="1"/>
      <c r="E72" s="50" t="s">
        <v>713</v>
      </c>
      <c r="F72" s="1"/>
      <c r="G72" s="1"/>
      <c r="H72" s="41"/>
      <c r="I72" s="1"/>
      <c r="J72" s="41"/>
      <c r="K72" s="1"/>
      <c r="L72" s="1"/>
      <c r="M72" s="12"/>
      <c r="N72" s="2"/>
      <c r="O72" s="2"/>
      <c r="P72" s="2"/>
      <c r="Q72" s="2"/>
    </row>
    <row r="73">
      <c r="A73" s="9"/>
      <c r="B73" s="49" t="s">
        <v>55</v>
      </c>
      <c r="C73" s="1"/>
      <c r="D73" s="1"/>
      <c r="E73" s="50" t="s">
        <v>3</v>
      </c>
      <c r="F73" s="1"/>
      <c r="G73" s="1"/>
      <c r="H73" s="41"/>
      <c r="I73" s="1"/>
      <c r="J73" s="41"/>
      <c r="K73" s="1"/>
      <c r="L73" s="1"/>
      <c r="M73" s="12"/>
      <c r="N73" s="2"/>
      <c r="O73" s="2"/>
      <c r="P73" s="2"/>
      <c r="Q73" s="2"/>
    </row>
    <row r="74">
      <c r="A74" s="9"/>
      <c r="B74" s="49" t="s">
        <v>57</v>
      </c>
      <c r="C74" s="1"/>
      <c r="D74" s="1"/>
      <c r="E74" s="50" t="s">
        <v>3</v>
      </c>
      <c r="F74" s="1"/>
      <c r="G74" s="1"/>
      <c r="H74" s="41"/>
      <c r="I74" s="1"/>
      <c r="J74" s="41"/>
      <c r="K74" s="1"/>
      <c r="L74" s="1"/>
      <c r="M74" s="12"/>
      <c r="N74" s="2"/>
      <c r="O74" s="2"/>
      <c r="P74" s="2"/>
      <c r="Q74" s="2"/>
    </row>
    <row r="75" thickBot="1">
      <c r="A75" s="9"/>
      <c r="B75" s="51" t="s">
        <v>58</v>
      </c>
      <c r="C75" s="52"/>
      <c r="D75" s="52"/>
      <c r="E75" s="53" t="s">
        <v>3</v>
      </c>
      <c r="F75" s="52"/>
      <c r="G75" s="52"/>
      <c r="H75" s="54"/>
      <c r="I75" s="52"/>
      <c r="J75" s="54"/>
      <c r="K75" s="52"/>
      <c r="L75" s="52"/>
      <c r="M75" s="12"/>
      <c r="N75" s="2"/>
      <c r="O75" s="2"/>
      <c r="P75" s="2"/>
      <c r="Q75" s="2"/>
    </row>
    <row r="76" thickTop="1">
      <c r="A76" s="9"/>
      <c r="B76" s="42">
        <v>10</v>
      </c>
      <c r="C76" s="43" t="s">
        <v>714</v>
      </c>
      <c r="D76" s="43" t="s">
        <v>3</v>
      </c>
      <c r="E76" s="43" t="s">
        <v>715</v>
      </c>
      <c r="F76" s="43" t="s">
        <v>3</v>
      </c>
      <c r="G76" s="44" t="s">
        <v>204</v>
      </c>
      <c r="H76" s="55">
        <v>80</v>
      </c>
      <c r="I76" s="56">
        <f>ROUND(0,2)</f>
        <v>0</v>
      </c>
      <c r="J76" s="57">
        <f>ROUND(I76*H76,2)</f>
        <v>0</v>
      </c>
      <c r="K76" s="58">
        <v>0.20999999999999999</v>
      </c>
      <c r="L76" s="59">
        <f>IF(ISNUMBER(K76),ROUND(J76*(K76+1),2),0)</f>
        <v>0</v>
      </c>
      <c r="M76" s="12"/>
      <c r="N76" s="2"/>
      <c r="O76" s="2"/>
      <c r="P76" s="2"/>
      <c r="Q76" s="32">
        <f>IF(ISNUMBER(K76),IF(H76&gt;0,IF(I76&gt;0,J76,0),0),0)</f>
        <v>0</v>
      </c>
      <c r="R76" s="26">
        <f>IF(ISNUMBER(K76)=FALSE,J76,0)</f>
        <v>0</v>
      </c>
    </row>
    <row r="77">
      <c r="A77" s="9"/>
      <c r="B77" s="49" t="s">
        <v>54</v>
      </c>
      <c r="C77" s="1"/>
      <c r="D77" s="1"/>
      <c r="E77" s="50" t="s">
        <v>716</v>
      </c>
      <c r="F77" s="1"/>
      <c r="G77" s="1"/>
      <c r="H77" s="41"/>
      <c r="I77" s="1"/>
      <c r="J77" s="41"/>
      <c r="K77" s="1"/>
      <c r="L77" s="1"/>
      <c r="M77" s="12"/>
      <c r="N77" s="2"/>
      <c r="O77" s="2"/>
      <c r="P77" s="2"/>
      <c r="Q77" s="2"/>
    </row>
    <row r="78">
      <c r="A78" s="9"/>
      <c r="B78" s="49" t="s">
        <v>55</v>
      </c>
      <c r="C78" s="1"/>
      <c r="D78" s="1"/>
      <c r="E78" s="50" t="s">
        <v>3</v>
      </c>
      <c r="F78" s="1"/>
      <c r="G78" s="1"/>
      <c r="H78" s="41"/>
      <c r="I78" s="1"/>
      <c r="J78" s="41"/>
      <c r="K78" s="1"/>
      <c r="L78" s="1"/>
      <c r="M78" s="12"/>
      <c r="N78" s="2"/>
      <c r="O78" s="2"/>
      <c r="P78" s="2"/>
      <c r="Q78" s="2"/>
    </row>
    <row r="79">
      <c r="A79" s="9"/>
      <c r="B79" s="49" t="s">
        <v>57</v>
      </c>
      <c r="C79" s="1"/>
      <c r="D79" s="1"/>
      <c r="E79" s="50" t="s">
        <v>702</v>
      </c>
      <c r="F79" s="1"/>
      <c r="G79" s="1"/>
      <c r="H79" s="41"/>
      <c r="I79" s="1"/>
      <c r="J79" s="41"/>
      <c r="K79" s="1"/>
      <c r="L79" s="1"/>
      <c r="M79" s="12"/>
      <c r="N79" s="2"/>
      <c r="O79" s="2"/>
      <c r="P79" s="2"/>
      <c r="Q79" s="2"/>
    </row>
    <row r="80" thickBot="1">
      <c r="A80" s="9"/>
      <c r="B80" s="51" t="s">
        <v>58</v>
      </c>
      <c r="C80" s="52"/>
      <c r="D80" s="52"/>
      <c r="E80" s="53" t="s">
        <v>113</v>
      </c>
      <c r="F80" s="52"/>
      <c r="G80" s="52"/>
      <c r="H80" s="54"/>
      <c r="I80" s="52"/>
      <c r="J80" s="54"/>
      <c r="K80" s="52"/>
      <c r="L80" s="52"/>
      <c r="M80" s="12"/>
      <c r="N80" s="2"/>
      <c r="O80" s="2"/>
      <c r="P80" s="2"/>
      <c r="Q80" s="2"/>
    </row>
    <row r="81" thickTop="1">
      <c r="A81" s="9"/>
      <c r="B81" s="42">
        <v>11</v>
      </c>
      <c r="C81" s="43" t="s">
        <v>717</v>
      </c>
      <c r="D81" s="43" t="s">
        <v>3</v>
      </c>
      <c r="E81" s="43" t="s">
        <v>718</v>
      </c>
      <c r="F81" s="43" t="s">
        <v>3</v>
      </c>
      <c r="G81" s="44" t="s">
        <v>116</v>
      </c>
      <c r="H81" s="55">
        <v>10</v>
      </c>
      <c r="I81" s="56">
        <f>ROUND(0,2)</f>
        <v>0</v>
      </c>
      <c r="J81" s="57">
        <f>ROUND(I81*H81,2)</f>
        <v>0</v>
      </c>
      <c r="K81" s="58">
        <v>0.20999999999999999</v>
      </c>
      <c r="L81" s="59">
        <f>IF(ISNUMBER(K81),ROUND(J81*(K81+1),2),0)</f>
        <v>0</v>
      </c>
      <c r="M81" s="12"/>
      <c r="N81" s="2"/>
      <c r="O81" s="2"/>
      <c r="P81" s="2"/>
      <c r="Q81" s="32">
        <f>IF(ISNUMBER(K81),IF(H81&gt;0,IF(I81&gt;0,J81,0),0),0)</f>
        <v>0</v>
      </c>
      <c r="R81" s="26">
        <f>IF(ISNUMBER(K81)=FALSE,J81,0)</f>
        <v>0</v>
      </c>
    </row>
    <row r="82">
      <c r="A82" s="9"/>
      <c r="B82" s="49" t="s">
        <v>54</v>
      </c>
      <c r="C82" s="1"/>
      <c r="D82" s="1"/>
      <c r="E82" s="50" t="s">
        <v>719</v>
      </c>
      <c r="F82" s="1"/>
      <c r="G82" s="1"/>
      <c r="H82" s="41"/>
      <c r="I82" s="1"/>
      <c r="J82" s="41"/>
      <c r="K82" s="1"/>
      <c r="L82" s="1"/>
      <c r="M82" s="12"/>
      <c r="N82" s="2"/>
      <c r="O82" s="2"/>
      <c r="P82" s="2"/>
      <c r="Q82" s="2"/>
    </row>
    <row r="83">
      <c r="A83" s="9"/>
      <c r="B83" s="49" t="s">
        <v>55</v>
      </c>
      <c r="C83" s="1"/>
      <c r="D83" s="1"/>
      <c r="E83" s="50" t="s">
        <v>3</v>
      </c>
      <c r="F83" s="1"/>
      <c r="G83" s="1"/>
      <c r="H83" s="41"/>
      <c r="I83" s="1"/>
      <c r="J83" s="41"/>
      <c r="K83" s="1"/>
      <c r="L83" s="1"/>
      <c r="M83" s="12"/>
      <c r="N83" s="2"/>
      <c r="O83" s="2"/>
      <c r="P83" s="2"/>
      <c r="Q83" s="2"/>
    </row>
    <row r="84">
      <c r="A84" s="9"/>
      <c r="B84" s="49" t="s">
        <v>57</v>
      </c>
      <c r="C84" s="1"/>
      <c r="D84" s="1"/>
      <c r="E84" s="50" t="s">
        <v>720</v>
      </c>
      <c r="F84" s="1"/>
      <c r="G84" s="1"/>
      <c r="H84" s="41"/>
      <c r="I84" s="1"/>
      <c r="J84" s="41"/>
      <c r="K84" s="1"/>
      <c r="L84" s="1"/>
      <c r="M84" s="12"/>
      <c r="N84" s="2"/>
      <c r="O84" s="2"/>
      <c r="P84" s="2"/>
      <c r="Q84" s="2"/>
    </row>
    <row r="85" thickBot="1">
      <c r="A85" s="9"/>
      <c r="B85" s="51" t="s">
        <v>58</v>
      </c>
      <c r="C85" s="52"/>
      <c r="D85" s="52"/>
      <c r="E85" s="53" t="s">
        <v>113</v>
      </c>
      <c r="F85" s="52"/>
      <c r="G85" s="52"/>
      <c r="H85" s="54"/>
      <c r="I85" s="52"/>
      <c r="J85" s="54"/>
      <c r="K85" s="52"/>
      <c r="L85" s="52"/>
      <c r="M85" s="12"/>
      <c r="N85" s="2"/>
      <c r="O85" s="2"/>
      <c r="P85" s="2"/>
      <c r="Q85" s="2"/>
    </row>
    <row r="86" thickTop="1">
      <c r="A86" s="9"/>
      <c r="B86" s="42">
        <v>12</v>
      </c>
      <c r="C86" s="43" t="s">
        <v>291</v>
      </c>
      <c r="D86" s="43" t="s">
        <v>3</v>
      </c>
      <c r="E86" s="43" t="s">
        <v>292</v>
      </c>
      <c r="F86" s="43" t="s">
        <v>3</v>
      </c>
      <c r="G86" s="44" t="s">
        <v>138</v>
      </c>
      <c r="H86" s="55">
        <v>120</v>
      </c>
      <c r="I86" s="56">
        <f>ROUND(0,2)</f>
        <v>0</v>
      </c>
      <c r="J86" s="57">
        <f>ROUND(I86*H86,2)</f>
        <v>0</v>
      </c>
      <c r="K86" s="58">
        <v>0.20999999999999999</v>
      </c>
      <c r="L86" s="59">
        <f>IF(ISNUMBER(K86),ROUND(J86*(K86+1),2),0)</f>
        <v>0</v>
      </c>
      <c r="M86" s="12"/>
      <c r="N86" s="2"/>
      <c r="O86" s="2"/>
      <c r="P86" s="2"/>
      <c r="Q86" s="32">
        <f>IF(ISNUMBER(K86),IF(H86&gt;0,IF(I86&gt;0,J86,0),0),0)</f>
        <v>0</v>
      </c>
      <c r="R86" s="26">
        <f>IF(ISNUMBER(K86)=FALSE,J86,0)</f>
        <v>0</v>
      </c>
    </row>
    <row r="87">
      <c r="A87" s="9"/>
      <c r="B87" s="49" t="s">
        <v>54</v>
      </c>
      <c r="C87" s="1"/>
      <c r="D87" s="1"/>
      <c r="E87" s="50" t="s">
        <v>293</v>
      </c>
      <c r="F87" s="1"/>
      <c r="G87" s="1"/>
      <c r="H87" s="41"/>
      <c r="I87" s="1"/>
      <c r="J87" s="41"/>
      <c r="K87" s="1"/>
      <c r="L87" s="1"/>
      <c r="M87" s="12"/>
      <c r="N87" s="2"/>
      <c r="O87" s="2"/>
      <c r="P87" s="2"/>
      <c r="Q87" s="2"/>
    </row>
    <row r="88">
      <c r="A88" s="9"/>
      <c r="B88" s="49" t="s">
        <v>55</v>
      </c>
      <c r="C88" s="1"/>
      <c r="D88" s="1"/>
      <c r="E88" s="50" t="s">
        <v>3</v>
      </c>
      <c r="F88" s="1"/>
      <c r="G88" s="1"/>
      <c r="H88" s="41"/>
      <c r="I88" s="1"/>
      <c r="J88" s="41"/>
      <c r="K88" s="1"/>
      <c r="L88" s="1"/>
      <c r="M88" s="12"/>
      <c r="N88" s="2"/>
      <c r="O88" s="2"/>
      <c r="P88" s="2"/>
      <c r="Q88" s="2"/>
    </row>
    <row r="89">
      <c r="A89" s="9"/>
      <c r="B89" s="49" t="s">
        <v>57</v>
      </c>
      <c r="C89" s="1"/>
      <c r="D89" s="1"/>
      <c r="E89" s="50" t="s">
        <v>294</v>
      </c>
      <c r="F89" s="1"/>
      <c r="G89" s="1"/>
      <c r="H89" s="41"/>
      <c r="I89" s="1"/>
      <c r="J89" s="41"/>
      <c r="K89" s="1"/>
      <c r="L89" s="1"/>
      <c r="M89" s="12"/>
      <c r="N89" s="2"/>
      <c r="O89" s="2"/>
      <c r="P89" s="2"/>
      <c r="Q89" s="2"/>
    </row>
    <row r="90" thickBot="1">
      <c r="A90" s="9"/>
      <c r="B90" s="51" t="s">
        <v>58</v>
      </c>
      <c r="C90" s="52"/>
      <c r="D90" s="52"/>
      <c r="E90" s="53" t="s">
        <v>113</v>
      </c>
      <c r="F90" s="52"/>
      <c r="G90" s="52"/>
      <c r="H90" s="54"/>
      <c r="I90" s="52"/>
      <c r="J90" s="54"/>
      <c r="K90" s="52"/>
      <c r="L90" s="52"/>
      <c r="M90" s="12"/>
      <c r="N90" s="2"/>
      <c r="O90" s="2"/>
      <c r="P90" s="2"/>
      <c r="Q90" s="2"/>
    </row>
    <row r="91" thickTop="1">
      <c r="A91" s="9"/>
      <c r="B91" s="42">
        <v>13</v>
      </c>
      <c r="C91" s="43" t="s">
        <v>295</v>
      </c>
      <c r="D91" s="43" t="s">
        <v>3</v>
      </c>
      <c r="E91" s="43" t="s">
        <v>296</v>
      </c>
      <c r="F91" s="43" t="s">
        <v>3</v>
      </c>
      <c r="G91" s="44" t="s">
        <v>297</v>
      </c>
      <c r="H91" s="55">
        <v>1.8</v>
      </c>
      <c r="I91" s="56">
        <f>ROUND(0,2)</f>
        <v>0</v>
      </c>
      <c r="J91" s="57">
        <f>ROUND(I91*H91,2)</f>
        <v>0</v>
      </c>
      <c r="K91" s="58">
        <v>0.20999999999999999</v>
      </c>
      <c r="L91" s="59">
        <f>IF(ISNUMBER(K91),ROUND(J91*(K91+1),2),0)</f>
        <v>0</v>
      </c>
      <c r="M91" s="12"/>
      <c r="N91" s="2"/>
      <c r="O91" s="2"/>
      <c r="P91" s="2"/>
      <c r="Q91" s="32">
        <f>IF(ISNUMBER(K91),IF(H91&gt;0,IF(I91&gt;0,J91,0),0),0)</f>
        <v>0</v>
      </c>
      <c r="R91" s="26">
        <f>IF(ISNUMBER(K91)=FALSE,J91,0)</f>
        <v>0</v>
      </c>
    </row>
    <row r="92">
      <c r="A92" s="9"/>
      <c r="B92" s="49" t="s">
        <v>54</v>
      </c>
      <c r="C92" s="1"/>
      <c r="D92" s="1"/>
      <c r="E92" s="50" t="s">
        <v>296</v>
      </c>
      <c r="F92" s="1"/>
      <c r="G92" s="1"/>
      <c r="H92" s="41"/>
      <c r="I92" s="1"/>
      <c r="J92" s="41"/>
      <c r="K92" s="1"/>
      <c r="L92" s="1"/>
      <c r="M92" s="12"/>
      <c r="N92" s="2"/>
      <c r="O92" s="2"/>
      <c r="P92" s="2"/>
      <c r="Q92" s="2"/>
    </row>
    <row r="93">
      <c r="A93" s="9"/>
      <c r="B93" s="49" t="s">
        <v>55</v>
      </c>
      <c r="C93" s="1"/>
      <c r="D93" s="1"/>
      <c r="E93" s="50" t="s">
        <v>3</v>
      </c>
      <c r="F93" s="1"/>
      <c r="G93" s="1"/>
      <c r="H93" s="41"/>
      <c r="I93" s="1"/>
      <c r="J93" s="41"/>
      <c r="K93" s="1"/>
      <c r="L93" s="1"/>
      <c r="M93" s="12"/>
      <c r="N93" s="2"/>
      <c r="O93" s="2"/>
      <c r="P93" s="2"/>
      <c r="Q93" s="2"/>
    </row>
    <row r="94">
      <c r="A94" s="9"/>
      <c r="B94" s="49" t="s">
        <v>57</v>
      </c>
      <c r="C94" s="1"/>
      <c r="D94" s="1"/>
      <c r="E94" s="50" t="s">
        <v>3</v>
      </c>
      <c r="F94" s="1"/>
      <c r="G94" s="1"/>
      <c r="H94" s="41"/>
      <c r="I94" s="1"/>
      <c r="J94" s="41"/>
      <c r="K94" s="1"/>
      <c r="L94" s="1"/>
      <c r="M94" s="12"/>
      <c r="N94" s="2"/>
      <c r="O94" s="2"/>
      <c r="P94" s="2"/>
      <c r="Q94" s="2"/>
    </row>
    <row r="95" thickBot="1">
      <c r="A95" s="9"/>
      <c r="B95" s="51" t="s">
        <v>58</v>
      </c>
      <c r="C95" s="52"/>
      <c r="D95" s="52"/>
      <c r="E95" s="53" t="s">
        <v>113</v>
      </c>
      <c r="F95" s="52"/>
      <c r="G95" s="52"/>
      <c r="H95" s="54"/>
      <c r="I95" s="52"/>
      <c r="J95" s="54"/>
      <c r="K95" s="52"/>
      <c r="L95" s="52"/>
      <c r="M95" s="12"/>
      <c r="N95" s="2"/>
      <c r="O95" s="2"/>
      <c r="P95" s="2"/>
      <c r="Q95" s="2"/>
    </row>
    <row r="96" thickTop="1">
      <c r="A96" s="9"/>
      <c r="B96" s="42">
        <v>14</v>
      </c>
      <c r="C96" s="43" t="s">
        <v>721</v>
      </c>
      <c r="D96" s="43" t="s">
        <v>3</v>
      </c>
      <c r="E96" s="43" t="s">
        <v>722</v>
      </c>
      <c r="F96" s="43" t="s">
        <v>3</v>
      </c>
      <c r="G96" s="44" t="s">
        <v>138</v>
      </c>
      <c r="H96" s="55">
        <v>120</v>
      </c>
      <c r="I96" s="56">
        <f>ROUND(0,2)</f>
        <v>0</v>
      </c>
      <c r="J96" s="57">
        <f>ROUND(I96*H96,2)</f>
        <v>0</v>
      </c>
      <c r="K96" s="58">
        <v>0.20999999999999999</v>
      </c>
      <c r="L96" s="59">
        <f>IF(ISNUMBER(K96),ROUND(J96*(K96+1),2),0)</f>
        <v>0</v>
      </c>
      <c r="M96" s="12"/>
      <c r="N96" s="2"/>
      <c r="O96" s="2"/>
      <c r="P96" s="2"/>
      <c r="Q96" s="32">
        <f>IF(ISNUMBER(K96),IF(H96&gt;0,IF(I96&gt;0,J96,0),0),0)</f>
        <v>0</v>
      </c>
      <c r="R96" s="26">
        <f>IF(ISNUMBER(K96)=FALSE,J96,0)</f>
        <v>0</v>
      </c>
    </row>
    <row r="97">
      <c r="A97" s="9"/>
      <c r="B97" s="49" t="s">
        <v>54</v>
      </c>
      <c r="C97" s="1"/>
      <c r="D97" s="1"/>
      <c r="E97" s="50" t="s">
        <v>723</v>
      </c>
      <c r="F97" s="1"/>
      <c r="G97" s="1"/>
      <c r="H97" s="41"/>
      <c r="I97" s="1"/>
      <c r="J97" s="41"/>
      <c r="K97" s="1"/>
      <c r="L97" s="1"/>
      <c r="M97" s="12"/>
      <c r="N97" s="2"/>
      <c r="O97" s="2"/>
      <c r="P97" s="2"/>
      <c r="Q97" s="2"/>
    </row>
    <row r="98">
      <c r="A98" s="9"/>
      <c r="B98" s="49" t="s">
        <v>55</v>
      </c>
      <c r="C98" s="1"/>
      <c r="D98" s="1"/>
      <c r="E98" s="50" t="s">
        <v>724</v>
      </c>
      <c r="F98" s="1"/>
      <c r="G98" s="1"/>
      <c r="H98" s="41"/>
      <c r="I98" s="1"/>
      <c r="J98" s="41"/>
      <c r="K98" s="1"/>
      <c r="L98" s="1"/>
      <c r="M98" s="12"/>
      <c r="N98" s="2"/>
      <c r="O98" s="2"/>
      <c r="P98" s="2"/>
      <c r="Q98" s="2"/>
    </row>
    <row r="99">
      <c r="A99" s="9"/>
      <c r="B99" s="49" t="s">
        <v>57</v>
      </c>
      <c r="C99" s="1"/>
      <c r="D99" s="1"/>
      <c r="E99" s="50" t="s">
        <v>725</v>
      </c>
      <c r="F99" s="1"/>
      <c r="G99" s="1"/>
      <c r="H99" s="41"/>
      <c r="I99" s="1"/>
      <c r="J99" s="41"/>
      <c r="K99" s="1"/>
      <c r="L99" s="1"/>
      <c r="M99" s="12"/>
      <c r="N99" s="2"/>
      <c r="O99" s="2"/>
      <c r="P99" s="2"/>
      <c r="Q99" s="2"/>
    </row>
    <row r="100" thickBot="1">
      <c r="A100" s="9"/>
      <c r="B100" s="51" t="s">
        <v>58</v>
      </c>
      <c r="C100" s="52"/>
      <c r="D100" s="52"/>
      <c r="E100" s="53" t="s">
        <v>113</v>
      </c>
      <c r="F100" s="52"/>
      <c r="G100" s="52"/>
      <c r="H100" s="54"/>
      <c r="I100" s="52"/>
      <c r="J100" s="54"/>
      <c r="K100" s="52"/>
      <c r="L100" s="52"/>
      <c r="M100" s="12"/>
      <c r="N100" s="2"/>
      <c r="O100" s="2"/>
      <c r="P100" s="2"/>
      <c r="Q100" s="2"/>
    </row>
    <row r="101" thickTop="1">
      <c r="A101" s="9"/>
      <c r="B101" s="42">
        <v>15</v>
      </c>
      <c r="C101" s="43" t="s">
        <v>726</v>
      </c>
      <c r="D101" s="43" t="s">
        <v>3</v>
      </c>
      <c r="E101" s="43" t="s">
        <v>727</v>
      </c>
      <c r="F101" s="43" t="s">
        <v>3</v>
      </c>
      <c r="G101" s="44" t="s">
        <v>138</v>
      </c>
      <c r="H101" s="55">
        <v>80.400000000000006</v>
      </c>
      <c r="I101" s="56">
        <f>ROUND(0,2)</f>
        <v>0</v>
      </c>
      <c r="J101" s="57">
        <f>ROUND(I101*H101,2)</f>
        <v>0</v>
      </c>
      <c r="K101" s="58">
        <v>0.20999999999999999</v>
      </c>
      <c r="L101" s="59">
        <f>IF(ISNUMBER(K101),ROUND(J101*(K101+1),2),0)</f>
        <v>0</v>
      </c>
      <c r="M101" s="12"/>
      <c r="N101" s="2"/>
      <c r="O101" s="2"/>
      <c r="P101" s="2"/>
      <c r="Q101" s="32">
        <f>IF(ISNUMBER(K101),IF(H101&gt;0,IF(I101&gt;0,J101,0),0),0)</f>
        <v>0</v>
      </c>
      <c r="R101" s="26">
        <f>IF(ISNUMBER(K101)=FALSE,J101,0)</f>
        <v>0</v>
      </c>
    </row>
    <row r="102">
      <c r="A102" s="9"/>
      <c r="B102" s="49" t="s">
        <v>54</v>
      </c>
      <c r="C102" s="1"/>
      <c r="D102" s="1"/>
      <c r="E102" s="50" t="s">
        <v>728</v>
      </c>
      <c r="F102" s="1"/>
      <c r="G102" s="1"/>
      <c r="H102" s="41"/>
      <c r="I102" s="1"/>
      <c r="J102" s="41"/>
      <c r="K102" s="1"/>
      <c r="L102" s="1"/>
      <c r="M102" s="12"/>
      <c r="N102" s="2"/>
      <c r="O102" s="2"/>
      <c r="P102" s="2"/>
      <c r="Q102" s="2"/>
    </row>
    <row r="103">
      <c r="A103" s="9"/>
      <c r="B103" s="49" t="s">
        <v>55</v>
      </c>
      <c r="C103" s="1"/>
      <c r="D103" s="1"/>
      <c r="E103" s="50" t="s">
        <v>3</v>
      </c>
      <c r="F103" s="1"/>
      <c r="G103" s="1"/>
      <c r="H103" s="41"/>
      <c r="I103" s="1"/>
      <c r="J103" s="41"/>
      <c r="K103" s="1"/>
      <c r="L103" s="1"/>
      <c r="M103" s="12"/>
      <c r="N103" s="2"/>
      <c r="O103" s="2"/>
      <c r="P103" s="2"/>
      <c r="Q103" s="2"/>
    </row>
    <row r="104">
      <c r="A104" s="9"/>
      <c r="B104" s="49" t="s">
        <v>57</v>
      </c>
      <c r="C104" s="1"/>
      <c r="D104" s="1"/>
      <c r="E104" s="50" t="s">
        <v>3</v>
      </c>
      <c r="F104" s="1"/>
      <c r="G104" s="1"/>
      <c r="H104" s="41"/>
      <c r="I104" s="1"/>
      <c r="J104" s="41"/>
      <c r="K104" s="1"/>
      <c r="L104" s="1"/>
      <c r="M104" s="12"/>
      <c r="N104" s="2"/>
      <c r="O104" s="2"/>
      <c r="P104" s="2"/>
      <c r="Q104" s="2"/>
    </row>
    <row r="105" thickBot="1">
      <c r="A105" s="9"/>
      <c r="B105" s="51" t="s">
        <v>58</v>
      </c>
      <c r="C105" s="52"/>
      <c r="D105" s="52"/>
      <c r="E105" s="53" t="s">
        <v>113</v>
      </c>
      <c r="F105" s="52"/>
      <c r="G105" s="52"/>
      <c r="H105" s="54"/>
      <c r="I105" s="52"/>
      <c r="J105" s="54"/>
      <c r="K105" s="52"/>
      <c r="L105" s="52"/>
      <c r="M105" s="12"/>
      <c r="N105" s="2"/>
      <c r="O105" s="2"/>
      <c r="P105" s="2"/>
      <c r="Q105" s="2"/>
    </row>
    <row r="106" thickTop="1">
      <c r="A106" s="9"/>
      <c r="B106" s="42">
        <v>16</v>
      </c>
      <c r="C106" s="43" t="s">
        <v>303</v>
      </c>
      <c r="D106" s="43" t="s">
        <v>3</v>
      </c>
      <c r="E106" s="43" t="s">
        <v>304</v>
      </c>
      <c r="F106" s="43" t="s">
        <v>3</v>
      </c>
      <c r="G106" s="44" t="s">
        <v>138</v>
      </c>
      <c r="H106" s="55">
        <v>120</v>
      </c>
      <c r="I106" s="56">
        <f>ROUND(0,2)</f>
        <v>0</v>
      </c>
      <c r="J106" s="57">
        <f>ROUND(I106*H106,2)</f>
        <v>0</v>
      </c>
      <c r="K106" s="58">
        <v>0.20999999999999999</v>
      </c>
      <c r="L106" s="59">
        <f>IF(ISNUMBER(K106),ROUND(J106*(K106+1),2),0)</f>
        <v>0</v>
      </c>
      <c r="M106" s="12"/>
      <c r="N106" s="2"/>
      <c r="O106" s="2"/>
      <c r="P106" s="2"/>
      <c r="Q106" s="32">
        <f>IF(ISNUMBER(K106),IF(H106&gt;0,IF(I106&gt;0,J106,0),0),0)</f>
        <v>0</v>
      </c>
      <c r="R106" s="26">
        <f>IF(ISNUMBER(K106)=FALSE,J106,0)</f>
        <v>0</v>
      </c>
    </row>
    <row r="107">
      <c r="A107" s="9"/>
      <c r="B107" s="49" t="s">
        <v>54</v>
      </c>
      <c r="C107" s="1"/>
      <c r="D107" s="1"/>
      <c r="E107" s="50" t="s">
        <v>305</v>
      </c>
      <c r="F107" s="1"/>
      <c r="G107" s="1"/>
      <c r="H107" s="41"/>
      <c r="I107" s="1"/>
      <c r="J107" s="41"/>
      <c r="K107" s="1"/>
      <c r="L107" s="1"/>
      <c r="M107" s="12"/>
      <c r="N107" s="2"/>
      <c r="O107" s="2"/>
      <c r="P107" s="2"/>
      <c r="Q107" s="2"/>
    </row>
    <row r="108">
      <c r="A108" s="9"/>
      <c r="B108" s="49" t="s">
        <v>55</v>
      </c>
      <c r="C108" s="1"/>
      <c r="D108" s="1"/>
      <c r="E108" s="50" t="s">
        <v>3</v>
      </c>
      <c r="F108" s="1"/>
      <c r="G108" s="1"/>
      <c r="H108" s="41"/>
      <c r="I108" s="1"/>
      <c r="J108" s="41"/>
      <c r="K108" s="1"/>
      <c r="L108" s="1"/>
      <c r="M108" s="12"/>
      <c r="N108" s="2"/>
      <c r="O108" s="2"/>
      <c r="P108" s="2"/>
      <c r="Q108" s="2"/>
    </row>
    <row r="109">
      <c r="A109" s="9"/>
      <c r="B109" s="49" t="s">
        <v>57</v>
      </c>
      <c r="C109" s="1"/>
      <c r="D109" s="1"/>
      <c r="E109" s="50" t="s">
        <v>302</v>
      </c>
      <c r="F109" s="1"/>
      <c r="G109" s="1"/>
      <c r="H109" s="41"/>
      <c r="I109" s="1"/>
      <c r="J109" s="41"/>
      <c r="K109" s="1"/>
      <c r="L109" s="1"/>
      <c r="M109" s="12"/>
      <c r="N109" s="2"/>
      <c r="O109" s="2"/>
      <c r="P109" s="2"/>
      <c r="Q109" s="2"/>
    </row>
    <row r="110" thickBot="1">
      <c r="A110" s="9"/>
      <c r="B110" s="51" t="s">
        <v>58</v>
      </c>
      <c r="C110" s="52"/>
      <c r="D110" s="52"/>
      <c r="E110" s="53" t="s">
        <v>113</v>
      </c>
      <c r="F110" s="52"/>
      <c r="G110" s="52"/>
      <c r="H110" s="54"/>
      <c r="I110" s="52"/>
      <c r="J110" s="54"/>
      <c r="K110" s="52"/>
      <c r="L110" s="52"/>
      <c r="M110" s="12"/>
      <c r="N110" s="2"/>
      <c r="O110" s="2"/>
      <c r="P110" s="2"/>
      <c r="Q110" s="2"/>
    </row>
    <row r="111" thickTop="1">
      <c r="A111" s="9"/>
      <c r="B111" s="42">
        <v>17</v>
      </c>
      <c r="C111" s="43" t="s">
        <v>307</v>
      </c>
      <c r="D111" s="43" t="s">
        <v>3</v>
      </c>
      <c r="E111" s="43" t="s">
        <v>308</v>
      </c>
      <c r="F111" s="43" t="s">
        <v>3</v>
      </c>
      <c r="G111" s="44" t="s">
        <v>138</v>
      </c>
      <c r="H111" s="55">
        <v>120</v>
      </c>
      <c r="I111" s="56">
        <f>ROUND(0,2)</f>
        <v>0</v>
      </c>
      <c r="J111" s="57">
        <f>ROUND(I111*H111,2)</f>
        <v>0</v>
      </c>
      <c r="K111" s="58">
        <v>0.20999999999999999</v>
      </c>
      <c r="L111" s="59">
        <f>IF(ISNUMBER(K111),ROUND(J111*(K111+1),2),0)</f>
        <v>0</v>
      </c>
      <c r="M111" s="12"/>
      <c r="N111" s="2"/>
      <c r="O111" s="2"/>
      <c r="P111" s="2"/>
      <c r="Q111" s="32">
        <f>IF(ISNUMBER(K111),IF(H111&gt;0,IF(I111&gt;0,J111,0),0),0)</f>
        <v>0</v>
      </c>
      <c r="R111" s="26">
        <f>IF(ISNUMBER(K111)=FALSE,J111,0)</f>
        <v>0</v>
      </c>
    </row>
    <row r="112">
      <c r="A112" s="9"/>
      <c r="B112" s="49" t="s">
        <v>54</v>
      </c>
      <c r="C112" s="1"/>
      <c r="D112" s="1"/>
      <c r="E112" s="50" t="s">
        <v>309</v>
      </c>
      <c r="F112" s="1"/>
      <c r="G112" s="1"/>
      <c r="H112" s="41"/>
      <c r="I112" s="1"/>
      <c r="J112" s="41"/>
      <c r="K112" s="1"/>
      <c r="L112" s="1"/>
      <c r="M112" s="12"/>
      <c r="N112" s="2"/>
      <c r="O112" s="2"/>
      <c r="P112" s="2"/>
      <c r="Q112" s="2"/>
    </row>
    <row r="113">
      <c r="A113" s="9"/>
      <c r="B113" s="49" t="s">
        <v>55</v>
      </c>
      <c r="C113" s="1"/>
      <c r="D113" s="1"/>
      <c r="E113" s="50" t="s">
        <v>724</v>
      </c>
      <c r="F113" s="1"/>
      <c r="G113" s="1"/>
      <c r="H113" s="41"/>
      <c r="I113" s="1"/>
      <c r="J113" s="41"/>
      <c r="K113" s="1"/>
      <c r="L113" s="1"/>
      <c r="M113" s="12"/>
      <c r="N113" s="2"/>
      <c r="O113" s="2"/>
      <c r="P113" s="2"/>
      <c r="Q113" s="2"/>
    </row>
    <row r="114">
      <c r="A114" s="9"/>
      <c r="B114" s="49" t="s">
        <v>57</v>
      </c>
      <c r="C114" s="1"/>
      <c r="D114" s="1"/>
      <c r="E114" s="50" t="s">
        <v>311</v>
      </c>
      <c r="F114" s="1"/>
      <c r="G114" s="1"/>
      <c r="H114" s="41"/>
      <c r="I114" s="1"/>
      <c r="J114" s="41"/>
      <c r="K114" s="1"/>
      <c r="L114" s="1"/>
      <c r="M114" s="12"/>
      <c r="N114" s="2"/>
      <c r="O114" s="2"/>
      <c r="P114" s="2"/>
      <c r="Q114" s="2"/>
    </row>
    <row r="115" thickBot="1">
      <c r="A115" s="9"/>
      <c r="B115" s="51" t="s">
        <v>58</v>
      </c>
      <c r="C115" s="52"/>
      <c r="D115" s="52"/>
      <c r="E115" s="53" t="s">
        <v>113</v>
      </c>
      <c r="F115" s="52"/>
      <c r="G115" s="52"/>
      <c r="H115" s="54"/>
      <c r="I115" s="52"/>
      <c r="J115" s="54"/>
      <c r="K115" s="52"/>
      <c r="L115" s="52"/>
      <c r="M115" s="12"/>
      <c r="N115" s="2"/>
      <c r="O115" s="2"/>
      <c r="P115" s="2"/>
      <c r="Q115" s="2"/>
    </row>
    <row r="116" thickTop="1">
      <c r="A116" s="9"/>
      <c r="B116" s="42">
        <v>18</v>
      </c>
      <c r="C116" s="43" t="s">
        <v>312</v>
      </c>
      <c r="D116" s="43" t="s">
        <v>3</v>
      </c>
      <c r="E116" s="43" t="s">
        <v>313</v>
      </c>
      <c r="F116" s="43" t="s">
        <v>3</v>
      </c>
      <c r="G116" s="44" t="s">
        <v>109</v>
      </c>
      <c r="H116" s="55">
        <v>12</v>
      </c>
      <c r="I116" s="56">
        <f>ROUND(0,2)</f>
        <v>0</v>
      </c>
      <c r="J116" s="57">
        <f>ROUND(I116*H116,2)</f>
        <v>0</v>
      </c>
      <c r="K116" s="58">
        <v>0.20999999999999999</v>
      </c>
      <c r="L116" s="59">
        <f>IF(ISNUMBER(K116),ROUND(J116*(K116+1),2),0)</f>
        <v>0</v>
      </c>
      <c r="M116" s="12"/>
      <c r="N116" s="2"/>
      <c r="O116" s="2"/>
      <c r="P116" s="2"/>
      <c r="Q116" s="32">
        <f>IF(ISNUMBER(K116),IF(H116&gt;0,IF(I116&gt;0,J116,0),0),0)</f>
        <v>0</v>
      </c>
      <c r="R116" s="26">
        <f>IF(ISNUMBER(K116)=FALSE,J116,0)</f>
        <v>0</v>
      </c>
    </row>
    <row r="117">
      <c r="A117" s="9"/>
      <c r="B117" s="49" t="s">
        <v>54</v>
      </c>
      <c r="C117" s="1"/>
      <c r="D117" s="1"/>
      <c r="E117" s="50" t="s">
        <v>313</v>
      </c>
      <c r="F117" s="1"/>
      <c r="G117" s="1"/>
      <c r="H117" s="41"/>
      <c r="I117" s="1"/>
      <c r="J117" s="41"/>
      <c r="K117" s="1"/>
      <c r="L117" s="1"/>
      <c r="M117" s="12"/>
      <c r="N117" s="2"/>
      <c r="O117" s="2"/>
      <c r="P117" s="2"/>
      <c r="Q117" s="2"/>
    </row>
    <row r="118">
      <c r="A118" s="9"/>
      <c r="B118" s="49" t="s">
        <v>55</v>
      </c>
      <c r="C118" s="1"/>
      <c r="D118" s="1"/>
      <c r="E118" s="50" t="s">
        <v>3</v>
      </c>
      <c r="F118" s="1"/>
      <c r="G118" s="1"/>
      <c r="H118" s="41"/>
      <c r="I118" s="1"/>
      <c r="J118" s="41"/>
      <c r="K118" s="1"/>
      <c r="L118" s="1"/>
      <c r="M118" s="12"/>
      <c r="N118" s="2"/>
      <c r="O118" s="2"/>
      <c r="P118" s="2"/>
      <c r="Q118" s="2"/>
    </row>
    <row r="119">
      <c r="A119" s="9"/>
      <c r="B119" s="49" t="s">
        <v>57</v>
      </c>
      <c r="C119" s="1"/>
      <c r="D119" s="1"/>
      <c r="E119" s="50" t="s">
        <v>3</v>
      </c>
      <c r="F119" s="1"/>
      <c r="G119" s="1"/>
      <c r="H119" s="41"/>
      <c r="I119" s="1"/>
      <c r="J119" s="41"/>
      <c r="K119" s="1"/>
      <c r="L119" s="1"/>
      <c r="M119" s="12"/>
      <c r="N119" s="2"/>
      <c r="O119" s="2"/>
      <c r="P119" s="2"/>
      <c r="Q119" s="2"/>
    </row>
    <row r="120" thickBot="1">
      <c r="A120" s="9"/>
      <c r="B120" s="51" t="s">
        <v>58</v>
      </c>
      <c r="C120" s="52"/>
      <c r="D120" s="52"/>
      <c r="E120" s="53" t="s">
        <v>3</v>
      </c>
      <c r="F120" s="52"/>
      <c r="G120" s="52"/>
      <c r="H120" s="54"/>
      <c r="I120" s="52"/>
      <c r="J120" s="54"/>
      <c r="K120" s="52"/>
      <c r="L120" s="52"/>
      <c r="M120" s="12"/>
      <c r="N120" s="2"/>
      <c r="O120" s="2"/>
      <c r="P120" s="2"/>
      <c r="Q120" s="2"/>
    </row>
    <row r="121" thickTop="1" thickBot="1" ht="25" customHeight="1">
      <c r="A121" s="9"/>
      <c r="B121" s="1"/>
      <c r="C121" s="60">
        <v>1</v>
      </c>
      <c r="D121" s="1"/>
      <c r="E121" s="60" t="s">
        <v>96</v>
      </c>
      <c r="F121" s="1"/>
      <c r="G121" s="61" t="s">
        <v>72</v>
      </c>
      <c r="H121" s="62">
        <f>J31+J36+J41+J46+J51+J56+J61+J66+J71+J76+J81+J86+J91+J96+J101+J106+J111+J116</f>
        <v>0</v>
      </c>
      <c r="I121" s="61" t="s">
        <v>73</v>
      </c>
      <c r="J121" s="63">
        <f>(L121-H121)</f>
        <v>0</v>
      </c>
      <c r="K121" s="61" t="s">
        <v>74</v>
      </c>
      <c r="L121" s="64">
        <f>L31+L36+L41+L46+L51+L56+L61+L66+L71+L76+L81+L86+L91+L96+L101+L106+L111+L116</f>
        <v>0</v>
      </c>
      <c r="M121" s="12"/>
      <c r="N121" s="2"/>
      <c r="O121" s="2"/>
      <c r="P121" s="2"/>
      <c r="Q121" s="32">
        <f>0+Q31+Q36+Q41+Q46+Q51+Q56+Q61+Q66+Q71+Q76+Q81+Q86+Q91+Q96+Q101+Q106+Q111+Q116</f>
        <v>0</v>
      </c>
      <c r="R121" s="26">
        <f>0+R31+R36+R41+R46+R51+R56+R61+R66+R71+R76+R81+R86+R91+R96+R101+R106+R111+R116</f>
        <v>0</v>
      </c>
      <c r="S121" s="65">
        <f>Q121*(1+J121)+R121</f>
        <v>0</v>
      </c>
    </row>
    <row r="122" thickTop="1" thickBot="1" ht="25" customHeight="1">
      <c r="A122" s="9"/>
      <c r="B122" s="66"/>
      <c r="C122" s="66"/>
      <c r="D122" s="66"/>
      <c r="E122" s="66"/>
      <c r="F122" s="66"/>
      <c r="G122" s="67" t="s">
        <v>75</v>
      </c>
      <c r="H122" s="68">
        <f>J31+J36+J41+J46+J51+J56+J61+J66+J71+J76+J81+J86+J91+J96+J101+J106+J111+J116</f>
        <v>0</v>
      </c>
      <c r="I122" s="67" t="s">
        <v>76</v>
      </c>
      <c r="J122" s="69">
        <f>0+J121</f>
        <v>0</v>
      </c>
      <c r="K122" s="67" t="s">
        <v>77</v>
      </c>
      <c r="L122" s="70">
        <f>L31+L36+L41+L46+L51+L56+L61+L66+L71+L76+L81+L86+L91+L96+L101+L106+L111+L116</f>
        <v>0</v>
      </c>
      <c r="M122" s="12"/>
      <c r="N122" s="2"/>
      <c r="O122" s="2"/>
      <c r="P122" s="2"/>
      <c r="Q122" s="2"/>
    </row>
    <row r="123" ht="40" customHeight="1">
      <c r="A123" s="9"/>
      <c r="B123" s="71" t="s">
        <v>314</v>
      </c>
      <c r="C123" s="1"/>
      <c r="D123" s="1"/>
      <c r="E123" s="1"/>
      <c r="F123" s="1"/>
      <c r="G123" s="1"/>
      <c r="H123" s="41"/>
      <c r="I123" s="1"/>
      <c r="J123" s="41"/>
      <c r="K123" s="1"/>
      <c r="L123" s="1"/>
      <c r="M123" s="12"/>
      <c r="N123" s="2"/>
      <c r="O123" s="2"/>
      <c r="P123" s="2"/>
      <c r="Q123" s="2"/>
    </row>
    <row r="124">
      <c r="A124" s="9"/>
      <c r="B124" s="42">
        <v>19</v>
      </c>
      <c r="C124" s="43" t="s">
        <v>315</v>
      </c>
      <c r="D124" s="43" t="s">
        <v>3</v>
      </c>
      <c r="E124" s="43" t="s">
        <v>316</v>
      </c>
      <c r="F124" s="43" t="s">
        <v>3</v>
      </c>
      <c r="G124" s="44" t="s">
        <v>138</v>
      </c>
      <c r="H124" s="45">
        <v>46.799999999999997</v>
      </c>
      <c r="I124" s="24">
        <f>ROUND(0,2)</f>
        <v>0</v>
      </c>
      <c r="J124" s="46">
        <f>ROUND(I124*H124,2)</f>
        <v>0</v>
      </c>
      <c r="K124" s="47">
        <v>0.20999999999999999</v>
      </c>
      <c r="L124" s="48">
        <f>IF(ISNUMBER(K124),ROUND(J124*(K124+1),2),0)</f>
        <v>0</v>
      </c>
      <c r="M124" s="12"/>
      <c r="N124" s="2"/>
      <c r="O124" s="2"/>
      <c r="P124" s="2"/>
      <c r="Q124" s="32">
        <f>IF(ISNUMBER(K124),IF(H124&gt;0,IF(I124&gt;0,J124,0),0),0)</f>
        <v>0</v>
      </c>
      <c r="R124" s="26">
        <f>IF(ISNUMBER(K124)=FALSE,J124,0)</f>
        <v>0</v>
      </c>
    </row>
    <row r="125">
      <c r="A125" s="9"/>
      <c r="B125" s="49" t="s">
        <v>54</v>
      </c>
      <c r="C125" s="1"/>
      <c r="D125" s="1"/>
      <c r="E125" s="50" t="s">
        <v>317</v>
      </c>
      <c r="F125" s="1"/>
      <c r="G125" s="1"/>
      <c r="H125" s="41"/>
      <c r="I125" s="1"/>
      <c r="J125" s="41"/>
      <c r="K125" s="1"/>
      <c r="L125" s="1"/>
      <c r="M125" s="12"/>
      <c r="N125" s="2"/>
      <c r="O125" s="2"/>
      <c r="P125" s="2"/>
      <c r="Q125" s="2"/>
    </row>
    <row r="126">
      <c r="A126" s="9"/>
      <c r="B126" s="49" t="s">
        <v>55</v>
      </c>
      <c r="C126" s="1"/>
      <c r="D126" s="1"/>
      <c r="E126" s="50" t="s">
        <v>729</v>
      </c>
      <c r="F126" s="1"/>
      <c r="G126" s="1"/>
      <c r="H126" s="41"/>
      <c r="I126" s="1"/>
      <c r="J126" s="41"/>
      <c r="K126" s="1"/>
      <c r="L126" s="1"/>
      <c r="M126" s="12"/>
      <c r="N126" s="2"/>
      <c r="O126" s="2"/>
      <c r="P126" s="2"/>
      <c r="Q126" s="2"/>
    </row>
    <row r="127">
      <c r="A127" s="9"/>
      <c r="B127" s="49" t="s">
        <v>57</v>
      </c>
      <c r="C127" s="1"/>
      <c r="D127" s="1"/>
      <c r="E127" s="50" t="s">
        <v>319</v>
      </c>
      <c r="F127" s="1"/>
      <c r="G127" s="1"/>
      <c r="H127" s="41"/>
      <c r="I127" s="1"/>
      <c r="J127" s="41"/>
      <c r="K127" s="1"/>
      <c r="L127" s="1"/>
      <c r="M127" s="12"/>
      <c r="N127" s="2"/>
      <c r="O127" s="2"/>
      <c r="P127" s="2"/>
      <c r="Q127" s="2"/>
    </row>
    <row r="128" thickBot="1">
      <c r="A128" s="9"/>
      <c r="B128" s="51" t="s">
        <v>58</v>
      </c>
      <c r="C128" s="52"/>
      <c r="D128" s="52"/>
      <c r="E128" s="53" t="s">
        <v>113</v>
      </c>
      <c r="F128" s="52"/>
      <c r="G128" s="52"/>
      <c r="H128" s="54"/>
      <c r="I128" s="52"/>
      <c r="J128" s="54"/>
      <c r="K128" s="52"/>
      <c r="L128" s="52"/>
      <c r="M128" s="12"/>
      <c r="N128" s="2"/>
      <c r="O128" s="2"/>
      <c r="P128" s="2"/>
      <c r="Q128" s="2"/>
    </row>
    <row r="129" thickTop="1">
      <c r="A129" s="9"/>
      <c r="B129" s="42">
        <v>20</v>
      </c>
      <c r="C129" s="43" t="s">
        <v>321</v>
      </c>
      <c r="D129" s="43" t="s">
        <v>3</v>
      </c>
      <c r="E129" s="43" t="s">
        <v>322</v>
      </c>
      <c r="F129" s="43" t="s">
        <v>3</v>
      </c>
      <c r="G129" s="44" t="s">
        <v>109</v>
      </c>
      <c r="H129" s="55">
        <v>8.4239999999999995</v>
      </c>
      <c r="I129" s="56">
        <f>ROUND(0,2)</f>
        <v>0</v>
      </c>
      <c r="J129" s="57">
        <f>ROUND(I129*H129,2)</f>
        <v>0</v>
      </c>
      <c r="K129" s="58">
        <v>0.20999999999999999</v>
      </c>
      <c r="L129" s="59">
        <f>IF(ISNUMBER(K129),ROUND(J129*(K129+1),2),0)</f>
        <v>0</v>
      </c>
      <c r="M129" s="12"/>
      <c r="N129" s="2"/>
      <c r="O129" s="2"/>
      <c r="P129" s="2"/>
      <c r="Q129" s="32">
        <f>IF(ISNUMBER(K129),IF(H129&gt;0,IF(I129&gt;0,J129,0),0),0)</f>
        <v>0</v>
      </c>
      <c r="R129" s="26">
        <f>IF(ISNUMBER(K129)=FALSE,J129,0)</f>
        <v>0</v>
      </c>
    </row>
    <row r="130">
      <c r="A130" s="9"/>
      <c r="B130" s="49" t="s">
        <v>54</v>
      </c>
      <c r="C130" s="1"/>
      <c r="D130" s="1"/>
      <c r="E130" s="50" t="s">
        <v>322</v>
      </c>
      <c r="F130" s="1"/>
      <c r="G130" s="1"/>
      <c r="H130" s="41"/>
      <c r="I130" s="1"/>
      <c r="J130" s="41"/>
      <c r="K130" s="1"/>
      <c r="L130" s="1"/>
      <c r="M130" s="12"/>
      <c r="N130" s="2"/>
      <c r="O130" s="2"/>
      <c r="P130" s="2"/>
      <c r="Q130" s="2"/>
    </row>
    <row r="131">
      <c r="A131" s="9"/>
      <c r="B131" s="49" t="s">
        <v>55</v>
      </c>
      <c r="C131" s="1"/>
      <c r="D131" s="1"/>
      <c r="E131" s="50" t="s">
        <v>3</v>
      </c>
      <c r="F131" s="1"/>
      <c r="G131" s="1"/>
      <c r="H131" s="41"/>
      <c r="I131" s="1"/>
      <c r="J131" s="41"/>
      <c r="K131" s="1"/>
      <c r="L131" s="1"/>
      <c r="M131" s="12"/>
      <c r="N131" s="2"/>
      <c r="O131" s="2"/>
      <c r="P131" s="2"/>
      <c r="Q131" s="2"/>
    </row>
    <row r="132">
      <c r="A132" s="9"/>
      <c r="B132" s="49" t="s">
        <v>57</v>
      </c>
      <c r="C132" s="1"/>
      <c r="D132" s="1"/>
      <c r="E132" s="50" t="s">
        <v>3</v>
      </c>
      <c r="F132" s="1"/>
      <c r="G132" s="1"/>
      <c r="H132" s="41"/>
      <c r="I132" s="1"/>
      <c r="J132" s="41"/>
      <c r="K132" s="1"/>
      <c r="L132" s="1"/>
      <c r="M132" s="12"/>
      <c r="N132" s="2"/>
      <c r="O132" s="2"/>
      <c r="P132" s="2"/>
      <c r="Q132" s="2"/>
    </row>
    <row r="133" thickBot="1">
      <c r="A133" s="9"/>
      <c r="B133" s="51" t="s">
        <v>58</v>
      </c>
      <c r="C133" s="52"/>
      <c r="D133" s="52"/>
      <c r="E133" s="53" t="s">
        <v>113</v>
      </c>
      <c r="F133" s="52"/>
      <c r="G133" s="52"/>
      <c r="H133" s="54"/>
      <c r="I133" s="52"/>
      <c r="J133" s="54"/>
      <c r="K133" s="52"/>
      <c r="L133" s="52"/>
      <c r="M133" s="12"/>
      <c r="N133" s="2"/>
      <c r="O133" s="2"/>
      <c r="P133" s="2"/>
      <c r="Q133" s="2"/>
    </row>
    <row r="134" thickTop="1">
      <c r="A134" s="9"/>
      <c r="B134" s="42">
        <v>21</v>
      </c>
      <c r="C134" s="43" t="s">
        <v>323</v>
      </c>
      <c r="D134" s="43" t="s">
        <v>3</v>
      </c>
      <c r="E134" s="43" t="s">
        <v>324</v>
      </c>
      <c r="F134" s="43" t="s">
        <v>3</v>
      </c>
      <c r="G134" s="44" t="s">
        <v>260</v>
      </c>
      <c r="H134" s="55">
        <v>0.11600000000000001</v>
      </c>
      <c r="I134" s="56">
        <f>ROUND(0,2)</f>
        <v>0</v>
      </c>
      <c r="J134" s="57">
        <f>ROUND(I134*H134,2)</f>
        <v>0</v>
      </c>
      <c r="K134" s="58">
        <v>0.20999999999999999</v>
      </c>
      <c r="L134" s="59">
        <f>IF(ISNUMBER(K134),ROUND(J134*(K134+1),2),0)</f>
        <v>0</v>
      </c>
      <c r="M134" s="12"/>
      <c r="N134" s="2"/>
      <c r="O134" s="2"/>
      <c r="P134" s="2"/>
      <c r="Q134" s="32">
        <f>IF(ISNUMBER(K134),IF(H134&gt;0,IF(I134&gt;0,J134,0),0),0)</f>
        <v>0</v>
      </c>
      <c r="R134" s="26">
        <f>IF(ISNUMBER(K134)=FALSE,J134,0)</f>
        <v>0</v>
      </c>
    </row>
    <row r="135">
      <c r="A135" s="9"/>
      <c r="B135" s="49" t="s">
        <v>54</v>
      </c>
      <c r="C135" s="1"/>
      <c r="D135" s="1"/>
      <c r="E135" s="50" t="s">
        <v>325</v>
      </c>
      <c r="F135" s="1"/>
      <c r="G135" s="1"/>
      <c r="H135" s="41"/>
      <c r="I135" s="1"/>
      <c r="J135" s="41"/>
      <c r="K135" s="1"/>
      <c r="L135" s="1"/>
      <c r="M135" s="12"/>
      <c r="N135" s="2"/>
      <c r="O135" s="2"/>
      <c r="P135" s="2"/>
      <c r="Q135" s="2"/>
    </row>
    <row r="136">
      <c r="A136" s="9"/>
      <c r="B136" s="49" t="s">
        <v>55</v>
      </c>
      <c r="C136" s="1"/>
      <c r="D136" s="1"/>
      <c r="E136" s="50" t="s">
        <v>730</v>
      </c>
      <c r="F136" s="1"/>
      <c r="G136" s="1"/>
      <c r="H136" s="41"/>
      <c r="I136" s="1"/>
      <c r="J136" s="41"/>
      <c r="K136" s="1"/>
      <c r="L136" s="1"/>
      <c r="M136" s="12"/>
      <c r="N136" s="2"/>
      <c r="O136" s="2"/>
      <c r="P136" s="2"/>
      <c r="Q136" s="2"/>
    </row>
    <row r="137">
      <c r="A137" s="9"/>
      <c r="B137" s="49" t="s">
        <v>57</v>
      </c>
      <c r="C137" s="1"/>
      <c r="D137" s="1"/>
      <c r="E137" s="50" t="s">
        <v>327</v>
      </c>
      <c r="F137" s="1"/>
      <c r="G137" s="1"/>
      <c r="H137" s="41"/>
      <c r="I137" s="1"/>
      <c r="J137" s="41"/>
      <c r="K137" s="1"/>
      <c r="L137" s="1"/>
      <c r="M137" s="12"/>
      <c r="N137" s="2"/>
      <c r="O137" s="2"/>
      <c r="P137" s="2"/>
      <c r="Q137" s="2"/>
    </row>
    <row r="138" thickBot="1">
      <c r="A138" s="9"/>
      <c r="B138" s="51" t="s">
        <v>58</v>
      </c>
      <c r="C138" s="52"/>
      <c r="D138" s="52"/>
      <c r="E138" s="53" t="s">
        <v>113</v>
      </c>
      <c r="F138" s="52"/>
      <c r="G138" s="52"/>
      <c r="H138" s="54"/>
      <c r="I138" s="52"/>
      <c r="J138" s="54"/>
      <c r="K138" s="52"/>
      <c r="L138" s="52"/>
      <c r="M138" s="12"/>
      <c r="N138" s="2"/>
      <c r="O138" s="2"/>
      <c r="P138" s="2"/>
      <c r="Q138" s="2"/>
    </row>
    <row r="139" thickTop="1">
      <c r="A139" s="9"/>
      <c r="B139" s="42">
        <v>22</v>
      </c>
      <c r="C139" s="43" t="s">
        <v>328</v>
      </c>
      <c r="D139" s="43" t="s">
        <v>3</v>
      </c>
      <c r="E139" s="43" t="s">
        <v>329</v>
      </c>
      <c r="F139" s="43" t="s">
        <v>3</v>
      </c>
      <c r="G139" s="44" t="s">
        <v>138</v>
      </c>
      <c r="H139" s="55">
        <v>58.5</v>
      </c>
      <c r="I139" s="56">
        <f>ROUND(0,2)</f>
        <v>0</v>
      </c>
      <c r="J139" s="57">
        <f>ROUND(I139*H139,2)</f>
        <v>0</v>
      </c>
      <c r="K139" s="58">
        <v>0.20999999999999999</v>
      </c>
      <c r="L139" s="59">
        <f>IF(ISNUMBER(K139),ROUND(J139*(K139+1),2),0)</f>
        <v>0</v>
      </c>
      <c r="M139" s="12"/>
      <c r="N139" s="2"/>
      <c r="O139" s="2"/>
      <c r="P139" s="2"/>
      <c r="Q139" s="32">
        <f>IF(ISNUMBER(K139),IF(H139&gt;0,IF(I139&gt;0,J139,0),0),0)</f>
        <v>0</v>
      </c>
      <c r="R139" s="26">
        <f>IF(ISNUMBER(K139)=FALSE,J139,0)</f>
        <v>0</v>
      </c>
    </row>
    <row r="140">
      <c r="A140" s="9"/>
      <c r="B140" s="49" t="s">
        <v>54</v>
      </c>
      <c r="C140" s="1"/>
      <c r="D140" s="1"/>
      <c r="E140" s="50" t="s">
        <v>330</v>
      </c>
      <c r="F140" s="1"/>
      <c r="G140" s="1"/>
      <c r="H140" s="41"/>
      <c r="I140" s="1"/>
      <c r="J140" s="41"/>
      <c r="K140" s="1"/>
      <c r="L140" s="1"/>
      <c r="M140" s="12"/>
      <c r="N140" s="2"/>
      <c r="O140" s="2"/>
      <c r="P140" s="2"/>
      <c r="Q140" s="2"/>
    </row>
    <row r="141">
      <c r="A141" s="9"/>
      <c r="B141" s="49" t="s">
        <v>55</v>
      </c>
      <c r="C141" s="1"/>
      <c r="D141" s="1"/>
      <c r="E141" s="50" t="s">
        <v>731</v>
      </c>
      <c r="F141" s="1"/>
      <c r="G141" s="1"/>
      <c r="H141" s="41"/>
      <c r="I141" s="1"/>
      <c r="J141" s="41"/>
      <c r="K141" s="1"/>
      <c r="L141" s="1"/>
      <c r="M141" s="12"/>
      <c r="N141" s="2"/>
      <c r="O141" s="2"/>
      <c r="P141" s="2"/>
      <c r="Q141" s="2"/>
    </row>
    <row r="142">
      <c r="A142" s="9"/>
      <c r="B142" s="49" t="s">
        <v>57</v>
      </c>
      <c r="C142" s="1"/>
      <c r="D142" s="1"/>
      <c r="E142" s="50" t="s">
        <v>332</v>
      </c>
      <c r="F142" s="1"/>
      <c r="G142" s="1"/>
      <c r="H142" s="41"/>
      <c r="I142" s="1"/>
      <c r="J142" s="41"/>
      <c r="K142" s="1"/>
      <c r="L142" s="1"/>
      <c r="M142" s="12"/>
      <c r="N142" s="2"/>
      <c r="O142" s="2"/>
      <c r="P142" s="2"/>
      <c r="Q142" s="2"/>
    </row>
    <row r="143" thickBot="1">
      <c r="A143" s="9"/>
      <c r="B143" s="51" t="s">
        <v>58</v>
      </c>
      <c r="C143" s="52"/>
      <c r="D143" s="52"/>
      <c r="E143" s="53" t="s">
        <v>113</v>
      </c>
      <c r="F143" s="52"/>
      <c r="G143" s="52"/>
      <c r="H143" s="54"/>
      <c r="I143" s="52"/>
      <c r="J143" s="54"/>
      <c r="K143" s="52"/>
      <c r="L143" s="52"/>
      <c r="M143" s="12"/>
      <c r="N143" s="2"/>
      <c r="O143" s="2"/>
      <c r="P143" s="2"/>
      <c r="Q143" s="2"/>
    </row>
    <row r="144" thickTop="1">
      <c r="A144" s="9"/>
      <c r="B144" s="42">
        <v>23</v>
      </c>
      <c r="C144" s="43" t="s">
        <v>350</v>
      </c>
      <c r="D144" s="43" t="s">
        <v>3</v>
      </c>
      <c r="E144" s="43" t="s">
        <v>351</v>
      </c>
      <c r="F144" s="43" t="s">
        <v>3</v>
      </c>
      <c r="G144" s="44" t="s">
        <v>204</v>
      </c>
      <c r="H144" s="55">
        <v>36</v>
      </c>
      <c r="I144" s="56">
        <f>ROUND(0,2)</f>
        <v>0</v>
      </c>
      <c r="J144" s="57">
        <f>ROUND(I144*H144,2)</f>
        <v>0</v>
      </c>
      <c r="K144" s="58">
        <v>0.20999999999999999</v>
      </c>
      <c r="L144" s="59">
        <f>IF(ISNUMBER(K144),ROUND(J144*(K144+1),2),0)</f>
        <v>0</v>
      </c>
      <c r="M144" s="12"/>
      <c r="N144" s="2"/>
      <c r="O144" s="2"/>
      <c r="P144" s="2"/>
      <c r="Q144" s="32">
        <f>IF(ISNUMBER(K144),IF(H144&gt;0,IF(I144&gt;0,J144,0),0),0)</f>
        <v>0</v>
      </c>
      <c r="R144" s="26">
        <f>IF(ISNUMBER(K144)=FALSE,J144,0)</f>
        <v>0</v>
      </c>
    </row>
    <row r="145">
      <c r="A145" s="9"/>
      <c r="B145" s="49" t="s">
        <v>54</v>
      </c>
      <c r="C145" s="1"/>
      <c r="D145" s="1"/>
      <c r="E145" s="50" t="s">
        <v>352</v>
      </c>
      <c r="F145" s="1"/>
      <c r="G145" s="1"/>
      <c r="H145" s="41"/>
      <c r="I145" s="1"/>
      <c r="J145" s="41"/>
      <c r="K145" s="1"/>
      <c r="L145" s="1"/>
      <c r="M145" s="12"/>
      <c r="N145" s="2"/>
      <c r="O145" s="2"/>
      <c r="P145" s="2"/>
      <c r="Q145" s="2"/>
    </row>
    <row r="146">
      <c r="A146" s="9"/>
      <c r="B146" s="49" t="s">
        <v>55</v>
      </c>
      <c r="C146" s="1"/>
      <c r="D146" s="1"/>
      <c r="E146" s="50" t="s">
        <v>732</v>
      </c>
      <c r="F146" s="1"/>
      <c r="G146" s="1"/>
      <c r="H146" s="41"/>
      <c r="I146" s="1"/>
      <c r="J146" s="41"/>
      <c r="K146" s="1"/>
      <c r="L146" s="1"/>
      <c r="M146" s="12"/>
      <c r="N146" s="2"/>
      <c r="O146" s="2"/>
      <c r="P146" s="2"/>
      <c r="Q146" s="2"/>
    </row>
    <row r="147">
      <c r="A147" s="9"/>
      <c r="B147" s="49" t="s">
        <v>57</v>
      </c>
      <c r="C147" s="1"/>
      <c r="D147" s="1"/>
      <c r="E147" s="50" t="s">
        <v>354</v>
      </c>
      <c r="F147" s="1"/>
      <c r="G147" s="1"/>
      <c r="H147" s="41"/>
      <c r="I147" s="1"/>
      <c r="J147" s="41"/>
      <c r="K147" s="1"/>
      <c r="L147" s="1"/>
      <c r="M147" s="12"/>
      <c r="N147" s="2"/>
      <c r="O147" s="2"/>
      <c r="P147" s="2"/>
      <c r="Q147" s="2"/>
    </row>
    <row r="148" thickBot="1">
      <c r="A148" s="9"/>
      <c r="B148" s="51" t="s">
        <v>58</v>
      </c>
      <c r="C148" s="52"/>
      <c r="D148" s="52"/>
      <c r="E148" s="53" t="s">
        <v>113</v>
      </c>
      <c r="F148" s="52"/>
      <c r="G148" s="52"/>
      <c r="H148" s="54"/>
      <c r="I148" s="52"/>
      <c r="J148" s="54"/>
      <c r="K148" s="52"/>
      <c r="L148" s="52"/>
      <c r="M148" s="12"/>
      <c r="N148" s="2"/>
      <c r="O148" s="2"/>
      <c r="P148" s="2"/>
      <c r="Q148" s="2"/>
    </row>
    <row r="149" thickTop="1">
      <c r="A149" s="9"/>
      <c r="B149" s="42">
        <v>24</v>
      </c>
      <c r="C149" s="43" t="s">
        <v>355</v>
      </c>
      <c r="D149" s="43" t="s">
        <v>3</v>
      </c>
      <c r="E149" s="43" t="s">
        <v>356</v>
      </c>
      <c r="F149" s="43" t="s">
        <v>3</v>
      </c>
      <c r="G149" s="44" t="s">
        <v>204</v>
      </c>
      <c r="H149" s="55">
        <v>36</v>
      </c>
      <c r="I149" s="56">
        <f>ROUND(0,2)</f>
        <v>0</v>
      </c>
      <c r="J149" s="57">
        <f>ROUND(I149*H149,2)</f>
        <v>0</v>
      </c>
      <c r="K149" s="58">
        <v>0.20999999999999999</v>
      </c>
      <c r="L149" s="59">
        <f>IF(ISNUMBER(K149),ROUND(J149*(K149+1),2),0)</f>
        <v>0</v>
      </c>
      <c r="M149" s="12"/>
      <c r="N149" s="2"/>
      <c r="O149" s="2"/>
      <c r="P149" s="2"/>
      <c r="Q149" s="32">
        <f>IF(ISNUMBER(K149),IF(H149&gt;0,IF(I149&gt;0,J149,0),0),0)</f>
        <v>0</v>
      </c>
      <c r="R149" s="26">
        <f>IF(ISNUMBER(K149)=FALSE,J149,0)</f>
        <v>0</v>
      </c>
    </row>
    <row r="150">
      <c r="A150" s="9"/>
      <c r="B150" s="49" t="s">
        <v>54</v>
      </c>
      <c r="C150" s="1"/>
      <c r="D150" s="1"/>
      <c r="E150" s="50" t="s">
        <v>356</v>
      </c>
      <c r="F150" s="1"/>
      <c r="G150" s="1"/>
      <c r="H150" s="41"/>
      <c r="I150" s="1"/>
      <c r="J150" s="41"/>
      <c r="K150" s="1"/>
      <c r="L150" s="1"/>
      <c r="M150" s="12"/>
      <c r="N150" s="2"/>
      <c r="O150" s="2"/>
      <c r="P150" s="2"/>
      <c r="Q150" s="2"/>
    </row>
    <row r="151">
      <c r="A151" s="9"/>
      <c r="B151" s="49" t="s">
        <v>55</v>
      </c>
      <c r="C151" s="1"/>
      <c r="D151" s="1"/>
      <c r="E151" s="50" t="s">
        <v>3</v>
      </c>
      <c r="F151" s="1"/>
      <c r="G151" s="1"/>
      <c r="H151" s="41"/>
      <c r="I151" s="1"/>
      <c r="J151" s="41"/>
      <c r="K151" s="1"/>
      <c r="L151" s="1"/>
      <c r="M151" s="12"/>
      <c r="N151" s="2"/>
      <c r="O151" s="2"/>
      <c r="P151" s="2"/>
      <c r="Q151" s="2"/>
    </row>
    <row r="152">
      <c r="A152" s="9"/>
      <c r="B152" s="49" t="s">
        <v>57</v>
      </c>
      <c r="C152" s="1"/>
      <c r="D152" s="1"/>
      <c r="E152" s="50" t="s">
        <v>357</v>
      </c>
      <c r="F152" s="1"/>
      <c r="G152" s="1"/>
      <c r="H152" s="41"/>
      <c r="I152" s="1"/>
      <c r="J152" s="41"/>
      <c r="K152" s="1"/>
      <c r="L152" s="1"/>
      <c r="M152" s="12"/>
      <c r="N152" s="2"/>
      <c r="O152" s="2"/>
      <c r="P152" s="2"/>
      <c r="Q152" s="2"/>
    </row>
    <row r="153" thickBot="1">
      <c r="A153" s="9"/>
      <c r="B153" s="51" t="s">
        <v>58</v>
      </c>
      <c r="C153" s="52"/>
      <c r="D153" s="52"/>
      <c r="E153" s="53" t="s">
        <v>113</v>
      </c>
      <c r="F153" s="52"/>
      <c r="G153" s="52"/>
      <c r="H153" s="54"/>
      <c r="I153" s="52"/>
      <c r="J153" s="54"/>
      <c r="K153" s="52"/>
      <c r="L153" s="52"/>
      <c r="M153" s="12"/>
      <c r="N153" s="2"/>
      <c r="O153" s="2"/>
      <c r="P153" s="2"/>
      <c r="Q153" s="2"/>
    </row>
    <row r="154" thickTop="1">
      <c r="A154" s="9"/>
      <c r="B154" s="42">
        <v>25</v>
      </c>
      <c r="C154" s="43" t="s">
        <v>733</v>
      </c>
      <c r="D154" s="43" t="s">
        <v>3</v>
      </c>
      <c r="E154" s="43" t="s">
        <v>734</v>
      </c>
      <c r="F154" s="43" t="s">
        <v>3</v>
      </c>
      <c r="G154" s="44" t="s">
        <v>204</v>
      </c>
      <c r="H154" s="55">
        <v>75</v>
      </c>
      <c r="I154" s="56">
        <f>ROUND(0,2)</f>
        <v>0</v>
      </c>
      <c r="J154" s="57">
        <f>ROUND(I154*H154,2)</f>
        <v>0</v>
      </c>
      <c r="K154" s="58">
        <v>0.20999999999999999</v>
      </c>
      <c r="L154" s="59">
        <f>IF(ISNUMBER(K154),ROUND(J154*(K154+1),2),0)</f>
        <v>0</v>
      </c>
      <c r="M154" s="12"/>
      <c r="N154" s="2"/>
      <c r="O154" s="2"/>
      <c r="P154" s="2"/>
      <c r="Q154" s="32">
        <f>IF(ISNUMBER(K154),IF(H154&gt;0,IF(I154&gt;0,J154,0),0),0)</f>
        <v>0</v>
      </c>
      <c r="R154" s="26">
        <f>IF(ISNUMBER(K154)=FALSE,J154,0)</f>
        <v>0</v>
      </c>
    </row>
    <row r="155">
      <c r="A155" s="9"/>
      <c r="B155" s="49" t="s">
        <v>54</v>
      </c>
      <c r="C155" s="1"/>
      <c r="D155" s="1"/>
      <c r="E155" s="50" t="s">
        <v>735</v>
      </c>
      <c r="F155" s="1"/>
      <c r="G155" s="1"/>
      <c r="H155" s="41"/>
      <c r="I155" s="1"/>
      <c r="J155" s="41"/>
      <c r="K155" s="1"/>
      <c r="L155" s="1"/>
      <c r="M155" s="12"/>
      <c r="N155" s="2"/>
      <c r="O155" s="2"/>
      <c r="P155" s="2"/>
      <c r="Q155" s="2"/>
    </row>
    <row r="156">
      <c r="A156" s="9"/>
      <c r="B156" s="49" t="s">
        <v>55</v>
      </c>
      <c r="C156" s="1"/>
      <c r="D156" s="1"/>
      <c r="E156" s="50" t="s">
        <v>736</v>
      </c>
      <c r="F156" s="1"/>
      <c r="G156" s="1"/>
      <c r="H156" s="41"/>
      <c r="I156" s="1"/>
      <c r="J156" s="41"/>
      <c r="K156" s="1"/>
      <c r="L156" s="1"/>
      <c r="M156" s="12"/>
      <c r="N156" s="2"/>
      <c r="O156" s="2"/>
      <c r="P156" s="2"/>
      <c r="Q156" s="2"/>
    </row>
    <row r="157">
      <c r="A157" s="9"/>
      <c r="B157" s="49" t="s">
        <v>57</v>
      </c>
      <c r="C157" s="1"/>
      <c r="D157" s="1"/>
      <c r="E157" s="50" t="s">
        <v>3</v>
      </c>
      <c r="F157" s="1"/>
      <c r="G157" s="1"/>
      <c r="H157" s="41"/>
      <c r="I157" s="1"/>
      <c r="J157" s="41"/>
      <c r="K157" s="1"/>
      <c r="L157" s="1"/>
      <c r="M157" s="12"/>
      <c r="N157" s="2"/>
      <c r="O157" s="2"/>
      <c r="P157" s="2"/>
      <c r="Q157" s="2"/>
    </row>
    <row r="158" thickBot="1">
      <c r="A158" s="9"/>
      <c r="B158" s="51" t="s">
        <v>58</v>
      </c>
      <c r="C158" s="52"/>
      <c r="D158" s="52"/>
      <c r="E158" s="53" t="s">
        <v>113</v>
      </c>
      <c r="F158" s="52"/>
      <c r="G158" s="52"/>
      <c r="H158" s="54"/>
      <c r="I158" s="52"/>
      <c r="J158" s="54"/>
      <c r="K158" s="52"/>
      <c r="L158" s="52"/>
      <c r="M158" s="12"/>
      <c r="N158" s="2"/>
      <c r="O158" s="2"/>
      <c r="P158" s="2"/>
      <c r="Q158" s="2"/>
    </row>
    <row r="159" thickTop="1">
      <c r="A159" s="9"/>
      <c r="B159" s="42">
        <v>26</v>
      </c>
      <c r="C159" s="43" t="s">
        <v>363</v>
      </c>
      <c r="D159" s="43" t="s">
        <v>3</v>
      </c>
      <c r="E159" s="43" t="s">
        <v>364</v>
      </c>
      <c r="F159" s="43" t="s">
        <v>3</v>
      </c>
      <c r="G159" s="44" t="s">
        <v>116</v>
      </c>
      <c r="H159" s="55">
        <v>144</v>
      </c>
      <c r="I159" s="56">
        <f>ROUND(0,2)</f>
        <v>0</v>
      </c>
      <c r="J159" s="57">
        <f>ROUND(I159*H159,2)</f>
        <v>0</v>
      </c>
      <c r="K159" s="58">
        <v>0.20999999999999999</v>
      </c>
      <c r="L159" s="59">
        <f>IF(ISNUMBER(K159),ROUND(J159*(K159+1),2),0)</f>
        <v>0</v>
      </c>
      <c r="M159" s="12"/>
      <c r="N159" s="2"/>
      <c r="O159" s="2"/>
      <c r="P159" s="2"/>
      <c r="Q159" s="32">
        <f>IF(ISNUMBER(K159),IF(H159&gt;0,IF(I159&gt;0,J159,0),0),0)</f>
        <v>0</v>
      </c>
      <c r="R159" s="26">
        <f>IF(ISNUMBER(K159)=FALSE,J159,0)</f>
        <v>0</v>
      </c>
    </row>
    <row r="160">
      <c r="A160" s="9"/>
      <c r="B160" s="49" t="s">
        <v>54</v>
      </c>
      <c r="C160" s="1"/>
      <c r="D160" s="1"/>
      <c r="E160" s="50" t="s">
        <v>365</v>
      </c>
      <c r="F160" s="1"/>
      <c r="G160" s="1"/>
      <c r="H160" s="41"/>
      <c r="I160" s="1"/>
      <c r="J160" s="41"/>
      <c r="K160" s="1"/>
      <c r="L160" s="1"/>
      <c r="M160" s="12"/>
      <c r="N160" s="2"/>
      <c r="O160" s="2"/>
      <c r="P160" s="2"/>
      <c r="Q160" s="2"/>
    </row>
    <row r="161">
      <c r="A161" s="9"/>
      <c r="B161" s="49" t="s">
        <v>55</v>
      </c>
      <c r="C161" s="1"/>
      <c r="D161" s="1"/>
      <c r="E161" s="50" t="s">
        <v>737</v>
      </c>
      <c r="F161" s="1"/>
      <c r="G161" s="1"/>
      <c r="H161" s="41"/>
      <c r="I161" s="1"/>
      <c r="J161" s="41"/>
      <c r="K161" s="1"/>
      <c r="L161" s="1"/>
      <c r="M161" s="12"/>
      <c r="N161" s="2"/>
      <c r="O161" s="2"/>
      <c r="P161" s="2"/>
      <c r="Q161" s="2"/>
    </row>
    <row r="162">
      <c r="A162" s="9"/>
      <c r="B162" s="49" t="s">
        <v>57</v>
      </c>
      <c r="C162" s="1"/>
      <c r="D162" s="1"/>
      <c r="E162" s="50" t="s">
        <v>367</v>
      </c>
      <c r="F162" s="1"/>
      <c r="G162" s="1"/>
      <c r="H162" s="41"/>
      <c r="I162" s="1"/>
      <c r="J162" s="41"/>
      <c r="K162" s="1"/>
      <c r="L162" s="1"/>
      <c r="M162" s="12"/>
      <c r="N162" s="2"/>
      <c r="O162" s="2"/>
      <c r="P162" s="2"/>
      <c r="Q162" s="2"/>
    </row>
    <row r="163" thickBot="1">
      <c r="A163" s="9"/>
      <c r="B163" s="51" t="s">
        <v>58</v>
      </c>
      <c r="C163" s="52"/>
      <c r="D163" s="52"/>
      <c r="E163" s="53" t="s">
        <v>113</v>
      </c>
      <c r="F163" s="52"/>
      <c r="G163" s="52"/>
      <c r="H163" s="54"/>
      <c r="I163" s="52"/>
      <c r="J163" s="54"/>
      <c r="K163" s="52"/>
      <c r="L163" s="52"/>
      <c r="M163" s="12"/>
      <c r="N163" s="2"/>
      <c r="O163" s="2"/>
      <c r="P163" s="2"/>
      <c r="Q163" s="2"/>
    </row>
    <row r="164" thickTop="1">
      <c r="A164" s="9"/>
      <c r="B164" s="42">
        <v>27</v>
      </c>
      <c r="C164" s="43" t="s">
        <v>738</v>
      </c>
      <c r="D164" s="43" t="s">
        <v>3</v>
      </c>
      <c r="E164" s="43" t="s">
        <v>739</v>
      </c>
      <c r="F164" s="43" t="s">
        <v>3</v>
      </c>
      <c r="G164" s="44" t="s">
        <v>740</v>
      </c>
      <c r="H164" s="55">
        <v>10</v>
      </c>
      <c r="I164" s="56">
        <f>ROUND(0,2)</f>
        <v>0</v>
      </c>
      <c r="J164" s="57">
        <f>ROUND(I164*H164,2)</f>
        <v>0</v>
      </c>
      <c r="K164" s="58">
        <v>0.20999999999999999</v>
      </c>
      <c r="L164" s="59">
        <f>IF(ISNUMBER(K164),ROUND(J164*(K164+1),2),0)</f>
        <v>0</v>
      </c>
      <c r="M164" s="12"/>
      <c r="N164" s="2"/>
      <c r="O164" s="2"/>
      <c r="P164" s="2"/>
      <c r="Q164" s="32">
        <f>IF(ISNUMBER(K164),IF(H164&gt;0,IF(I164&gt;0,J164,0),0),0)</f>
        <v>0</v>
      </c>
      <c r="R164" s="26">
        <f>IF(ISNUMBER(K164)=FALSE,J164,0)</f>
        <v>0</v>
      </c>
    </row>
    <row r="165">
      <c r="A165" s="9"/>
      <c r="B165" s="49" t="s">
        <v>54</v>
      </c>
      <c r="C165" s="1"/>
      <c r="D165" s="1"/>
      <c r="E165" s="50" t="s">
        <v>741</v>
      </c>
      <c r="F165" s="1"/>
      <c r="G165" s="1"/>
      <c r="H165" s="41"/>
      <c r="I165" s="1"/>
      <c r="J165" s="41"/>
      <c r="K165" s="1"/>
      <c r="L165" s="1"/>
      <c r="M165" s="12"/>
      <c r="N165" s="2"/>
      <c r="O165" s="2"/>
      <c r="P165" s="2"/>
      <c r="Q165" s="2"/>
    </row>
    <row r="166">
      <c r="A166" s="9"/>
      <c r="B166" s="49" t="s">
        <v>55</v>
      </c>
      <c r="C166" s="1"/>
      <c r="D166" s="1"/>
      <c r="E166" s="50" t="s">
        <v>742</v>
      </c>
      <c r="F166" s="1"/>
      <c r="G166" s="1"/>
      <c r="H166" s="41"/>
      <c r="I166" s="1"/>
      <c r="J166" s="41"/>
      <c r="K166" s="1"/>
      <c r="L166" s="1"/>
      <c r="M166" s="12"/>
      <c r="N166" s="2"/>
      <c r="O166" s="2"/>
      <c r="P166" s="2"/>
      <c r="Q166" s="2"/>
    </row>
    <row r="167">
      <c r="A167" s="9"/>
      <c r="B167" s="49" t="s">
        <v>57</v>
      </c>
      <c r="C167" s="1"/>
      <c r="D167" s="1"/>
      <c r="E167" s="50" t="s">
        <v>743</v>
      </c>
      <c r="F167" s="1"/>
      <c r="G167" s="1"/>
      <c r="H167" s="41"/>
      <c r="I167" s="1"/>
      <c r="J167" s="41"/>
      <c r="K167" s="1"/>
      <c r="L167" s="1"/>
      <c r="M167" s="12"/>
      <c r="N167" s="2"/>
      <c r="O167" s="2"/>
      <c r="P167" s="2"/>
      <c r="Q167" s="2"/>
    </row>
    <row r="168" thickBot="1">
      <c r="A168" s="9"/>
      <c r="B168" s="51" t="s">
        <v>58</v>
      </c>
      <c r="C168" s="52"/>
      <c r="D168" s="52"/>
      <c r="E168" s="53" t="s">
        <v>113</v>
      </c>
      <c r="F168" s="52"/>
      <c r="G168" s="52"/>
      <c r="H168" s="54"/>
      <c r="I168" s="52"/>
      <c r="J168" s="54"/>
      <c r="K168" s="52"/>
      <c r="L168" s="52"/>
      <c r="M168" s="12"/>
      <c r="N168" s="2"/>
      <c r="O168" s="2"/>
      <c r="P168" s="2"/>
      <c r="Q168" s="2"/>
    </row>
    <row r="169" thickTop="1">
      <c r="A169" s="9"/>
      <c r="B169" s="42">
        <v>28</v>
      </c>
      <c r="C169" s="43" t="s">
        <v>744</v>
      </c>
      <c r="D169" s="43" t="s">
        <v>3</v>
      </c>
      <c r="E169" s="43" t="s">
        <v>745</v>
      </c>
      <c r="F169" s="43" t="s">
        <v>3</v>
      </c>
      <c r="G169" s="44" t="s">
        <v>260</v>
      </c>
      <c r="H169" s="55">
        <v>1.875</v>
      </c>
      <c r="I169" s="56">
        <f>ROUND(0,2)</f>
        <v>0</v>
      </c>
      <c r="J169" s="57">
        <f>ROUND(I169*H169,2)</f>
        <v>0</v>
      </c>
      <c r="K169" s="58">
        <v>0.20999999999999999</v>
      </c>
      <c r="L169" s="59">
        <f>IF(ISNUMBER(K169),ROUND(J169*(K169+1),2),0)</f>
        <v>0</v>
      </c>
      <c r="M169" s="12"/>
      <c r="N169" s="2"/>
      <c r="O169" s="2"/>
      <c r="P169" s="2"/>
      <c r="Q169" s="32">
        <f>IF(ISNUMBER(K169),IF(H169&gt;0,IF(I169&gt;0,J169,0),0),0)</f>
        <v>0</v>
      </c>
      <c r="R169" s="26">
        <f>IF(ISNUMBER(K169)=FALSE,J169,0)</f>
        <v>0</v>
      </c>
    </row>
    <row r="170">
      <c r="A170" s="9"/>
      <c r="B170" s="49" t="s">
        <v>54</v>
      </c>
      <c r="C170" s="1"/>
      <c r="D170" s="1"/>
      <c r="E170" s="50" t="s">
        <v>3</v>
      </c>
      <c r="F170" s="1"/>
      <c r="G170" s="1"/>
      <c r="H170" s="41"/>
      <c r="I170" s="1"/>
      <c r="J170" s="41"/>
      <c r="K170" s="1"/>
      <c r="L170" s="1"/>
      <c r="M170" s="12"/>
      <c r="N170" s="2"/>
      <c r="O170" s="2"/>
      <c r="P170" s="2"/>
      <c r="Q170" s="2"/>
    </row>
    <row r="171">
      <c r="A171" s="9"/>
      <c r="B171" s="49" t="s">
        <v>55</v>
      </c>
      <c r="C171" s="1"/>
      <c r="D171" s="1"/>
      <c r="E171" s="50" t="s">
        <v>746</v>
      </c>
      <c r="F171" s="1"/>
      <c r="G171" s="1"/>
      <c r="H171" s="41"/>
      <c r="I171" s="1"/>
      <c r="J171" s="41"/>
      <c r="K171" s="1"/>
      <c r="L171" s="1"/>
      <c r="M171" s="12"/>
      <c r="N171" s="2"/>
      <c r="O171" s="2"/>
      <c r="P171" s="2"/>
      <c r="Q171" s="2"/>
    </row>
    <row r="172">
      <c r="A172" s="9"/>
      <c r="B172" s="49" t="s">
        <v>57</v>
      </c>
      <c r="C172" s="1"/>
      <c r="D172" s="1"/>
      <c r="E172" s="50" t="s">
        <v>3</v>
      </c>
      <c r="F172" s="1"/>
      <c r="G172" s="1"/>
      <c r="H172" s="41"/>
      <c r="I172" s="1"/>
      <c r="J172" s="41"/>
      <c r="K172" s="1"/>
      <c r="L172" s="1"/>
      <c r="M172" s="12"/>
      <c r="N172" s="2"/>
      <c r="O172" s="2"/>
      <c r="P172" s="2"/>
      <c r="Q172" s="2"/>
    </row>
    <row r="173" thickBot="1">
      <c r="A173" s="9"/>
      <c r="B173" s="51" t="s">
        <v>58</v>
      </c>
      <c r="C173" s="52"/>
      <c r="D173" s="52"/>
      <c r="E173" s="53" t="s">
        <v>320</v>
      </c>
      <c r="F173" s="52"/>
      <c r="G173" s="52"/>
      <c r="H173" s="54"/>
      <c r="I173" s="52"/>
      <c r="J173" s="54"/>
      <c r="K173" s="52"/>
      <c r="L173" s="52"/>
      <c r="M173" s="12"/>
      <c r="N173" s="2"/>
      <c r="O173" s="2"/>
      <c r="P173" s="2"/>
      <c r="Q173" s="2"/>
    </row>
    <row r="174" thickTop="1">
      <c r="A174" s="9"/>
      <c r="B174" s="42">
        <v>29</v>
      </c>
      <c r="C174" s="43" t="s">
        <v>747</v>
      </c>
      <c r="D174" s="43" t="s">
        <v>3</v>
      </c>
      <c r="E174" s="43" t="s">
        <v>748</v>
      </c>
      <c r="F174" s="43" t="s">
        <v>3</v>
      </c>
      <c r="G174" s="44" t="s">
        <v>740</v>
      </c>
      <c r="H174" s="55">
        <v>30</v>
      </c>
      <c r="I174" s="56">
        <f>ROUND(0,2)</f>
        <v>0</v>
      </c>
      <c r="J174" s="57">
        <f>ROUND(I174*H174,2)</f>
        <v>0</v>
      </c>
      <c r="K174" s="58">
        <v>0.20999999999999999</v>
      </c>
      <c r="L174" s="59">
        <f>IF(ISNUMBER(K174),ROUND(J174*(K174+1),2),0)</f>
        <v>0</v>
      </c>
      <c r="M174" s="12"/>
      <c r="N174" s="2"/>
      <c r="O174" s="2"/>
      <c r="P174" s="2"/>
      <c r="Q174" s="32">
        <f>IF(ISNUMBER(K174),IF(H174&gt;0,IF(I174&gt;0,J174,0),0),0)</f>
        <v>0</v>
      </c>
      <c r="R174" s="26">
        <f>IF(ISNUMBER(K174)=FALSE,J174,0)</f>
        <v>0</v>
      </c>
    </row>
    <row r="175">
      <c r="A175" s="9"/>
      <c r="B175" s="49" t="s">
        <v>54</v>
      </c>
      <c r="C175" s="1"/>
      <c r="D175" s="1"/>
      <c r="E175" s="50" t="s">
        <v>749</v>
      </c>
      <c r="F175" s="1"/>
      <c r="G175" s="1"/>
      <c r="H175" s="41"/>
      <c r="I175" s="1"/>
      <c r="J175" s="41"/>
      <c r="K175" s="1"/>
      <c r="L175" s="1"/>
      <c r="M175" s="12"/>
      <c r="N175" s="2"/>
      <c r="O175" s="2"/>
      <c r="P175" s="2"/>
      <c r="Q175" s="2"/>
    </row>
    <row r="176">
      <c r="A176" s="9"/>
      <c r="B176" s="49" t="s">
        <v>55</v>
      </c>
      <c r="C176" s="1"/>
      <c r="D176" s="1"/>
      <c r="E176" s="50" t="s">
        <v>750</v>
      </c>
      <c r="F176" s="1"/>
      <c r="G176" s="1"/>
      <c r="H176" s="41"/>
      <c r="I176" s="1"/>
      <c r="J176" s="41"/>
      <c r="K176" s="1"/>
      <c r="L176" s="1"/>
      <c r="M176" s="12"/>
      <c r="N176" s="2"/>
      <c r="O176" s="2"/>
      <c r="P176" s="2"/>
      <c r="Q176" s="2"/>
    </row>
    <row r="177">
      <c r="A177" s="9"/>
      <c r="B177" s="49" t="s">
        <v>57</v>
      </c>
      <c r="C177" s="1"/>
      <c r="D177" s="1"/>
      <c r="E177" s="50" t="s">
        <v>743</v>
      </c>
      <c r="F177" s="1"/>
      <c r="G177" s="1"/>
      <c r="H177" s="41"/>
      <c r="I177" s="1"/>
      <c r="J177" s="41"/>
      <c r="K177" s="1"/>
      <c r="L177" s="1"/>
      <c r="M177" s="12"/>
      <c r="N177" s="2"/>
      <c r="O177" s="2"/>
      <c r="P177" s="2"/>
      <c r="Q177" s="2"/>
    </row>
    <row r="178" thickBot="1">
      <c r="A178" s="9"/>
      <c r="B178" s="51" t="s">
        <v>58</v>
      </c>
      <c r="C178" s="52"/>
      <c r="D178" s="52"/>
      <c r="E178" s="53" t="s">
        <v>113</v>
      </c>
      <c r="F178" s="52"/>
      <c r="G178" s="52"/>
      <c r="H178" s="54"/>
      <c r="I178" s="52"/>
      <c r="J178" s="54"/>
      <c r="K178" s="52"/>
      <c r="L178" s="52"/>
      <c r="M178" s="12"/>
      <c r="N178" s="2"/>
      <c r="O178" s="2"/>
      <c r="P178" s="2"/>
      <c r="Q178" s="2"/>
    </row>
    <row r="179" thickTop="1">
      <c r="A179" s="9"/>
      <c r="B179" s="42">
        <v>30</v>
      </c>
      <c r="C179" s="43" t="s">
        <v>744</v>
      </c>
      <c r="D179" s="43">
        <v>1</v>
      </c>
      <c r="E179" s="43" t="s">
        <v>745</v>
      </c>
      <c r="F179" s="43" t="s">
        <v>3</v>
      </c>
      <c r="G179" s="44" t="s">
        <v>260</v>
      </c>
      <c r="H179" s="55">
        <v>3</v>
      </c>
      <c r="I179" s="56">
        <f>ROUND(0,2)</f>
        <v>0</v>
      </c>
      <c r="J179" s="57">
        <f>ROUND(I179*H179,2)</f>
        <v>0</v>
      </c>
      <c r="K179" s="58">
        <v>0.20999999999999999</v>
      </c>
      <c r="L179" s="59">
        <f>IF(ISNUMBER(K179),ROUND(J179*(K179+1),2),0)</f>
        <v>0</v>
      </c>
      <c r="M179" s="12"/>
      <c r="N179" s="2"/>
      <c r="O179" s="2"/>
      <c r="P179" s="2"/>
      <c r="Q179" s="32">
        <f>IF(ISNUMBER(K179),IF(H179&gt;0,IF(I179&gt;0,J179,0),0),0)</f>
        <v>0</v>
      </c>
      <c r="R179" s="26">
        <f>IF(ISNUMBER(K179)=FALSE,J179,0)</f>
        <v>0</v>
      </c>
    </row>
    <row r="180">
      <c r="A180" s="9"/>
      <c r="B180" s="49" t="s">
        <v>54</v>
      </c>
      <c r="C180" s="1"/>
      <c r="D180" s="1"/>
      <c r="E180" s="50" t="s">
        <v>3</v>
      </c>
      <c r="F180" s="1"/>
      <c r="G180" s="1"/>
      <c r="H180" s="41"/>
      <c r="I180" s="1"/>
      <c r="J180" s="41"/>
      <c r="K180" s="1"/>
      <c r="L180" s="1"/>
      <c r="M180" s="12"/>
      <c r="N180" s="2"/>
      <c r="O180" s="2"/>
      <c r="P180" s="2"/>
      <c r="Q180" s="2"/>
    </row>
    <row r="181">
      <c r="A181" s="9"/>
      <c r="B181" s="49" t="s">
        <v>55</v>
      </c>
      <c r="C181" s="1"/>
      <c r="D181" s="1"/>
      <c r="E181" s="50" t="s">
        <v>751</v>
      </c>
      <c r="F181" s="1"/>
      <c r="G181" s="1"/>
      <c r="H181" s="41"/>
      <c r="I181" s="1"/>
      <c r="J181" s="41"/>
      <c r="K181" s="1"/>
      <c r="L181" s="1"/>
      <c r="M181" s="12"/>
      <c r="N181" s="2"/>
      <c r="O181" s="2"/>
      <c r="P181" s="2"/>
      <c r="Q181" s="2"/>
    </row>
    <row r="182">
      <c r="A182" s="9"/>
      <c r="B182" s="49" t="s">
        <v>57</v>
      </c>
      <c r="C182" s="1"/>
      <c r="D182" s="1"/>
      <c r="E182" s="50" t="s">
        <v>3</v>
      </c>
      <c r="F182" s="1"/>
      <c r="G182" s="1"/>
      <c r="H182" s="41"/>
      <c r="I182" s="1"/>
      <c r="J182" s="41"/>
      <c r="K182" s="1"/>
      <c r="L182" s="1"/>
      <c r="M182" s="12"/>
      <c r="N182" s="2"/>
      <c r="O182" s="2"/>
      <c r="P182" s="2"/>
      <c r="Q182" s="2"/>
    </row>
    <row r="183" thickBot="1">
      <c r="A183" s="9"/>
      <c r="B183" s="51" t="s">
        <v>58</v>
      </c>
      <c r="C183" s="52"/>
      <c r="D183" s="52"/>
      <c r="E183" s="53" t="s">
        <v>320</v>
      </c>
      <c r="F183" s="52"/>
      <c r="G183" s="52"/>
      <c r="H183" s="54"/>
      <c r="I183" s="52"/>
      <c r="J183" s="54"/>
      <c r="K183" s="52"/>
      <c r="L183" s="52"/>
      <c r="M183" s="12"/>
      <c r="N183" s="2"/>
      <c r="O183" s="2"/>
      <c r="P183" s="2"/>
      <c r="Q183" s="2"/>
    </row>
    <row r="184" thickTop="1" thickBot="1" ht="25" customHeight="1">
      <c r="A184" s="9"/>
      <c r="B184" s="1"/>
      <c r="C184" s="60">
        <v>2</v>
      </c>
      <c r="D184" s="1"/>
      <c r="E184" s="60" t="s">
        <v>97</v>
      </c>
      <c r="F184" s="1"/>
      <c r="G184" s="61" t="s">
        <v>72</v>
      </c>
      <c r="H184" s="62">
        <f>J124+J129+J134+J139+J144+J149+J154+J159+J164+J169+J174+J179</f>
        <v>0</v>
      </c>
      <c r="I184" s="61" t="s">
        <v>73</v>
      </c>
      <c r="J184" s="63">
        <f>(L184-H184)</f>
        <v>0</v>
      </c>
      <c r="K184" s="61" t="s">
        <v>74</v>
      </c>
      <c r="L184" s="64">
        <f>L124+L129+L134+L139+L144+L149+L154+L159+L164+L169+L174+L179</f>
        <v>0</v>
      </c>
      <c r="M184" s="12"/>
      <c r="N184" s="2"/>
      <c r="O184" s="2"/>
      <c r="P184" s="2"/>
      <c r="Q184" s="32">
        <f>0+Q124+Q129+Q134+Q139+Q144+Q149+Q154+Q159+Q164+Q169+Q174+Q179</f>
        <v>0</v>
      </c>
      <c r="R184" s="26">
        <f>0+R124+R129+R134+R139+R144+R149+R154+R159+R164+R169+R174+R179</f>
        <v>0</v>
      </c>
      <c r="S184" s="65">
        <f>Q184*(1+J184)+R184</f>
        <v>0</v>
      </c>
    </row>
    <row r="185" thickTop="1" thickBot="1" ht="25" customHeight="1">
      <c r="A185" s="9"/>
      <c r="B185" s="66"/>
      <c r="C185" s="66"/>
      <c r="D185" s="66"/>
      <c r="E185" s="66"/>
      <c r="F185" s="66"/>
      <c r="G185" s="67" t="s">
        <v>75</v>
      </c>
      <c r="H185" s="68">
        <f>J124+J129+J134+J139+J144+J149+J154+J159+J164+J169+J174+J179</f>
        <v>0</v>
      </c>
      <c r="I185" s="67" t="s">
        <v>76</v>
      </c>
      <c r="J185" s="69">
        <f>0+J184</f>
        <v>0</v>
      </c>
      <c r="K185" s="67" t="s">
        <v>77</v>
      </c>
      <c r="L185" s="70">
        <f>L124+L129+L134+L139+L144+L149+L154+L159+L164+L169+L174+L179</f>
        <v>0</v>
      </c>
      <c r="M185" s="12"/>
      <c r="N185" s="2"/>
      <c r="O185" s="2"/>
      <c r="P185" s="2"/>
      <c r="Q185" s="2"/>
    </row>
    <row r="186" ht="40" customHeight="1">
      <c r="A186" s="9"/>
      <c r="B186" s="71" t="s">
        <v>385</v>
      </c>
      <c r="C186" s="1"/>
      <c r="D186" s="1"/>
      <c r="E186" s="1"/>
      <c r="F186" s="1"/>
      <c r="G186" s="1"/>
      <c r="H186" s="41"/>
      <c r="I186" s="1"/>
      <c r="J186" s="41"/>
      <c r="K186" s="1"/>
      <c r="L186" s="1"/>
      <c r="M186" s="12"/>
      <c r="N186" s="2"/>
      <c r="O186" s="2"/>
      <c r="P186" s="2"/>
      <c r="Q186" s="2"/>
    </row>
    <row r="187">
      <c r="A187" s="9"/>
      <c r="B187" s="42">
        <v>31</v>
      </c>
      <c r="C187" s="43" t="s">
        <v>391</v>
      </c>
      <c r="D187" s="43" t="s">
        <v>3</v>
      </c>
      <c r="E187" s="43" t="s">
        <v>392</v>
      </c>
      <c r="F187" s="43" t="s">
        <v>3</v>
      </c>
      <c r="G187" s="44" t="s">
        <v>109</v>
      </c>
      <c r="H187" s="45">
        <v>28.512</v>
      </c>
      <c r="I187" s="24">
        <f>ROUND(0,2)</f>
        <v>0</v>
      </c>
      <c r="J187" s="46">
        <f>ROUND(I187*H187,2)</f>
        <v>0</v>
      </c>
      <c r="K187" s="47">
        <v>0.20999999999999999</v>
      </c>
      <c r="L187" s="48">
        <f>IF(ISNUMBER(K187),ROUND(J187*(K187+1),2),0)</f>
        <v>0</v>
      </c>
      <c r="M187" s="12"/>
      <c r="N187" s="2"/>
      <c r="O187" s="2"/>
      <c r="P187" s="2"/>
      <c r="Q187" s="32">
        <f>IF(ISNUMBER(K187),IF(H187&gt;0,IF(I187&gt;0,J187,0),0),0)</f>
        <v>0</v>
      </c>
      <c r="R187" s="26">
        <f>IF(ISNUMBER(K187)=FALSE,J187,0)</f>
        <v>0</v>
      </c>
    </row>
    <row r="188">
      <c r="A188" s="9"/>
      <c r="B188" s="49" t="s">
        <v>54</v>
      </c>
      <c r="C188" s="1"/>
      <c r="D188" s="1"/>
      <c r="E188" s="50" t="s">
        <v>393</v>
      </c>
      <c r="F188" s="1"/>
      <c r="G188" s="1"/>
      <c r="H188" s="41"/>
      <c r="I188" s="1"/>
      <c r="J188" s="41"/>
      <c r="K188" s="1"/>
      <c r="L188" s="1"/>
      <c r="M188" s="12"/>
      <c r="N188" s="2"/>
      <c r="O188" s="2"/>
      <c r="P188" s="2"/>
      <c r="Q188" s="2"/>
    </row>
    <row r="189">
      <c r="A189" s="9"/>
      <c r="B189" s="49" t="s">
        <v>55</v>
      </c>
      <c r="C189" s="1"/>
      <c r="D189" s="1"/>
      <c r="E189" s="50" t="s">
        <v>752</v>
      </c>
      <c r="F189" s="1"/>
      <c r="G189" s="1"/>
      <c r="H189" s="41"/>
      <c r="I189" s="1"/>
      <c r="J189" s="41"/>
      <c r="K189" s="1"/>
      <c r="L189" s="1"/>
      <c r="M189" s="12"/>
      <c r="N189" s="2"/>
      <c r="O189" s="2"/>
      <c r="P189" s="2"/>
      <c r="Q189" s="2"/>
    </row>
    <row r="190">
      <c r="A190" s="9"/>
      <c r="B190" s="49" t="s">
        <v>57</v>
      </c>
      <c r="C190" s="1"/>
      <c r="D190" s="1"/>
      <c r="E190" s="50" t="s">
        <v>390</v>
      </c>
      <c r="F190" s="1"/>
      <c r="G190" s="1"/>
      <c r="H190" s="41"/>
      <c r="I190" s="1"/>
      <c r="J190" s="41"/>
      <c r="K190" s="1"/>
      <c r="L190" s="1"/>
      <c r="M190" s="12"/>
      <c r="N190" s="2"/>
      <c r="O190" s="2"/>
      <c r="P190" s="2"/>
      <c r="Q190" s="2"/>
    </row>
    <row r="191" thickBot="1">
      <c r="A191" s="9"/>
      <c r="B191" s="51" t="s">
        <v>58</v>
      </c>
      <c r="C191" s="52"/>
      <c r="D191" s="52"/>
      <c r="E191" s="53" t="s">
        <v>3</v>
      </c>
      <c r="F191" s="52"/>
      <c r="G191" s="52"/>
      <c r="H191" s="54"/>
      <c r="I191" s="52"/>
      <c r="J191" s="54"/>
      <c r="K191" s="52"/>
      <c r="L191" s="52"/>
      <c r="M191" s="12"/>
      <c r="N191" s="2"/>
      <c r="O191" s="2"/>
      <c r="P191" s="2"/>
      <c r="Q191" s="2"/>
    </row>
    <row r="192" thickTop="1">
      <c r="A192" s="9"/>
      <c r="B192" s="42">
        <v>32</v>
      </c>
      <c r="C192" s="43" t="s">
        <v>395</v>
      </c>
      <c r="D192" s="43" t="s">
        <v>3</v>
      </c>
      <c r="E192" s="43" t="s">
        <v>396</v>
      </c>
      <c r="F192" s="43" t="s">
        <v>3</v>
      </c>
      <c r="G192" s="44" t="s">
        <v>138</v>
      </c>
      <c r="H192" s="55">
        <v>43.200000000000003</v>
      </c>
      <c r="I192" s="56">
        <f>ROUND(0,2)</f>
        <v>0</v>
      </c>
      <c r="J192" s="57">
        <f>ROUND(I192*H192,2)</f>
        <v>0</v>
      </c>
      <c r="K192" s="58">
        <v>0.20999999999999999</v>
      </c>
      <c r="L192" s="59">
        <f>IF(ISNUMBER(K192),ROUND(J192*(K192+1),2),0)</f>
        <v>0</v>
      </c>
      <c r="M192" s="12"/>
      <c r="N192" s="2"/>
      <c r="O192" s="2"/>
      <c r="P192" s="2"/>
      <c r="Q192" s="32">
        <f>IF(ISNUMBER(K192),IF(H192&gt;0,IF(I192&gt;0,J192,0),0),0)</f>
        <v>0</v>
      </c>
      <c r="R192" s="26">
        <f>IF(ISNUMBER(K192)=FALSE,J192,0)</f>
        <v>0</v>
      </c>
    </row>
    <row r="193">
      <c r="A193" s="9"/>
      <c r="B193" s="49" t="s">
        <v>54</v>
      </c>
      <c r="C193" s="1"/>
      <c r="D193" s="1"/>
      <c r="E193" s="50" t="s">
        <v>397</v>
      </c>
      <c r="F193" s="1"/>
      <c r="G193" s="1"/>
      <c r="H193" s="41"/>
      <c r="I193" s="1"/>
      <c r="J193" s="41"/>
      <c r="K193" s="1"/>
      <c r="L193" s="1"/>
      <c r="M193" s="12"/>
      <c r="N193" s="2"/>
      <c r="O193" s="2"/>
      <c r="P193" s="2"/>
      <c r="Q193" s="2"/>
    </row>
    <row r="194">
      <c r="A194" s="9"/>
      <c r="B194" s="49" t="s">
        <v>55</v>
      </c>
      <c r="C194" s="1"/>
      <c r="D194" s="1"/>
      <c r="E194" s="50" t="s">
        <v>753</v>
      </c>
      <c r="F194" s="1"/>
      <c r="G194" s="1"/>
      <c r="H194" s="41"/>
      <c r="I194" s="1"/>
      <c r="J194" s="41"/>
      <c r="K194" s="1"/>
      <c r="L194" s="1"/>
      <c r="M194" s="12"/>
      <c r="N194" s="2"/>
      <c r="O194" s="2"/>
      <c r="P194" s="2"/>
      <c r="Q194" s="2"/>
    </row>
    <row r="195">
      <c r="A195" s="9"/>
      <c r="B195" s="49" t="s">
        <v>57</v>
      </c>
      <c r="C195" s="1"/>
      <c r="D195" s="1"/>
      <c r="E195" s="50" t="s">
        <v>399</v>
      </c>
      <c r="F195" s="1"/>
      <c r="G195" s="1"/>
      <c r="H195" s="41"/>
      <c r="I195" s="1"/>
      <c r="J195" s="41"/>
      <c r="K195" s="1"/>
      <c r="L195" s="1"/>
      <c r="M195" s="12"/>
      <c r="N195" s="2"/>
      <c r="O195" s="2"/>
      <c r="P195" s="2"/>
      <c r="Q195" s="2"/>
    </row>
    <row r="196" thickBot="1">
      <c r="A196" s="9"/>
      <c r="B196" s="51" t="s">
        <v>58</v>
      </c>
      <c r="C196" s="52"/>
      <c r="D196" s="52"/>
      <c r="E196" s="53" t="s">
        <v>113</v>
      </c>
      <c r="F196" s="52"/>
      <c r="G196" s="52"/>
      <c r="H196" s="54"/>
      <c r="I196" s="52"/>
      <c r="J196" s="54"/>
      <c r="K196" s="52"/>
      <c r="L196" s="52"/>
      <c r="M196" s="12"/>
      <c r="N196" s="2"/>
      <c r="O196" s="2"/>
      <c r="P196" s="2"/>
      <c r="Q196" s="2"/>
    </row>
    <row r="197" thickTop="1">
      <c r="A197" s="9"/>
      <c r="B197" s="42">
        <v>33</v>
      </c>
      <c r="C197" s="43" t="s">
        <v>400</v>
      </c>
      <c r="D197" s="43" t="s">
        <v>3</v>
      </c>
      <c r="E197" s="43" t="s">
        <v>401</v>
      </c>
      <c r="F197" s="43" t="s">
        <v>3</v>
      </c>
      <c r="G197" s="44" t="s">
        <v>138</v>
      </c>
      <c r="H197" s="55">
        <v>43.200000000000003</v>
      </c>
      <c r="I197" s="56">
        <f>ROUND(0,2)</f>
        <v>0</v>
      </c>
      <c r="J197" s="57">
        <f>ROUND(I197*H197,2)</f>
        <v>0</v>
      </c>
      <c r="K197" s="58">
        <v>0.20999999999999999</v>
      </c>
      <c r="L197" s="59">
        <f>IF(ISNUMBER(K197),ROUND(J197*(K197+1),2),0)</f>
        <v>0</v>
      </c>
      <c r="M197" s="12"/>
      <c r="N197" s="2"/>
      <c r="O197" s="2"/>
      <c r="P197" s="2"/>
      <c r="Q197" s="32">
        <f>IF(ISNUMBER(K197),IF(H197&gt;0,IF(I197&gt;0,J197,0),0),0)</f>
        <v>0</v>
      </c>
      <c r="R197" s="26">
        <f>IF(ISNUMBER(K197)=FALSE,J197,0)</f>
        <v>0</v>
      </c>
    </row>
    <row r="198">
      <c r="A198" s="9"/>
      <c r="B198" s="49" t="s">
        <v>54</v>
      </c>
      <c r="C198" s="1"/>
      <c r="D198" s="1"/>
      <c r="E198" s="50" t="s">
        <v>402</v>
      </c>
      <c r="F198" s="1"/>
      <c r="G198" s="1"/>
      <c r="H198" s="41"/>
      <c r="I198" s="1"/>
      <c r="J198" s="41"/>
      <c r="K198" s="1"/>
      <c r="L198" s="1"/>
      <c r="M198" s="12"/>
      <c r="N198" s="2"/>
      <c r="O198" s="2"/>
      <c r="P198" s="2"/>
      <c r="Q198" s="2"/>
    </row>
    <row r="199">
      <c r="A199" s="9"/>
      <c r="B199" s="49" t="s">
        <v>55</v>
      </c>
      <c r="C199" s="1"/>
      <c r="D199" s="1"/>
      <c r="E199" s="50" t="s">
        <v>3</v>
      </c>
      <c r="F199" s="1"/>
      <c r="G199" s="1"/>
      <c r="H199" s="41"/>
      <c r="I199" s="1"/>
      <c r="J199" s="41"/>
      <c r="K199" s="1"/>
      <c r="L199" s="1"/>
      <c r="M199" s="12"/>
      <c r="N199" s="2"/>
      <c r="O199" s="2"/>
      <c r="P199" s="2"/>
      <c r="Q199" s="2"/>
    </row>
    <row r="200">
      <c r="A200" s="9"/>
      <c r="B200" s="49" t="s">
        <v>57</v>
      </c>
      <c r="C200" s="1"/>
      <c r="D200" s="1"/>
      <c r="E200" s="50" t="s">
        <v>399</v>
      </c>
      <c r="F200" s="1"/>
      <c r="G200" s="1"/>
      <c r="H200" s="41"/>
      <c r="I200" s="1"/>
      <c r="J200" s="41"/>
      <c r="K200" s="1"/>
      <c r="L200" s="1"/>
      <c r="M200" s="12"/>
      <c r="N200" s="2"/>
      <c r="O200" s="2"/>
      <c r="P200" s="2"/>
      <c r="Q200" s="2"/>
    </row>
    <row r="201" thickBot="1">
      <c r="A201" s="9"/>
      <c r="B201" s="51" t="s">
        <v>58</v>
      </c>
      <c r="C201" s="52"/>
      <c r="D201" s="52"/>
      <c r="E201" s="53" t="s">
        <v>113</v>
      </c>
      <c r="F201" s="52"/>
      <c r="G201" s="52"/>
      <c r="H201" s="54"/>
      <c r="I201" s="52"/>
      <c r="J201" s="54"/>
      <c r="K201" s="52"/>
      <c r="L201" s="52"/>
      <c r="M201" s="12"/>
      <c r="N201" s="2"/>
      <c r="O201" s="2"/>
      <c r="P201" s="2"/>
      <c r="Q201" s="2"/>
    </row>
    <row r="202" thickTop="1">
      <c r="A202" s="9"/>
      <c r="B202" s="42">
        <v>34</v>
      </c>
      <c r="C202" s="43" t="s">
        <v>403</v>
      </c>
      <c r="D202" s="43" t="s">
        <v>3</v>
      </c>
      <c r="E202" s="43" t="s">
        <v>404</v>
      </c>
      <c r="F202" s="43" t="s">
        <v>3</v>
      </c>
      <c r="G202" s="44" t="s">
        <v>260</v>
      </c>
      <c r="H202" s="55">
        <v>3.1099999999999999</v>
      </c>
      <c r="I202" s="56">
        <f>ROUND(0,2)</f>
        <v>0</v>
      </c>
      <c r="J202" s="57">
        <f>ROUND(I202*H202,2)</f>
        <v>0</v>
      </c>
      <c r="K202" s="58">
        <v>0.20999999999999999</v>
      </c>
      <c r="L202" s="59">
        <f>IF(ISNUMBER(K202),ROUND(J202*(K202+1),2),0)</f>
        <v>0</v>
      </c>
      <c r="M202" s="12"/>
      <c r="N202" s="2"/>
      <c r="O202" s="2"/>
      <c r="P202" s="2"/>
      <c r="Q202" s="32">
        <f>IF(ISNUMBER(K202),IF(H202&gt;0,IF(I202&gt;0,J202,0),0),0)</f>
        <v>0</v>
      </c>
      <c r="R202" s="26">
        <f>IF(ISNUMBER(K202)=FALSE,J202,0)</f>
        <v>0</v>
      </c>
    </row>
    <row r="203">
      <c r="A203" s="9"/>
      <c r="B203" s="49" t="s">
        <v>54</v>
      </c>
      <c r="C203" s="1"/>
      <c r="D203" s="1"/>
      <c r="E203" s="50" t="s">
        <v>405</v>
      </c>
      <c r="F203" s="1"/>
      <c r="G203" s="1"/>
      <c r="H203" s="41"/>
      <c r="I203" s="1"/>
      <c r="J203" s="41"/>
      <c r="K203" s="1"/>
      <c r="L203" s="1"/>
      <c r="M203" s="12"/>
      <c r="N203" s="2"/>
      <c r="O203" s="2"/>
      <c r="P203" s="2"/>
      <c r="Q203" s="2"/>
    </row>
    <row r="204">
      <c r="A204" s="9"/>
      <c r="B204" s="49" t="s">
        <v>55</v>
      </c>
      <c r="C204" s="1"/>
      <c r="D204" s="1"/>
      <c r="E204" s="50" t="s">
        <v>754</v>
      </c>
      <c r="F204" s="1"/>
      <c r="G204" s="1"/>
      <c r="H204" s="41"/>
      <c r="I204" s="1"/>
      <c r="J204" s="41"/>
      <c r="K204" s="1"/>
      <c r="L204" s="1"/>
      <c r="M204" s="12"/>
      <c r="N204" s="2"/>
      <c r="O204" s="2"/>
      <c r="P204" s="2"/>
      <c r="Q204" s="2"/>
    </row>
    <row r="205">
      <c r="A205" s="9"/>
      <c r="B205" s="49" t="s">
        <v>57</v>
      </c>
      <c r="C205" s="1"/>
      <c r="D205" s="1"/>
      <c r="E205" s="50" t="s">
        <v>407</v>
      </c>
      <c r="F205" s="1"/>
      <c r="G205" s="1"/>
      <c r="H205" s="41"/>
      <c r="I205" s="1"/>
      <c r="J205" s="41"/>
      <c r="K205" s="1"/>
      <c r="L205" s="1"/>
      <c r="M205" s="12"/>
      <c r="N205" s="2"/>
      <c r="O205" s="2"/>
      <c r="P205" s="2"/>
      <c r="Q205" s="2"/>
    </row>
    <row r="206" thickBot="1">
      <c r="A206" s="9"/>
      <c r="B206" s="51" t="s">
        <v>58</v>
      </c>
      <c r="C206" s="52"/>
      <c r="D206" s="52"/>
      <c r="E206" s="53" t="s">
        <v>113</v>
      </c>
      <c r="F206" s="52"/>
      <c r="G206" s="52"/>
      <c r="H206" s="54"/>
      <c r="I206" s="52"/>
      <c r="J206" s="54"/>
      <c r="K206" s="52"/>
      <c r="L206" s="52"/>
      <c r="M206" s="12"/>
      <c r="N206" s="2"/>
      <c r="O206" s="2"/>
      <c r="P206" s="2"/>
      <c r="Q206" s="2"/>
    </row>
    <row r="207" thickTop="1" thickBot="1" ht="25" customHeight="1">
      <c r="A207" s="9"/>
      <c r="B207" s="1"/>
      <c r="C207" s="60">
        <v>3</v>
      </c>
      <c r="D207" s="1"/>
      <c r="E207" s="60" t="s">
        <v>98</v>
      </c>
      <c r="F207" s="1"/>
      <c r="G207" s="61" t="s">
        <v>72</v>
      </c>
      <c r="H207" s="62">
        <f>J187+J192+J197+J202</f>
        <v>0</v>
      </c>
      <c r="I207" s="61" t="s">
        <v>73</v>
      </c>
      <c r="J207" s="63">
        <f>(L207-H207)</f>
        <v>0</v>
      </c>
      <c r="K207" s="61" t="s">
        <v>74</v>
      </c>
      <c r="L207" s="64">
        <f>L187+L192+L197+L202</f>
        <v>0</v>
      </c>
      <c r="M207" s="12"/>
      <c r="N207" s="2"/>
      <c r="O207" s="2"/>
      <c r="P207" s="2"/>
      <c r="Q207" s="32">
        <f>0+Q187+Q192+Q197+Q202</f>
        <v>0</v>
      </c>
      <c r="R207" s="26">
        <f>0+R187+R192+R197+R202</f>
        <v>0</v>
      </c>
      <c r="S207" s="65">
        <f>Q207*(1+J207)+R207</f>
        <v>0</v>
      </c>
    </row>
    <row r="208" thickTop="1" thickBot="1" ht="25" customHeight="1">
      <c r="A208" s="9"/>
      <c r="B208" s="66"/>
      <c r="C208" s="66"/>
      <c r="D208" s="66"/>
      <c r="E208" s="66"/>
      <c r="F208" s="66"/>
      <c r="G208" s="67" t="s">
        <v>75</v>
      </c>
      <c r="H208" s="68">
        <f>J187+J192+J197+J202</f>
        <v>0</v>
      </c>
      <c r="I208" s="67" t="s">
        <v>76</v>
      </c>
      <c r="J208" s="69">
        <f>0+J207</f>
        <v>0</v>
      </c>
      <c r="K208" s="67" t="s">
        <v>77</v>
      </c>
      <c r="L208" s="70">
        <f>L187+L192+L197+L202</f>
        <v>0</v>
      </c>
      <c r="M208" s="12"/>
      <c r="N208" s="2"/>
      <c r="O208" s="2"/>
      <c r="P208" s="2"/>
      <c r="Q208" s="2"/>
    </row>
    <row r="209" ht="40" customHeight="1">
      <c r="A209" s="9"/>
      <c r="B209" s="71" t="s">
        <v>414</v>
      </c>
      <c r="C209" s="1"/>
      <c r="D209" s="1"/>
      <c r="E209" s="1"/>
      <c r="F209" s="1"/>
      <c r="G209" s="1"/>
      <c r="H209" s="41"/>
      <c r="I209" s="1"/>
      <c r="J209" s="41"/>
      <c r="K209" s="1"/>
      <c r="L209" s="1"/>
      <c r="M209" s="12"/>
      <c r="N209" s="2"/>
      <c r="O209" s="2"/>
      <c r="P209" s="2"/>
      <c r="Q209" s="2"/>
    </row>
    <row r="210">
      <c r="A210" s="9"/>
      <c r="B210" s="42">
        <v>35</v>
      </c>
      <c r="C210" s="43" t="s">
        <v>415</v>
      </c>
      <c r="D210" s="43" t="s">
        <v>3</v>
      </c>
      <c r="E210" s="43" t="s">
        <v>416</v>
      </c>
      <c r="F210" s="43" t="s">
        <v>3</v>
      </c>
      <c r="G210" s="44" t="s">
        <v>138</v>
      </c>
      <c r="H210" s="45">
        <v>28.800000000000001</v>
      </c>
      <c r="I210" s="24">
        <f>ROUND(0,2)</f>
        <v>0</v>
      </c>
      <c r="J210" s="46">
        <f>ROUND(I210*H210,2)</f>
        <v>0</v>
      </c>
      <c r="K210" s="47">
        <v>0.20999999999999999</v>
      </c>
      <c r="L210" s="48">
        <f>IF(ISNUMBER(K210),ROUND(J210*(K210+1),2),0)</f>
        <v>0</v>
      </c>
      <c r="M210" s="12"/>
      <c r="N210" s="2"/>
      <c r="O210" s="2"/>
      <c r="P210" s="2"/>
      <c r="Q210" s="32">
        <f>IF(ISNUMBER(K210),IF(H210&gt;0,IF(I210&gt;0,J210,0),0),0)</f>
        <v>0</v>
      </c>
      <c r="R210" s="26">
        <f>IF(ISNUMBER(K210)=FALSE,J210,0)</f>
        <v>0</v>
      </c>
    </row>
    <row r="211">
      <c r="A211" s="9"/>
      <c r="B211" s="49" t="s">
        <v>54</v>
      </c>
      <c r="C211" s="1"/>
      <c r="D211" s="1"/>
      <c r="E211" s="50" t="s">
        <v>417</v>
      </c>
      <c r="F211" s="1"/>
      <c r="G211" s="1"/>
      <c r="H211" s="41"/>
      <c r="I211" s="1"/>
      <c r="J211" s="41"/>
      <c r="K211" s="1"/>
      <c r="L211" s="1"/>
      <c r="M211" s="12"/>
      <c r="N211" s="2"/>
      <c r="O211" s="2"/>
      <c r="P211" s="2"/>
      <c r="Q211" s="2"/>
    </row>
    <row r="212">
      <c r="A212" s="9"/>
      <c r="B212" s="49" t="s">
        <v>55</v>
      </c>
      <c r="C212" s="1"/>
      <c r="D212" s="1"/>
      <c r="E212" s="50" t="s">
        <v>755</v>
      </c>
      <c r="F212" s="1"/>
      <c r="G212" s="1"/>
      <c r="H212" s="41"/>
      <c r="I212" s="1"/>
      <c r="J212" s="41"/>
      <c r="K212" s="1"/>
      <c r="L212" s="1"/>
      <c r="M212" s="12"/>
      <c r="N212" s="2"/>
      <c r="O212" s="2"/>
      <c r="P212" s="2"/>
      <c r="Q212" s="2"/>
    </row>
    <row r="213">
      <c r="A213" s="9"/>
      <c r="B213" s="49" t="s">
        <v>57</v>
      </c>
      <c r="C213" s="1"/>
      <c r="D213" s="1"/>
      <c r="E213" s="50" t="s">
        <v>419</v>
      </c>
      <c r="F213" s="1"/>
      <c r="G213" s="1"/>
      <c r="H213" s="41"/>
      <c r="I213" s="1"/>
      <c r="J213" s="41"/>
      <c r="K213" s="1"/>
      <c r="L213" s="1"/>
      <c r="M213" s="12"/>
      <c r="N213" s="2"/>
      <c r="O213" s="2"/>
      <c r="P213" s="2"/>
      <c r="Q213" s="2"/>
    </row>
    <row r="214" thickBot="1">
      <c r="A214" s="9"/>
      <c r="B214" s="51" t="s">
        <v>58</v>
      </c>
      <c r="C214" s="52"/>
      <c r="D214" s="52"/>
      <c r="E214" s="53" t="s">
        <v>113</v>
      </c>
      <c r="F214" s="52"/>
      <c r="G214" s="52"/>
      <c r="H214" s="54"/>
      <c r="I214" s="52"/>
      <c r="J214" s="54"/>
      <c r="K214" s="52"/>
      <c r="L214" s="52"/>
      <c r="M214" s="12"/>
      <c r="N214" s="2"/>
      <c r="O214" s="2"/>
      <c r="P214" s="2"/>
      <c r="Q214" s="2"/>
    </row>
    <row r="215" thickTop="1" thickBot="1" ht="25" customHeight="1">
      <c r="A215" s="9"/>
      <c r="B215" s="1"/>
      <c r="C215" s="60">
        <v>4</v>
      </c>
      <c r="D215" s="1"/>
      <c r="E215" s="60" t="s">
        <v>99</v>
      </c>
      <c r="F215" s="1"/>
      <c r="G215" s="61" t="s">
        <v>72</v>
      </c>
      <c r="H215" s="62">
        <f>0+J210</f>
        <v>0</v>
      </c>
      <c r="I215" s="61" t="s">
        <v>73</v>
      </c>
      <c r="J215" s="63">
        <f>(L215-H215)</f>
        <v>0</v>
      </c>
      <c r="K215" s="61" t="s">
        <v>74</v>
      </c>
      <c r="L215" s="64">
        <f>0+L210</f>
        <v>0</v>
      </c>
      <c r="M215" s="12"/>
      <c r="N215" s="2"/>
      <c r="O215" s="2"/>
      <c r="P215" s="2"/>
      <c r="Q215" s="32">
        <f>0+Q210</f>
        <v>0</v>
      </c>
      <c r="R215" s="26">
        <f>0+R210</f>
        <v>0</v>
      </c>
      <c r="S215" s="65">
        <f>Q215*(1+J215)+R215</f>
        <v>0</v>
      </c>
    </row>
    <row r="216" thickTop="1" thickBot="1" ht="25" customHeight="1">
      <c r="A216" s="9"/>
      <c r="B216" s="66"/>
      <c r="C216" s="66"/>
      <c r="D216" s="66"/>
      <c r="E216" s="66"/>
      <c r="F216" s="66"/>
      <c r="G216" s="67" t="s">
        <v>75</v>
      </c>
      <c r="H216" s="68">
        <f>0+J210</f>
        <v>0</v>
      </c>
      <c r="I216" s="67" t="s">
        <v>76</v>
      </c>
      <c r="J216" s="69">
        <f>0+J215</f>
        <v>0</v>
      </c>
      <c r="K216" s="67" t="s">
        <v>77</v>
      </c>
      <c r="L216" s="70">
        <f>0+L210</f>
        <v>0</v>
      </c>
      <c r="M216" s="12"/>
      <c r="N216" s="2"/>
      <c r="O216" s="2"/>
      <c r="P216" s="2"/>
      <c r="Q216" s="2"/>
    </row>
    <row r="217" ht="40" customHeight="1">
      <c r="A217" s="9"/>
      <c r="B217" s="71" t="s">
        <v>535</v>
      </c>
      <c r="C217" s="1"/>
      <c r="D217" s="1"/>
      <c r="E217" s="1"/>
      <c r="F217" s="1"/>
      <c r="G217" s="1"/>
      <c r="H217" s="41"/>
      <c r="I217" s="1"/>
      <c r="J217" s="41"/>
      <c r="K217" s="1"/>
      <c r="L217" s="1"/>
      <c r="M217" s="12"/>
      <c r="N217" s="2"/>
      <c r="O217" s="2"/>
      <c r="P217" s="2"/>
      <c r="Q217" s="2"/>
    </row>
    <row r="218">
      <c r="A218" s="9"/>
      <c r="B218" s="42">
        <v>36</v>
      </c>
      <c r="C218" s="43" t="s">
        <v>756</v>
      </c>
      <c r="D218" s="43" t="s">
        <v>3</v>
      </c>
      <c r="E218" s="43" t="s">
        <v>757</v>
      </c>
      <c r="F218" s="43" t="s">
        <v>3</v>
      </c>
      <c r="G218" s="44" t="s">
        <v>138</v>
      </c>
      <c r="H218" s="45">
        <v>3.6000000000000001</v>
      </c>
      <c r="I218" s="24">
        <f>ROUND(0,2)</f>
        <v>0</v>
      </c>
      <c r="J218" s="46">
        <f>ROUND(I218*H218,2)</f>
        <v>0</v>
      </c>
      <c r="K218" s="47">
        <v>0.20999999999999999</v>
      </c>
      <c r="L218" s="48">
        <f>IF(ISNUMBER(K218),ROUND(J218*(K218+1),2),0)</f>
        <v>0</v>
      </c>
      <c r="M218" s="12"/>
      <c r="N218" s="2"/>
      <c r="O218" s="2"/>
      <c r="P218" s="2"/>
      <c r="Q218" s="32">
        <f>IF(ISNUMBER(K218),IF(H218&gt;0,IF(I218&gt;0,J218,0),0),0)</f>
        <v>0</v>
      </c>
      <c r="R218" s="26">
        <f>IF(ISNUMBER(K218)=FALSE,J218,0)</f>
        <v>0</v>
      </c>
    </row>
    <row r="219">
      <c r="A219" s="9"/>
      <c r="B219" s="49" t="s">
        <v>54</v>
      </c>
      <c r="C219" s="1"/>
      <c r="D219" s="1"/>
      <c r="E219" s="50" t="s">
        <v>758</v>
      </c>
      <c r="F219" s="1"/>
      <c r="G219" s="1"/>
      <c r="H219" s="41"/>
      <c r="I219" s="1"/>
      <c r="J219" s="41"/>
      <c r="K219" s="1"/>
      <c r="L219" s="1"/>
      <c r="M219" s="12"/>
      <c r="N219" s="2"/>
      <c r="O219" s="2"/>
      <c r="P219" s="2"/>
      <c r="Q219" s="2"/>
    </row>
    <row r="220">
      <c r="A220" s="9"/>
      <c r="B220" s="49" t="s">
        <v>55</v>
      </c>
      <c r="C220" s="1"/>
      <c r="D220" s="1"/>
      <c r="E220" s="50" t="s">
        <v>759</v>
      </c>
      <c r="F220" s="1"/>
      <c r="G220" s="1"/>
      <c r="H220" s="41"/>
      <c r="I220" s="1"/>
      <c r="J220" s="41"/>
      <c r="K220" s="1"/>
      <c r="L220" s="1"/>
      <c r="M220" s="12"/>
      <c r="N220" s="2"/>
      <c r="O220" s="2"/>
      <c r="P220" s="2"/>
      <c r="Q220" s="2"/>
    </row>
    <row r="221">
      <c r="A221" s="9"/>
      <c r="B221" s="49" t="s">
        <v>57</v>
      </c>
      <c r="C221" s="1"/>
      <c r="D221" s="1"/>
      <c r="E221" s="50" t="s">
        <v>760</v>
      </c>
      <c r="F221" s="1"/>
      <c r="G221" s="1"/>
      <c r="H221" s="41"/>
      <c r="I221" s="1"/>
      <c r="J221" s="41"/>
      <c r="K221" s="1"/>
      <c r="L221" s="1"/>
      <c r="M221" s="12"/>
      <c r="N221" s="2"/>
      <c r="O221" s="2"/>
      <c r="P221" s="2"/>
      <c r="Q221" s="2"/>
    </row>
    <row r="222" thickBot="1">
      <c r="A222" s="9"/>
      <c r="B222" s="51" t="s">
        <v>58</v>
      </c>
      <c r="C222" s="52"/>
      <c r="D222" s="52"/>
      <c r="E222" s="53" t="s">
        <v>113</v>
      </c>
      <c r="F222" s="52"/>
      <c r="G222" s="52"/>
      <c r="H222" s="54"/>
      <c r="I222" s="52"/>
      <c r="J222" s="54"/>
      <c r="K222" s="52"/>
      <c r="L222" s="52"/>
      <c r="M222" s="12"/>
      <c r="N222" s="2"/>
      <c r="O222" s="2"/>
      <c r="P222" s="2"/>
      <c r="Q222" s="2"/>
    </row>
    <row r="223" thickTop="1">
      <c r="A223" s="9"/>
      <c r="B223" s="42">
        <v>37</v>
      </c>
      <c r="C223" s="43" t="s">
        <v>761</v>
      </c>
      <c r="D223" s="43" t="s">
        <v>3</v>
      </c>
      <c r="E223" s="43" t="s">
        <v>762</v>
      </c>
      <c r="F223" s="43" t="s">
        <v>3</v>
      </c>
      <c r="G223" s="44" t="s">
        <v>204</v>
      </c>
      <c r="H223" s="55">
        <v>6.75</v>
      </c>
      <c r="I223" s="56">
        <f>ROUND(0,2)</f>
        <v>0</v>
      </c>
      <c r="J223" s="57">
        <f>ROUND(I223*H223,2)</f>
        <v>0</v>
      </c>
      <c r="K223" s="58">
        <v>0.20999999999999999</v>
      </c>
      <c r="L223" s="59">
        <f>IF(ISNUMBER(K223),ROUND(J223*(K223+1),2),0)</f>
        <v>0</v>
      </c>
      <c r="M223" s="12"/>
      <c r="N223" s="2"/>
      <c r="O223" s="2"/>
      <c r="P223" s="2"/>
      <c r="Q223" s="32">
        <f>IF(ISNUMBER(K223),IF(H223&gt;0,IF(I223&gt;0,J223,0),0),0)</f>
        <v>0</v>
      </c>
      <c r="R223" s="26">
        <f>IF(ISNUMBER(K223)=FALSE,J223,0)</f>
        <v>0</v>
      </c>
    </row>
    <row r="224">
      <c r="A224" s="9"/>
      <c r="B224" s="49" t="s">
        <v>54</v>
      </c>
      <c r="C224" s="1"/>
      <c r="D224" s="1"/>
      <c r="E224" s="50" t="s">
        <v>763</v>
      </c>
      <c r="F224" s="1"/>
      <c r="G224" s="1"/>
      <c r="H224" s="41"/>
      <c r="I224" s="1"/>
      <c r="J224" s="41"/>
      <c r="K224" s="1"/>
      <c r="L224" s="1"/>
      <c r="M224" s="12"/>
      <c r="N224" s="2"/>
      <c r="O224" s="2"/>
      <c r="P224" s="2"/>
      <c r="Q224" s="2"/>
    </row>
    <row r="225">
      <c r="A225" s="9"/>
      <c r="B225" s="49" t="s">
        <v>55</v>
      </c>
      <c r="C225" s="1"/>
      <c r="D225" s="1"/>
      <c r="E225" s="50" t="s">
        <v>764</v>
      </c>
      <c r="F225" s="1"/>
      <c r="G225" s="1"/>
      <c r="H225" s="41"/>
      <c r="I225" s="1"/>
      <c r="J225" s="41"/>
      <c r="K225" s="1"/>
      <c r="L225" s="1"/>
      <c r="M225" s="12"/>
      <c r="N225" s="2"/>
      <c r="O225" s="2"/>
      <c r="P225" s="2"/>
      <c r="Q225" s="2"/>
    </row>
    <row r="226">
      <c r="A226" s="9"/>
      <c r="B226" s="49" t="s">
        <v>57</v>
      </c>
      <c r="C226" s="1"/>
      <c r="D226" s="1"/>
      <c r="E226" s="50" t="s">
        <v>765</v>
      </c>
      <c r="F226" s="1"/>
      <c r="G226" s="1"/>
      <c r="H226" s="41"/>
      <c r="I226" s="1"/>
      <c r="J226" s="41"/>
      <c r="K226" s="1"/>
      <c r="L226" s="1"/>
      <c r="M226" s="12"/>
      <c r="N226" s="2"/>
      <c r="O226" s="2"/>
      <c r="P226" s="2"/>
      <c r="Q226" s="2"/>
    </row>
    <row r="227" thickBot="1">
      <c r="A227" s="9"/>
      <c r="B227" s="51" t="s">
        <v>58</v>
      </c>
      <c r="C227" s="52"/>
      <c r="D227" s="52"/>
      <c r="E227" s="53" t="s">
        <v>113</v>
      </c>
      <c r="F227" s="52"/>
      <c r="G227" s="52"/>
      <c r="H227" s="54"/>
      <c r="I227" s="52"/>
      <c r="J227" s="54"/>
      <c r="K227" s="52"/>
      <c r="L227" s="52"/>
      <c r="M227" s="12"/>
      <c r="N227" s="2"/>
      <c r="O227" s="2"/>
      <c r="P227" s="2"/>
      <c r="Q227" s="2"/>
    </row>
    <row r="228" thickTop="1">
      <c r="A228" s="9"/>
      <c r="B228" s="42">
        <v>38</v>
      </c>
      <c r="C228" s="43" t="s">
        <v>653</v>
      </c>
      <c r="D228" s="43" t="s">
        <v>3</v>
      </c>
      <c r="E228" s="43" t="s">
        <v>654</v>
      </c>
      <c r="F228" s="43" t="s">
        <v>3</v>
      </c>
      <c r="G228" s="44" t="s">
        <v>138</v>
      </c>
      <c r="H228" s="55">
        <v>3.375</v>
      </c>
      <c r="I228" s="56">
        <f>ROUND(0,2)</f>
        <v>0</v>
      </c>
      <c r="J228" s="57">
        <f>ROUND(I228*H228,2)</f>
        <v>0</v>
      </c>
      <c r="K228" s="58">
        <v>0.20999999999999999</v>
      </c>
      <c r="L228" s="59">
        <f>IF(ISNUMBER(K228),ROUND(J228*(K228+1),2),0)</f>
        <v>0</v>
      </c>
      <c r="M228" s="12"/>
      <c r="N228" s="2"/>
      <c r="O228" s="2"/>
      <c r="P228" s="2"/>
      <c r="Q228" s="32">
        <f>IF(ISNUMBER(K228),IF(H228&gt;0,IF(I228&gt;0,J228,0),0),0)</f>
        <v>0</v>
      </c>
      <c r="R228" s="26">
        <f>IF(ISNUMBER(K228)=FALSE,J228,0)</f>
        <v>0</v>
      </c>
    </row>
    <row r="229">
      <c r="A229" s="9"/>
      <c r="B229" s="49" t="s">
        <v>54</v>
      </c>
      <c r="C229" s="1"/>
      <c r="D229" s="1"/>
      <c r="E229" s="50" t="s">
        <v>655</v>
      </c>
      <c r="F229" s="1"/>
      <c r="G229" s="1"/>
      <c r="H229" s="41"/>
      <c r="I229" s="1"/>
      <c r="J229" s="41"/>
      <c r="K229" s="1"/>
      <c r="L229" s="1"/>
      <c r="M229" s="12"/>
      <c r="N229" s="2"/>
      <c r="O229" s="2"/>
      <c r="P229" s="2"/>
      <c r="Q229" s="2"/>
    </row>
    <row r="230">
      <c r="A230" s="9"/>
      <c r="B230" s="49" t="s">
        <v>55</v>
      </c>
      <c r="C230" s="1"/>
      <c r="D230" s="1"/>
      <c r="E230" s="50" t="s">
        <v>766</v>
      </c>
      <c r="F230" s="1"/>
      <c r="G230" s="1"/>
      <c r="H230" s="41"/>
      <c r="I230" s="1"/>
      <c r="J230" s="41"/>
      <c r="K230" s="1"/>
      <c r="L230" s="1"/>
      <c r="M230" s="12"/>
      <c r="N230" s="2"/>
      <c r="O230" s="2"/>
      <c r="P230" s="2"/>
      <c r="Q230" s="2"/>
    </row>
    <row r="231">
      <c r="A231" s="9"/>
      <c r="B231" s="49" t="s">
        <v>57</v>
      </c>
      <c r="C231" s="1"/>
      <c r="D231" s="1"/>
      <c r="E231" s="50" t="s">
        <v>657</v>
      </c>
      <c r="F231" s="1"/>
      <c r="G231" s="1"/>
      <c r="H231" s="41"/>
      <c r="I231" s="1"/>
      <c r="J231" s="41"/>
      <c r="K231" s="1"/>
      <c r="L231" s="1"/>
      <c r="M231" s="12"/>
      <c r="N231" s="2"/>
      <c r="O231" s="2"/>
      <c r="P231" s="2"/>
      <c r="Q231" s="2"/>
    </row>
    <row r="232" thickBot="1">
      <c r="A232" s="9"/>
      <c r="B232" s="51" t="s">
        <v>58</v>
      </c>
      <c r="C232" s="52"/>
      <c r="D232" s="52"/>
      <c r="E232" s="53" t="s">
        <v>113</v>
      </c>
      <c r="F232" s="52"/>
      <c r="G232" s="52"/>
      <c r="H232" s="54"/>
      <c r="I232" s="52"/>
      <c r="J232" s="54"/>
      <c r="K232" s="52"/>
      <c r="L232" s="52"/>
      <c r="M232" s="12"/>
      <c r="N232" s="2"/>
      <c r="O232" s="2"/>
      <c r="P232" s="2"/>
      <c r="Q232" s="2"/>
    </row>
    <row r="233" thickTop="1">
      <c r="A233" s="9"/>
      <c r="B233" s="42">
        <v>39</v>
      </c>
      <c r="C233" s="43" t="s">
        <v>658</v>
      </c>
      <c r="D233" s="43" t="s">
        <v>3</v>
      </c>
      <c r="E233" s="43" t="s">
        <v>659</v>
      </c>
      <c r="F233" s="43" t="s">
        <v>3</v>
      </c>
      <c r="G233" s="44" t="s">
        <v>138</v>
      </c>
      <c r="H233" s="55">
        <v>2.8799999999999999</v>
      </c>
      <c r="I233" s="56">
        <f>ROUND(0,2)</f>
        <v>0</v>
      </c>
      <c r="J233" s="57">
        <f>ROUND(I233*H233,2)</f>
        <v>0</v>
      </c>
      <c r="K233" s="58">
        <v>0.20999999999999999</v>
      </c>
      <c r="L233" s="59">
        <f>IF(ISNUMBER(K233),ROUND(J233*(K233+1),2),0)</f>
        <v>0</v>
      </c>
      <c r="M233" s="12"/>
      <c r="N233" s="2"/>
      <c r="O233" s="2"/>
      <c r="P233" s="2"/>
      <c r="Q233" s="32">
        <f>IF(ISNUMBER(K233),IF(H233&gt;0,IF(I233&gt;0,J233,0),0),0)</f>
        <v>0</v>
      </c>
      <c r="R233" s="26">
        <f>IF(ISNUMBER(K233)=FALSE,J233,0)</f>
        <v>0</v>
      </c>
    </row>
    <row r="234">
      <c r="A234" s="9"/>
      <c r="B234" s="49" t="s">
        <v>54</v>
      </c>
      <c r="C234" s="1"/>
      <c r="D234" s="1"/>
      <c r="E234" s="50" t="s">
        <v>660</v>
      </c>
      <c r="F234" s="1"/>
      <c r="G234" s="1"/>
      <c r="H234" s="41"/>
      <c r="I234" s="1"/>
      <c r="J234" s="41"/>
      <c r="K234" s="1"/>
      <c r="L234" s="1"/>
      <c r="M234" s="12"/>
      <c r="N234" s="2"/>
      <c r="O234" s="2"/>
      <c r="P234" s="2"/>
      <c r="Q234" s="2"/>
    </row>
    <row r="235">
      <c r="A235" s="9"/>
      <c r="B235" s="49" t="s">
        <v>55</v>
      </c>
      <c r="C235" s="1"/>
      <c r="D235" s="1"/>
      <c r="E235" s="50" t="s">
        <v>767</v>
      </c>
      <c r="F235" s="1"/>
      <c r="G235" s="1"/>
      <c r="H235" s="41"/>
      <c r="I235" s="1"/>
      <c r="J235" s="41"/>
      <c r="K235" s="1"/>
      <c r="L235" s="1"/>
      <c r="M235" s="12"/>
      <c r="N235" s="2"/>
      <c r="O235" s="2"/>
      <c r="P235" s="2"/>
      <c r="Q235" s="2"/>
    </row>
    <row r="236">
      <c r="A236" s="9"/>
      <c r="B236" s="49" t="s">
        <v>57</v>
      </c>
      <c r="C236" s="1"/>
      <c r="D236" s="1"/>
      <c r="E236" s="50" t="s">
        <v>657</v>
      </c>
      <c r="F236" s="1"/>
      <c r="G236" s="1"/>
      <c r="H236" s="41"/>
      <c r="I236" s="1"/>
      <c r="J236" s="41"/>
      <c r="K236" s="1"/>
      <c r="L236" s="1"/>
      <c r="M236" s="12"/>
      <c r="N236" s="2"/>
      <c r="O236" s="2"/>
      <c r="P236" s="2"/>
      <c r="Q236" s="2"/>
    </row>
    <row r="237" thickBot="1">
      <c r="A237" s="9"/>
      <c r="B237" s="51" t="s">
        <v>58</v>
      </c>
      <c r="C237" s="52"/>
      <c r="D237" s="52"/>
      <c r="E237" s="53" t="s">
        <v>113</v>
      </c>
      <c r="F237" s="52"/>
      <c r="G237" s="52"/>
      <c r="H237" s="54"/>
      <c r="I237" s="52"/>
      <c r="J237" s="54"/>
      <c r="K237" s="52"/>
      <c r="L237" s="52"/>
      <c r="M237" s="12"/>
      <c r="N237" s="2"/>
      <c r="O237" s="2"/>
      <c r="P237" s="2"/>
      <c r="Q237" s="2"/>
    </row>
    <row r="238" thickTop="1">
      <c r="A238" s="9"/>
      <c r="B238" s="42">
        <v>40</v>
      </c>
      <c r="C238" s="43" t="s">
        <v>662</v>
      </c>
      <c r="D238" s="43" t="s">
        <v>3</v>
      </c>
      <c r="E238" s="43" t="s">
        <v>663</v>
      </c>
      <c r="F238" s="43" t="s">
        <v>3</v>
      </c>
      <c r="G238" s="44" t="s">
        <v>138</v>
      </c>
      <c r="H238" s="55">
        <v>6.2549999999999999</v>
      </c>
      <c r="I238" s="56">
        <f>ROUND(0,2)</f>
        <v>0</v>
      </c>
      <c r="J238" s="57">
        <f>ROUND(I238*H238,2)</f>
        <v>0</v>
      </c>
      <c r="K238" s="58">
        <v>0.20999999999999999</v>
      </c>
      <c r="L238" s="59">
        <f>IF(ISNUMBER(K238),ROUND(J238*(K238+1),2),0)</f>
        <v>0</v>
      </c>
      <c r="M238" s="12"/>
      <c r="N238" s="2"/>
      <c r="O238" s="2"/>
      <c r="P238" s="2"/>
      <c r="Q238" s="32">
        <f>IF(ISNUMBER(K238),IF(H238&gt;0,IF(I238&gt;0,J238,0),0),0)</f>
        <v>0</v>
      </c>
      <c r="R238" s="26">
        <f>IF(ISNUMBER(K238)=FALSE,J238,0)</f>
        <v>0</v>
      </c>
    </row>
    <row r="239">
      <c r="A239" s="9"/>
      <c r="B239" s="49" t="s">
        <v>54</v>
      </c>
      <c r="C239" s="1"/>
      <c r="D239" s="1"/>
      <c r="E239" s="50" t="s">
        <v>664</v>
      </c>
      <c r="F239" s="1"/>
      <c r="G239" s="1"/>
      <c r="H239" s="41"/>
      <c r="I239" s="1"/>
      <c r="J239" s="41"/>
      <c r="K239" s="1"/>
      <c r="L239" s="1"/>
      <c r="M239" s="12"/>
      <c r="N239" s="2"/>
      <c r="O239" s="2"/>
      <c r="P239" s="2"/>
      <c r="Q239" s="2"/>
    </row>
    <row r="240">
      <c r="A240" s="9"/>
      <c r="B240" s="49" t="s">
        <v>55</v>
      </c>
      <c r="C240" s="1"/>
      <c r="D240" s="1"/>
      <c r="E240" s="50" t="s">
        <v>3</v>
      </c>
      <c r="F240" s="1"/>
      <c r="G240" s="1"/>
      <c r="H240" s="41"/>
      <c r="I240" s="1"/>
      <c r="J240" s="41"/>
      <c r="K240" s="1"/>
      <c r="L240" s="1"/>
      <c r="M240" s="12"/>
      <c r="N240" s="2"/>
      <c r="O240" s="2"/>
      <c r="P240" s="2"/>
      <c r="Q240" s="2"/>
    </row>
    <row r="241">
      <c r="A241" s="9"/>
      <c r="B241" s="49" t="s">
        <v>57</v>
      </c>
      <c r="C241" s="1"/>
      <c r="D241" s="1"/>
      <c r="E241" s="50" t="s">
        <v>657</v>
      </c>
      <c r="F241" s="1"/>
      <c r="G241" s="1"/>
      <c r="H241" s="41"/>
      <c r="I241" s="1"/>
      <c r="J241" s="41"/>
      <c r="K241" s="1"/>
      <c r="L241" s="1"/>
      <c r="M241" s="12"/>
      <c r="N241" s="2"/>
      <c r="O241" s="2"/>
      <c r="P241" s="2"/>
      <c r="Q241" s="2"/>
    </row>
    <row r="242" thickBot="1">
      <c r="A242" s="9"/>
      <c r="B242" s="51" t="s">
        <v>58</v>
      </c>
      <c r="C242" s="52"/>
      <c r="D242" s="52"/>
      <c r="E242" s="53" t="s">
        <v>113</v>
      </c>
      <c r="F242" s="52"/>
      <c r="G242" s="52"/>
      <c r="H242" s="54"/>
      <c r="I242" s="52"/>
      <c r="J242" s="54"/>
      <c r="K242" s="52"/>
      <c r="L242" s="52"/>
      <c r="M242" s="12"/>
      <c r="N242" s="2"/>
      <c r="O242" s="2"/>
      <c r="P242" s="2"/>
      <c r="Q242" s="2"/>
    </row>
    <row r="243" thickTop="1">
      <c r="A243" s="9"/>
      <c r="B243" s="42">
        <v>41</v>
      </c>
      <c r="C243" s="43" t="s">
        <v>665</v>
      </c>
      <c r="D243" s="43" t="s">
        <v>3</v>
      </c>
      <c r="E243" s="43" t="s">
        <v>666</v>
      </c>
      <c r="F243" s="43" t="s">
        <v>3</v>
      </c>
      <c r="G243" s="44" t="s">
        <v>138</v>
      </c>
      <c r="H243" s="55">
        <v>48.600000000000001</v>
      </c>
      <c r="I243" s="56">
        <f>ROUND(0,2)</f>
        <v>0</v>
      </c>
      <c r="J243" s="57">
        <f>ROUND(I243*H243,2)</f>
        <v>0</v>
      </c>
      <c r="K243" s="58">
        <v>0.20999999999999999</v>
      </c>
      <c r="L243" s="59">
        <f>IF(ISNUMBER(K243),ROUND(J243*(K243+1),2),0)</f>
        <v>0</v>
      </c>
      <c r="M243" s="12"/>
      <c r="N243" s="2"/>
      <c r="O243" s="2"/>
      <c r="P243" s="2"/>
      <c r="Q243" s="32">
        <f>IF(ISNUMBER(K243),IF(H243&gt;0,IF(I243&gt;0,J243,0),0),0)</f>
        <v>0</v>
      </c>
      <c r="R243" s="26">
        <f>IF(ISNUMBER(K243)=FALSE,J243,0)</f>
        <v>0</v>
      </c>
    </row>
    <row r="244">
      <c r="A244" s="9"/>
      <c r="B244" s="49" t="s">
        <v>54</v>
      </c>
      <c r="C244" s="1"/>
      <c r="D244" s="1"/>
      <c r="E244" s="50" t="s">
        <v>667</v>
      </c>
      <c r="F244" s="1"/>
      <c r="G244" s="1"/>
      <c r="H244" s="41"/>
      <c r="I244" s="1"/>
      <c r="J244" s="41"/>
      <c r="K244" s="1"/>
      <c r="L244" s="1"/>
      <c r="M244" s="12"/>
      <c r="N244" s="2"/>
      <c r="O244" s="2"/>
      <c r="P244" s="2"/>
      <c r="Q244" s="2"/>
    </row>
    <row r="245">
      <c r="A245" s="9"/>
      <c r="B245" s="49" t="s">
        <v>55</v>
      </c>
      <c r="C245" s="1"/>
      <c r="D245" s="1"/>
      <c r="E245" s="50" t="s">
        <v>768</v>
      </c>
      <c r="F245" s="1"/>
      <c r="G245" s="1"/>
      <c r="H245" s="41"/>
      <c r="I245" s="1"/>
      <c r="J245" s="41"/>
      <c r="K245" s="1"/>
      <c r="L245" s="1"/>
      <c r="M245" s="12"/>
      <c r="N245" s="2"/>
      <c r="O245" s="2"/>
      <c r="P245" s="2"/>
      <c r="Q245" s="2"/>
    </row>
    <row r="246">
      <c r="A246" s="9"/>
      <c r="B246" s="49" t="s">
        <v>57</v>
      </c>
      <c r="C246" s="1"/>
      <c r="D246" s="1"/>
      <c r="E246" s="50" t="s">
        <v>3</v>
      </c>
      <c r="F246" s="1"/>
      <c r="G246" s="1"/>
      <c r="H246" s="41"/>
      <c r="I246" s="1"/>
      <c r="J246" s="41"/>
      <c r="K246" s="1"/>
      <c r="L246" s="1"/>
      <c r="M246" s="12"/>
      <c r="N246" s="2"/>
      <c r="O246" s="2"/>
      <c r="P246" s="2"/>
      <c r="Q246" s="2"/>
    </row>
    <row r="247" thickBot="1">
      <c r="A247" s="9"/>
      <c r="B247" s="51" t="s">
        <v>58</v>
      </c>
      <c r="C247" s="52"/>
      <c r="D247" s="52"/>
      <c r="E247" s="53" t="s">
        <v>3</v>
      </c>
      <c r="F247" s="52"/>
      <c r="G247" s="52"/>
      <c r="H247" s="54"/>
      <c r="I247" s="52"/>
      <c r="J247" s="54"/>
      <c r="K247" s="52"/>
      <c r="L247" s="52"/>
      <c r="M247" s="12"/>
      <c r="N247" s="2"/>
      <c r="O247" s="2"/>
      <c r="P247" s="2"/>
      <c r="Q247" s="2"/>
    </row>
    <row r="248" thickTop="1" thickBot="1" ht="25" customHeight="1">
      <c r="A248" s="9"/>
      <c r="B248" s="1"/>
      <c r="C248" s="60">
        <v>9</v>
      </c>
      <c r="D248" s="1"/>
      <c r="E248" s="60" t="s">
        <v>103</v>
      </c>
      <c r="F248" s="1"/>
      <c r="G248" s="61" t="s">
        <v>72</v>
      </c>
      <c r="H248" s="62">
        <f>J218+J223+J228+J233+J238+J243</f>
        <v>0</v>
      </c>
      <c r="I248" s="61" t="s">
        <v>73</v>
      </c>
      <c r="J248" s="63">
        <f>(L248-H248)</f>
        <v>0</v>
      </c>
      <c r="K248" s="61" t="s">
        <v>74</v>
      </c>
      <c r="L248" s="64">
        <f>L218+L223+L228+L233+L238+L243</f>
        <v>0</v>
      </c>
      <c r="M248" s="12"/>
      <c r="N248" s="2"/>
      <c r="O248" s="2"/>
      <c r="P248" s="2"/>
      <c r="Q248" s="32">
        <f>0+Q218+Q223+Q228+Q233+Q238+Q243</f>
        <v>0</v>
      </c>
      <c r="R248" s="26">
        <f>0+R218+R223+R228+R233+R238+R243</f>
        <v>0</v>
      </c>
      <c r="S248" s="65">
        <f>Q248*(1+J248)+R248</f>
        <v>0</v>
      </c>
    </row>
    <row r="249" thickTop="1" thickBot="1" ht="25" customHeight="1">
      <c r="A249" s="9"/>
      <c r="B249" s="66"/>
      <c r="C249" s="66"/>
      <c r="D249" s="66"/>
      <c r="E249" s="66"/>
      <c r="F249" s="66"/>
      <c r="G249" s="67" t="s">
        <v>75</v>
      </c>
      <c r="H249" s="68">
        <f>J218+J223+J228+J233+J238+J243</f>
        <v>0</v>
      </c>
      <c r="I249" s="67" t="s">
        <v>76</v>
      </c>
      <c r="J249" s="69">
        <f>0+J248</f>
        <v>0</v>
      </c>
      <c r="K249" s="67" t="s">
        <v>77</v>
      </c>
      <c r="L249" s="70">
        <f>L218+L223+L228+L233+L238+L243</f>
        <v>0</v>
      </c>
      <c r="M249" s="12"/>
      <c r="N249" s="2"/>
      <c r="O249" s="2"/>
      <c r="P249" s="2"/>
      <c r="Q249" s="2"/>
    </row>
    <row r="250" ht="40" customHeight="1">
      <c r="A250" s="9"/>
      <c r="B250" s="71" t="s">
        <v>690</v>
      </c>
      <c r="C250" s="1"/>
      <c r="D250" s="1"/>
      <c r="E250" s="1"/>
      <c r="F250" s="1"/>
      <c r="G250" s="1"/>
      <c r="H250" s="41"/>
      <c r="I250" s="1"/>
      <c r="J250" s="41"/>
      <c r="K250" s="1"/>
      <c r="L250" s="1"/>
      <c r="M250" s="12"/>
      <c r="N250" s="2"/>
      <c r="O250" s="2"/>
      <c r="P250" s="2"/>
      <c r="Q250" s="2"/>
    </row>
    <row r="251">
      <c r="A251" s="9"/>
      <c r="B251" s="42">
        <v>42</v>
      </c>
      <c r="C251" s="43" t="s">
        <v>769</v>
      </c>
      <c r="D251" s="43" t="s">
        <v>3</v>
      </c>
      <c r="E251" s="43" t="s">
        <v>770</v>
      </c>
      <c r="F251" s="43" t="s">
        <v>3</v>
      </c>
      <c r="G251" s="44" t="s">
        <v>260</v>
      </c>
      <c r="H251" s="45">
        <v>101.532</v>
      </c>
      <c r="I251" s="24">
        <f>ROUND(0,2)</f>
        <v>0</v>
      </c>
      <c r="J251" s="46">
        <f>ROUND(I251*H251,2)</f>
        <v>0</v>
      </c>
      <c r="K251" s="47">
        <v>0.20999999999999999</v>
      </c>
      <c r="L251" s="48">
        <f>IF(ISNUMBER(K251),ROUND(J251*(K251+1),2),0)</f>
        <v>0</v>
      </c>
      <c r="M251" s="12"/>
      <c r="N251" s="2"/>
      <c r="O251" s="2"/>
      <c r="P251" s="2"/>
      <c r="Q251" s="32">
        <f>IF(ISNUMBER(K251),IF(H251&gt;0,IF(I251&gt;0,J251,0),0),0)</f>
        <v>0</v>
      </c>
      <c r="R251" s="26">
        <f>IF(ISNUMBER(K251)=FALSE,J251,0)</f>
        <v>0</v>
      </c>
    </row>
    <row r="252">
      <c r="A252" s="9"/>
      <c r="B252" s="49" t="s">
        <v>54</v>
      </c>
      <c r="C252" s="1"/>
      <c r="D252" s="1"/>
      <c r="E252" s="50" t="s">
        <v>771</v>
      </c>
      <c r="F252" s="1"/>
      <c r="G252" s="1"/>
      <c r="H252" s="41"/>
      <c r="I252" s="1"/>
      <c r="J252" s="41"/>
      <c r="K252" s="1"/>
      <c r="L252" s="1"/>
      <c r="M252" s="12"/>
      <c r="N252" s="2"/>
      <c r="O252" s="2"/>
      <c r="P252" s="2"/>
      <c r="Q252" s="2"/>
    </row>
    <row r="253">
      <c r="A253" s="9"/>
      <c r="B253" s="49" t="s">
        <v>55</v>
      </c>
      <c r="C253" s="1"/>
      <c r="D253" s="1"/>
      <c r="E253" s="50" t="s">
        <v>3</v>
      </c>
      <c r="F253" s="1"/>
      <c r="G253" s="1"/>
      <c r="H253" s="41"/>
      <c r="I253" s="1"/>
      <c r="J253" s="41"/>
      <c r="K253" s="1"/>
      <c r="L253" s="1"/>
      <c r="M253" s="12"/>
      <c r="N253" s="2"/>
      <c r="O253" s="2"/>
      <c r="P253" s="2"/>
      <c r="Q253" s="2"/>
    </row>
    <row r="254">
      <c r="A254" s="9"/>
      <c r="B254" s="49" t="s">
        <v>57</v>
      </c>
      <c r="C254" s="1"/>
      <c r="D254" s="1"/>
      <c r="E254" s="50" t="s">
        <v>772</v>
      </c>
      <c r="F254" s="1"/>
      <c r="G254" s="1"/>
      <c r="H254" s="41"/>
      <c r="I254" s="1"/>
      <c r="J254" s="41"/>
      <c r="K254" s="1"/>
      <c r="L254" s="1"/>
      <c r="M254" s="12"/>
      <c r="N254" s="2"/>
      <c r="O254" s="2"/>
      <c r="P254" s="2"/>
      <c r="Q254" s="2"/>
    </row>
    <row r="255" thickBot="1">
      <c r="A255" s="9"/>
      <c r="B255" s="51" t="s">
        <v>58</v>
      </c>
      <c r="C255" s="52"/>
      <c r="D255" s="52"/>
      <c r="E255" s="53" t="s">
        <v>113</v>
      </c>
      <c r="F255" s="52"/>
      <c r="G255" s="52"/>
      <c r="H255" s="54"/>
      <c r="I255" s="52"/>
      <c r="J255" s="54"/>
      <c r="K255" s="52"/>
      <c r="L255" s="52"/>
      <c r="M255" s="12"/>
      <c r="N255" s="2"/>
      <c r="O255" s="2"/>
      <c r="P255" s="2"/>
      <c r="Q255" s="2"/>
    </row>
    <row r="256" thickTop="1" thickBot="1" ht="25" customHeight="1">
      <c r="A256" s="9"/>
      <c r="B256" s="1"/>
      <c r="C256" s="60">
        <v>998</v>
      </c>
      <c r="D256" s="1"/>
      <c r="E256" s="60" t="s">
        <v>105</v>
      </c>
      <c r="F256" s="1"/>
      <c r="G256" s="61" t="s">
        <v>72</v>
      </c>
      <c r="H256" s="62">
        <f>0+J251</f>
        <v>0</v>
      </c>
      <c r="I256" s="61" t="s">
        <v>73</v>
      </c>
      <c r="J256" s="63">
        <f>(L256-H256)</f>
        <v>0</v>
      </c>
      <c r="K256" s="61" t="s">
        <v>74</v>
      </c>
      <c r="L256" s="64">
        <f>0+L251</f>
        <v>0</v>
      </c>
      <c r="M256" s="12"/>
      <c r="N256" s="2"/>
      <c r="O256" s="2"/>
      <c r="P256" s="2"/>
      <c r="Q256" s="32">
        <f>0+Q251</f>
        <v>0</v>
      </c>
      <c r="R256" s="26">
        <f>0+R251</f>
        <v>0</v>
      </c>
      <c r="S256" s="65">
        <f>Q256*(1+J256)+R256</f>
        <v>0</v>
      </c>
    </row>
    <row r="257" thickTop="1" thickBot="1" ht="25" customHeight="1">
      <c r="A257" s="9"/>
      <c r="B257" s="66"/>
      <c r="C257" s="66"/>
      <c r="D257" s="66"/>
      <c r="E257" s="66"/>
      <c r="F257" s="66"/>
      <c r="G257" s="67" t="s">
        <v>75</v>
      </c>
      <c r="H257" s="68">
        <f>0+J251</f>
        <v>0</v>
      </c>
      <c r="I257" s="67" t="s">
        <v>76</v>
      </c>
      <c r="J257" s="69">
        <f>0+J256</f>
        <v>0</v>
      </c>
      <c r="K257" s="67" t="s">
        <v>77</v>
      </c>
      <c r="L257" s="70">
        <f>0+L251</f>
        <v>0</v>
      </c>
      <c r="M257" s="12"/>
      <c r="N257" s="2"/>
      <c r="O257" s="2"/>
      <c r="P257" s="2"/>
      <c r="Q257" s="2"/>
    </row>
    <row r="258">
      <c r="A258" s="13"/>
      <c r="B258" s="4"/>
      <c r="C258" s="4"/>
      <c r="D258" s="4"/>
      <c r="E258" s="4"/>
      <c r="F258" s="4"/>
      <c r="G258" s="4"/>
      <c r="H258" s="72"/>
      <c r="I258" s="4"/>
      <c r="J258" s="72"/>
      <c r="K258" s="4"/>
      <c r="L258" s="4"/>
      <c r="M258" s="14"/>
      <c r="N258" s="2"/>
      <c r="O258" s="2"/>
      <c r="P258" s="2"/>
      <c r="Q258" s="2"/>
    </row>
    <row r="259">
      <c r="A259" s="1"/>
      <c r="B259" s="1"/>
      <c r="C259" s="1"/>
      <c r="D259" s="1"/>
      <c r="E259" s="1"/>
      <c r="F259" s="1"/>
      <c r="G259" s="1"/>
      <c r="H259" s="1"/>
      <c r="I259" s="1"/>
      <c r="J259" s="1"/>
      <c r="K259" s="1"/>
      <c r="L259" s="1"/>
      <c r="M259" s="1"/>
      <c r="N259" s="2"/>
      <c r="O259" s="2"/>
      <c r="P259" s="2"/>
      <c r="Q259" s="2"/>
    </row>
  </sheetData>
  <mergeCells count="193">
    <mergeCell ref="A1:A2"/>
    <mergeCell ref="A3:F3"/>
    <mergeCell ref="B4:C5"/>
    <mergeCell ref="B6:I6"/>
    <mergeCell ref="B8:C9"/>
    <mergeCell ref="A10:D10"/>
    <mergeCell ref="A11:G11"/>
    <mergeCell ref="A12:G12"/>
    <mergeCell ref="A13:G13"/>
    <mergeCell ref="B17:C18"/>
    <mergeCell ref="B19:D19"/>
    <mergeCell ref="E19:F19"/>
    <mergeCell ref="B27:C28"/>
    <mergeCell ref="B32:D32"/>
    <mergeCell ref="B33:D33"/>
    <mergeCell ref="B34:D34"/>
    <mergeCell ref="B35:D35"/>
    <mergeCell ref="B37:D37"/>
    <mergeCell ref="B38:D38"/>
    <mergeCell ref="B39:D39"/>
    <mergeCell ref="B40:D40"/>
    <mergeCell ref="B30:L30"/>
    <mergeCell ref="B20:D20"/>
    <mergeCell ref="B21:D21"/>
    <mergeCell ref="B22:D22"/>
    <mergeCell ref="B23:D23"/>
    <mergeCell ref="B24:D24"/>
    <mergeCell ref="B25:D25"/>
    <mergeCell ref="B42:D42"/>
    <mergeCell ref="B43:D43"/>
    <mergeCell ref="B44:D44"/>
    <mergeCell ref="B45:D45"/>
    <mergeCell ref="B47:D47"/>
    <mergeCell ref="B48:D48"/>
    <mergeCell ref="B49:D49"/>
    <mergeCell ref="B50:D50"/>
    <mergeCell ref="B52:D52"/>
    <mergeCell ref="B53:D53"/>
    <mergeCell ref="B54:D54"/>
    <mergeCell ref="B55:D55"/>
    <mergeCell ref="B57:D57"/>
    <mergeCell ref="B58:D58"/>
    <mergeCell ref="B59:D59"/>
    <mergeCell ref="B60:D60"/>
    <mergeCell ref="B62:D62"/>
    <mergeCell ref="B63:D63"/>
    <mergeCell ref="B64:D64"/>
    <mergeCell ref="B65:D65"/>
    <mergeCell ref="B67:D67"/>
    <mergeCell ref="B68:D68"/>
    <mergeCell ref="B69:D69"/>
    <mergeCell ref="B70:D70"/>
    <mergeCell ref="B72:D72"/>
    <mergeCell ref="B73:D73"/>
    <mergeCell ref="B74:D74"/>
    <mergeCell ref="B75:D75"/>
    <mergeCell ref="B77:D77"/>
    <mergeCell ref="B78:D78"/>
    <mergeCell ref="B79:D79"/>
    <mergeCell ref="B80:D80"/>
    <mergeCell ref="B82:D82"/>
    <mergeCell ref="B83:D83"/>
    <mergeCell ref="B84:D84"/>
    <mergeCell ref="B85:D85"/>
    <mergeCell ref="B87:D87"/>
    <mergeCell ref="B88:D88"/>
    <mergeCell ref="B89:D89"/>
    <mergeCell ref="B90:D90"/>
    <mergeCell ref="B125:D125"/>
    <mergeCell ref="B126:D126"/>
    <mergeCell ref="B127:D127"/>
    <mergeCell ref="B128:D128"/>
    <mergeCell ref="B130:D130"/>
    <mergeCell ref="B131:D131"/>
    <mergeCell ref="B132:D132"/>
    <mergeCell ref="B133:D133"/>
    <mergeCell ref="B135:D135"/>
    <mergeCell ref="B136:D136"/>
    <mergeCell ref="B137:D137"/>
    <mergeCell ref="B138:D138"/>
    <mergeCell ref="B140:D140"/>
    <mergeCell ref="B141:D141"/>
    <mergeCell ref="B142:D142"/>
    <mergeCell ref="B143:D143"/>
    <mergeCell ref="B145:D145"/>
    <mergeCell ref="B146:D146"/>
    <mergeCell ref="B147:D147"/>
    <mergeCell ref="B148:D148"/>
    <mergeCell ref="B150:D150"/>
    <mergeCell ref="B151:D151"/>
    <mergeCell ref="B152:D152"/>
    <mergeCell ref="B153:D153"/>
    <mergeCell ref="B155:D155"/>
    <mergeCell ref="B156:D156"/>
    <mergeCell ref="B157:D157"/>
    <mergeCell ref="B158:D158"/>
    <mergeCell ref="B160:D160"/>
    <mergeCell ref="B161:D161"/>
    <mergeCell ref="B162:D162"/>
    <mergeCell ref="B163:D163"/>
    <mergeCell ref="B165:D165"/>
    <mergeCell ref="B166:D166"/>
    <mergeCell ref="B167:D167"/>
    <mergeCell ref="B168:D168"/>
    <mergeCell ref="B170:D170"/>
    <mergeCell ref="B171:D171"/>
    <mergeCell ref="B172:D172"/>
    <mergeCell ref="B173:D173"/>
    <mergeCell ref="B175:D175"/>
    <mergeCell ref="B176:D176"/>
    <mergeCell ref="B177:D177"/>
    <mergeCell ref="B178:D178"/>
    <mergeCell ref="B180:D180"/>
    <mergeCell ref="B181:D181"/>
    <mergeCell ref="B182:D182"/>
    <mergeCell ref="B183:D183"/>
    <mergeCell ref="B92:D92"/>
    <mergeCell ref="B93:D93"/>
    <mergeCell ref="B94:D94"/>
    <mergeCell ref="B95:D95"/>
    <mergeCell ref="B97:D97"/>
    <mergeCell ref="B98:D98"/>
    <mergeCell ref="B99:D99"/>
    <mergeCell ref="B100:D100"/>
    <mergeCell ref="B102:D102"/>
    <mergeCell ref="B103:D103"/>
    <mergeCell ref="B104:D104"/>
    <mergeCell ref="B105:D105"/>
    <mergeCell ref="B107:D107"/>
    <mergeCell ref="B108:D108"/>
    <mergeCell ref="B109:D109"/>
    <mergeCell ref="B110:D110"/>
    <mergeCell ref="B112:D112"/>
    <mergeCell ref="B113:D113"/>
    <mergeCell ref="B114:D114"/>
    <mergeCell ref="B115:D115"/>
    <mergeCell ref="B117:D117"/>
    <mergeCell ref="B118:D118"/>
    <mergeCell ref="B119:D119"/>
    <mergeCell ref="B120:D120"/>
    <mergeCell ref="B123:L123"/>
    <mergeCell ref="B186:L186"/>
    <mergeCell ref="B188:D188"/>
    <mergeCell ref="B189:D189"/>
    <mergeCell ref="B190:D190"/>
    <mergeCell ref="B191:D191"/>
    <mergeCell ref="B193:D193"/>
    <mergeCell ref="B194:D194"/>
    <mergeCell ref="B195:D195"/>
    <mergeCell ref="B196:D196"/>
    <mergeCell ref="B198:D198"/>
    <mergeCell ref="B199:D199"/>
    <mergeCell ref="B200:D200"/>
    <mergeCell ref="B201:D201"/>
    <mergeCell ref="B203:D203"/>
    <mergeCell ref="B204:D204"/>
    <mergeCell ref="B205:D205"/>
    <mergeCell ref="B206:D206"/>
    <mergeCell ref="B209:L209"/>
    <mergeCell ref="B211:D211"/>
    <mergeCell ref="B212:D212"/>
    <mergeCell ref="B213:D213"/>
    <mergeCell ref="B214:D214"/>
    <mergeCell ref="B217:L217"/>
    <mergeCell ref="B219:D219"/>
    <mergeCell ref="B220:D220"/>
    <mergeCell ref="B221:D221"/>
    <mergeCell ref="B222:D222"/>
    <mergeCell ref="B224:D224"/>
    <mergeCell ref="B225:D225"/>
    <mergeCell ref="B226:D226"/>
    <mergeCell ref="B227:D227"/>
    <mergeCell ref="B229:D229"/>
    <mergeCell ref="B230:D230"/>
    <mergeCell ref="B231:D231"/>
    <mergeCell ref="B232:D232"/>
    <mergeCell ref="B234:D234"/>
    <mergeCell ref="B235:D235"/>
    <mergeCell ref="B236:D236"/>
    <mergeCell ref="B237:D237"/>
    <mergeCell ref="B239:D239"/>
    <mergeCell ref="B240:D240"/>
    <mergeCell ref="B241:D241"/>
    <mergeCell ref="B242:D242"/>
    <mergeCell ref="B244:D244"/>
    <mergeCell ref="B245:D245"/>
    <mergeCell ref="B246:D246"/>
    <mergeCell ref="B247:D247"/>
    <mergeCell ref="B252:D252"/>
    <mergeCell ref="B253:D253"/>
    <mergeCell ref="B254:D254"/>
    <mergeCell ref="B255:D255"/>
    <mergeCell ref="B250:L250"/>
  </mergeCells>
  <pageMargins left="0.39375" right="0.39375" top="0.5902778" bottom="0.39375" header="0.1965278" footer="0.1576389"/>
  <pageSetup paperSize="9" orientation="portrait" fitToHeight="0"/>
  <headerFooter>
    <oddFooter>&amp;CStatické zajištění silnice Oloví - Boučí | SO201 - Opěrná zeď&amp;R&amp;P/&amp;N</oddFooter>
  </headerFooter>
  <drawing r:id="rId1"/>
</worksheet>
</file>

<file path=xl/worksheets/sheet5.xml><?xml version="1.0" encoding="utf-8"?>
<worksheet xmlns:r="http://schemas.openxmlformats.org/officeDocument/2006/relationships" xmlns="http://schemas.openxmlformats.org/spreadsheetml/2006/main">
  <sheetPr codeName="____BO________cm">
    <pageSetUpPr fitToPage="1"/>
  </sheetPr>
  <sheetViews>
    <sheetView workbookViewId="0">
      <selection activeCell="A1" sqref="A1:A2"/>
    </sheetView>
  </sheetViews>
  <sheetFormatPr defaultRowHeight="12.75"/>
  <cols>
    <col min="1" max="1" width="4.710938"/>
    <col min="2" max="2" width="5.710938"/>
    <col min="3" max="3" width="11.71094"/>
    <col min="4" max="4" width="5.710938"/>
    <col min="5" max="5" width="80.71094"/>
    <col min="6" max="6" width="9.140625" hidden="1"/>
    <col min="7" max="7" width="20.71094"/>
    <col min="8" max="12" width="22.71094"/>
    <col min="13" max="13" width="4.710938"/>
    <col min="17" max="19" width="9.140625" hidden="1"/>
  </cols>
  <sheetData>
    <row r="1">
      <c r="A1" s="1"/>
      <c r="B1" s="1"/>
      <c r="C1" s="1"/>
      <c r="D1" s="1"/>
      <c r="E1" s="1"/>
      <c r="F1" s="1"/>
      <c r="G1" s="1"/>
      <c r="H1" s="1"/>
      <c r="I1" s="1"/>
      <c r="J1" s="1"/>
      <c r="K1" s="1"/>
      <c r="L1" s="1"/>
      <c r="M1" s="1"/>
      <c r="N1" s="2"/>
      <c r="O1" s="2"/>
      <c r="P1" s="2"/>
      <c r="Q1" s="2"/>
    </row>
    <row r="2">
      <c r="A2" s="1"/>
      <c r="B2" s="1"/>
      <c r="C2" s="1"/>
      <c r="D2" s="1"/>
      <c r="E2" s="1"/>
      <c r="F2" s="1"/>
      <c r="G2" s="1"/>
      <c r="H2" s="1"/>
      <c r="I2" s="1"/>
      <c r="J2" s="1"/>
      <c r="K2" s="1"/>
      <c r="L2" s="1"/>
      <c r="M2" s="1"/>
      <c r="N2" s="2"/>
      <c r="O2" s="2"/>
      <c r="P2" s="2"/>
      <c r="Q2" s="2"/>
    </row>
    <row r="3" ht="24" customHeight="1">
      <c r="A3" s="3" t="s">
        <v>26</v>
      </c>
      <c r="B3" s="1"/>
      <c r="C3" s="1"/>
      <c r="D3" s="1"/>
      <c r="E3" s="1"/>
      <c r="F3" s="1"/>
      <c r="G3" s="1"/>
      <c r="H3" s="1"/>
      <c r="I3" s="1"/>
      <c r="J3" s="1"/>
      <c r="K3" s="1"/>
      <c r="L3" s="1"/>
      <c r="M3" s="1"/>
      <c r="N3" s="2"/>
      <c r="O3" s="2"/>
      <c r="P3" s="2"/>
      <c r="Q3" s="2"/>
    </row>
    <row r="4" ht="6" customHeight="1">
      <c r="A4" s="4"/>
      <c r="B4" s="27" t="s">
        <v>1</v>
      </c>
      <c r="C4" s="4"/>
      <c r="D4" s="4"/>
      <c r="E4" s="4"/>
      <c r="F4" s="4"/>
      <c r="G4" s="4"/>
      <c r="H4" s="4"/>
      <c r="I4" s="4"/>
      <c r="J4" s="4"/>
      <c r="K4" s="4"/>
      <c r="L4" s="4"/>
      <c r="M4" s="4"/>
      <c r="N4" s="2"/>
      <c r="O4" s="2"/>
      <c r="P4" s="2"/>
      <c r="Q4" s="2"/>
    </row>
    <row r="5" ht="6" customHeight="1">
      <c r="A5" s="6"/>
      <c r="B5" s="7"/>
      <c r="C5" s="7"/>
      <c r="D5" s="7"/>
      <c r="E5" s="7"/>
      <c r="F5" s="7"/>
      <c r="G5" s="7"/>
      <c r="H5" s="7"/>
      <c r="I5" s="7"/>
      <c r="J5" s="7"/>
      <c r="K5" s="7"/>
      <c r="L5" s="7"/>
      <c r="M5" s="8"/>
      <c r="N5" s="2"/>
      <c r="O5" s="2"/>
      <c r="P5" s="2"/>
      <c r="Q5" s="2"/>
    </row>
    <row r="6" ht="34" customHeight="1">
      <c r="A6" s="9"/>
      <c r="B6" s="28" t="s">
        <v>2</v>
      </c>
      <c r="C6" s="1"/>
      <c r="D6" s="1"/>
      <c r="E6" s="1"/>
      <c r="F6" s="1"/>
      <c r="G6" s="1"/>
      <c r="H6" s="1"/>
      <c r="I6" s="1"/>
      <c r="J6" s="1"/>
      <c r="K6" s="1"/>
      <c r="L6" s="1"/>
      <c r="M6" s="12"/>
      <c r="N6" s="2"/>
      <c r="O6" s="2"/>
      <c r="P6" s="2"/>
      <c r="Q6" s="2"/>
    </row>
    <row r="7">
      <c r="A7" s="13"/>
      <c r="B7" s="4"/>
      <c r="C7" s="4"/>
      <c r="D7" s="4"/>
      <c r="E7" s="4"/>
      <c r="F7" s="4"/>
      <c r="G7" s="4"/>
      <c r="H7" s="4"/>
      <c r="I7" s="4"/>
      <c r="J7" s="4"/>
      <c r="K7" s="4"/>
      <c r="L7" s="4"/>
      <c r="M7" s="14"/>
      <c r="N7" s="2"/>
      <c r="O7" s="2"/>
      <c r="P7" s="2"/>
      <c r="Q7" s="2"/>
    </row>
    <row r="8" ht="14" customHeight="1">
      <c r="A8" s="4"/>
      <c r="B8" s="29" t="s">
        <v>4</v>
      </c>
      <c r="C8" s="4"/>
      <c r="D8" s="4"/>
      <c r="E8" s="4"/>
      <c r="F8" s="4"/>
      <c r="G8" s="4"/>
      <c r="H8" s="4"/>
      <c r="I8" s="4"/>
      <c r="J8" s="4"/>
      <c r="K8" s="4"/>
      <c r="L8" s="4"/>
      <c r="M8" s="4"/>
      <c r="N8" s="2"/>
      <c r="O8" s="2"/>
      <c r="P8" s="2"/>
      <c r="Q8" s="2"/>
    </row>
    <row r="9" ht="8" customHeight="1">
      <c r="A9" s="6"/>
      <c r="B9" s="7"/>
      <c r="C9" s="7"/>
      <c r="D9" s="7"/>
      <c r="E9" s="7"/>
      <c r="F9" s="7"/>
      <c r="G9" s="7"/>
      <c r="H9" s="7"/>
      <c r="I9" s="7"/>
      <c r="J9" s="7"/>
      <c r="K9" s="7"/>
      <c r="L9" s="7"/>
      <c r="M9" s="8"/>
      <c r="N9" s="2"/>
      <c r="O9" s="2"/>
      <c r="P9" s="2"/>
      <c r="Q9" s="2"/>
    </row>
    <row r="10">
      <c r="A10" s="15" t="s">
        <v>27</v>
      </c>
      <c r="B10" s="1"/>
      <c r="C10" s="16"/>
      <c r="D10" s="1"/>
      <c r="E10" s="1"/>
      <c r="F10" s="1"/>
      <c r="G10" s="17"/>
      <c r="H10" s="1"/>
      <c r="I10" s="30" t="s">
        <v>28</v>
      </c>
      <c r="J10" s="31">
        <f>H137</f>
        <v>0</v>
      </c>
      <c r="K10" s="1"/>
      <c r="L10" s="1"/>
      <c r="M10" s="12"/>
      <c r="N10" s="2"/>
      <c r="O10" s="2"/>
      <c r="P10" s="2"/>
      <c r="Q10" s="2"/>
    </row>
    <row r="11" ht="16" customHeight="1">
      <c r="A11" s="18" t="s">
        <v>773</v>
      </c>
      <c r="B11" s="1"/>
      <c r="C11" s="1"/>
      <c r="D11" s="1"/>
      <c r="E11" s="1"/>
      <c r="F11" s="1"/>
      <c r="G11" s="30"/>
      <c r="H11" s="1"/>
      <c r="I11" s="30" t="s">
        <v>30</v>
      </c>
      <c r="J11" s="31">
        <f>L137</f>
        <v>0</v>
      </c>
      <c r="K11" s="1"/>
      <c r="L11" s="1"/>
      <c r="M11" s="12"/>
      <c r="N11" s="2"/>
      <c r="O11" s="2"/>
      <c r="P11" s="2"/>
      <c r="Q11" s="32">
        <f>IF(SUM(K20)&gt;0,ROUND(SUM(S20)/SUM(K20)-1,8),0)</f>
        <v>0</v>
      </c>
      <c r="R11" s="26">
        <f>AVERAGE(J136)</f>
        <v>0</v>
      </c>
      <c r="S11" s="26">
        <f>J10*(1+Q11)</f>
        <v>0</v>
      </c>
    </row>
    <row r="12">
      <c r="A12" s="15" t="s">
        <v>7</v>
      </c>
      <c r="B12" s="1"/>
      <c r="C12" s="16"/>
      <c r="D12" s="1"/>
      <c r="E12" s="1"/>
      <c r="F12" s="1"/>
      <c r="G12" s="17"/>
      <c r="H12" s="1"/>
      <c r="I12" s="1"/>
      <c r="J12" s="1"/>
      <c r="K12" s="1"/>
      <c r="L12" s="1"/>
      <c r="M12" s="12"/>
      <c r="N12" s="2"/>
      <c r="O12" s="2"/>
      <c r="P12" s="2"/>
      <c r="Q12" s="2"/>
    </row>
    <row r="13" ht="16" customHeight="1">
      <c r="A13" s="18" t="str">
        <f>Souhrn!A13</f>
        <v/>
      </c>
      <c r="B13" s="1"/>
      <c r="C13" s="1"/>
      <c r="D13" s="1"/>
      <c r="E13" s="1"/>
      <c r="F13" s="1"/>
      <c r="G13" s="30"/>
      <c r="H13" s="1"/>
      <c r="I13" s="30" t="s">
        <v>9</v>
      </c>
      <c r="J13" s="16"/>
      <c r="K13" s="1"/>
      <c r="L13" s="1"/>
      <c r="M13" s="12"/>
      <c r="N13" s="2"/>
      <c r="O13" s="2"/>
      <c r="P13" s="2"/>
      <c r="Q13" s="2"/>
    </row>
    <row r="14">
      <c r="A14" s="9"/>
      <c r="B14" s="1"/>
      <c r="C14" s="1"/>
      <c r="D14" s="1"/>
      <c r="E14" s="1"/>
      <c r="F14" s="1"/>
      <c r="G14" s="1"/>
      <c r="H14" s="1"/>
      <c r="I14" s="30" t="s">
        <v>11</v>
      </c>
      <c r="J14" s="16"/>
      <c r="K14" s="1"/>
      <c r="L14" s="1"/>
      <c r="M14" s="12"/>
      <c r="N14" s="2"/>
      <c r="O14" s="2"/>
      <c r="P14" s="2"/>
      <c r="Q14" s="2"/>
    </row>
    <row r="15" hidden="1">
      <c r="A15" s="9"/>
      <c r="B15" s="1"/>
      <c r="C15" s="1"/>
      <c r="D15" s="1"/>
      <c r="E15" s="1"/>
      <c r="F15" s="1"/>
      <c r="G15" s="1"/>
      <c r="H15" s="1"/>
      <c r="I15" s="1"/>
      <c r="J15" s="1"/>
      <c r="K15" s="1"/>
      <c r="L15" s="1"/>
      <c r="M15" s="12"/>
      <c r="N15" s="2"/>
      <c r="O15" s="2"/>
      <c r="P15" s="2"/>
      <c r="Q15" s="2"/>
    </row>
    <row r="16" ht="10" customHeight="1">
      <c r="A16" s="13"/>
      <c r="B16" s="4"/>
      <c r="C16" s="4"/>
      <c r="D16" s="4"/>
      <c r="E16" s="4"/>
      <c r="F16" s="4"/>
      <c r="G16" s="4"/>
      <c r="H16" s="4"/>
      <c r="I16" s="4"/>
      <c r="J16" s="4"/>
      <c r="K16" s="4"/>
      <c r="L16" s="4"/>
      <c r="M16" s="14"/>
      <c r="N16" s="2"/>
      <c r="O16" s="2"/>
      <c r="P16" s="2"/>
      <c r="Q16" s="2"/>
    </row>
    <row r="17" ht="14" customHeight="1">
      <c r="A17" s="4"/>
      <c r="B17" s="27" t="s">
        <v>31</v>
      </c>
      <c r="C17" s="4"/>
      <c r="D17" s="4"/>
      <c r="E17" s="4"/>
      <c r="F17" s="4"/>
      <c r="G17" s="4"/>
      <c r="H17" s="4"/>
      <c r="I17" s="4"/>
      <c r="J17" s="4"/>
      <c r="K17" s="4"/>
      <c r="L17" s="4"/>
      <c r="M17" s="4"/>
      <c r="N17" s="2"/>
      <c r="O17" s="2"/>
      <c r="P17" s="2"/>
      <c r="Q17" s="2"/>
    </row>
    <row r="18" ht="6" customHeight="1">
      <c r="A18" s="6"/>
      <c r="B18" s="7"/>
      <c r="C18" s="7"/>
      <c r="D18" s="7"/>
      <c r="E18" s="7"/>
      <c r="F18" s="7"/>
      <c r="G18" s="7"/>
      <c r="H18" s="7"/>
      <c r="I18" s="7"/>
      <c r="J18" s="7"/>
      <c r="K18" s="7"/>
      <c r="L18" s="7"/>
      <c r="M18" s="8"/>
      <c r="N18" s="2"/>
      <c r="O18" s="2"/>
      <c r="P18" s="2"/>
      <c r="Q18" s="2"/>
    </row>
    <row r="19" ht="18" customHeight="1">
      <c r="A19" s="9"/>
      <c r="B19" s="33" t="s">
        <v>32</v>
      </c>
      <c r="C19" s="33"/>
      <c r="D19" s="33"/>
      <c r="E19" s="33" t="s">
        <v>33</v>
      </c>
      <c r="F19" s="33"/>
      <c r="G19" s="34"/>
      <c r="H19" s="22"/>
      <c r="I19" s="22"/>
      <c r="J19" s="22"/>
      <c r="K19" s="22" t="s">
        <v>16</v>
      </c>
      <c r="L19" s="22" t="s">
        <v>17</v>
      </c>
      <c r="M19" s="12"/>
      <c r="N19" s="2"/>
      <c r="O19" s="2"/>
      <c r="P19" s="2"/>
      <c r="Q19" s="2"/>
    </row>
    <row r="20">
      <c r="A20" s="9"/>
      <c r="B20" s="35">
        <v>9</v>
      </c>
      <c r="C20" s="1"/>
      <c r="D20" s="1"/>
      <c r="E20" s="36" t="s">
        <v>103</v>
      </c>
      <c r="F20" s="1"/>
      <c r="G20" s="1"/>
      <c r="H20" s="1"/>
      <c r="I20" s="1"/>
      <c r="J20" s="1"/>
      <c r="K20" s="37">
        <f>H137</f>
        <v>0</v>
      </c>
      <c r="L20" s="37">
        <f>L137</f>
        <v>0</v>
      </c>
      <c r="M20" s="12"/>
      <c r="N20" s="2"/>
      <c r="O20" s="2"/>
      <c r="P20" s="2"/>
      <c r="Q20" s="2"/>
      <c r="S20" s="26">
        <f>S136</f>
        <v>0</v>
      </c>
    </row>
    <row r="21">
      <c r="A21" s="13"/>
      <c r="B21" s="4"/>
      <c r="C21" s="4"/>
      <c r="D21" s="4"/>
      <c r="E21" s="4"/>
      <c r="F21" s="4"/>
      <c r="G21" s="4"/>
      <c r="H21" s="4"/>
      <c r="I21" s="4"/>
      <c r="J21" s="4"/>
      <c r="K21" s="4"/>
      <c r="L21" s="4"/>
      <c r="M21" s="14"/>
      <c r="N21" s="2"/>
      <c r="O21" s="2"/>
      <c r="P21" s="2"/>
      <c r="Q21" s="2"/>
    </row>
    <row r="22" ht="14" customHeight="1">
      <c r="A22" s="4"/>
      <c r="B22" s="27" t="s">
        <v>42</v>
      </c>
      <c r="C22" s="4"/>
      <c r="D22" s="4"/>
      <c r="E22" s="4"/>
      <c r="F22" s="4"/>
      <c r="G22" s="4"/>
      <c r="H22" s="4"/>
      <c r="I22" s="4"/>
      <c r="J22" s="4"/>
      <c r="K22" s="4"/>
      <c r="L22" s="4"/>
      <c r="M22" s="4"/>
      <c r="N22" s="2"/>
      <c r="O22" s="2"/>
      <c r="P22" s="2"/>
      <c r="Q22" s="2"/>
    </row>
    <row r="23" ht="18" customHeight="1">
      <c r="A23" s="6"/>
      <c r="B23" s="7"/>
      <c r="C23" s="7"/>
      <c r="D23" s="7"/>
      <c r="E23" s="7"/>
      <c r="F23" s="7"/>
      <c r="G23" s="7"/>
      <c r="H23" s="7"/>
      <c r="I23" s="7"/>
      <c r="J23" s="7"/>
      <c r="K23" s="7"/>
      <c r="L23" s="7"/>
      <c r="M23" s="8"/>
      <c r="N23" s="2"/>
      <c r="O23" s="2"/>
      <c r="P23" s="2"/>
      <c r="Q23" s="2"/>
    </row>
    <row r="24" ht="18" customHeight="1">
      <c r="A24" s="9"/>
      <c r="B24" s="33" t="s">
        <v>43</v>
      </c>
      <c r="C24" s="33" t="s">
        <v>32</v>
      </c>
      <c r="D24" s="33" t="s">
        <v>44</v>
      </c>
      <c r="E24" s="33" t="s">
        <v>33</v>
      </c>
      <c r="F24" s="33" t="s">
        <v>45</v>
      </c>
      <c r="G24" s="34" t="s">
        <v>46</v>
      </c>
      <c r="H24" s="22" t="s">
        <v>47</v>
      </c>
      <c r="I24" s="22" t="s">
        <v>48</v>
      </c>
      <c r="J24" s="22" t="s">
        <v>16</v>
      </c>
      <c r="K24" s="34" t="s">
        <v>49</v>
      </c>
      <c r="L24" s="22" t="s">
        <v>17</v>
      </c>
      <c r="M24" s="12"/>
      <c r="N24" s="2"/>
      <c r="O24" s="2"/>
      <c r="P24" s="2"/>
      <c r="Q24" s="2"/>
    </row>
    <row r="25" ht="40" customHeight="1">
      <c r="A25" s="9"/>
      <c r="B25" s="40" t="s">
        <v>535</v>
      </c>
      <c r="C25" s="1"/>
      <c r="D25" s="1"/>
      <c r="E25" s="1"/>
      <c r="F25" s="1"/>
      <c r="G25" s="1"/>
      <c r="H25" s="41"/>
      <c r="I25" s="1"/>
      <c r="J25" s="41"/>
      <c r="K25" s="1"/>
      <c r="L25" s="1"/>
      <c r="M25" s="12"/>
      <c r="N25" s="2"/>
      <c r="O25" s="2"/>
      <c r="P25" s="2"/>
      <c r="Q25" s="2"/>
    </row>
    <row r="26">
      <c r="A26" s="9"/>
      <c r="B26" s="42">
        <v>1</v>
      </c>
      <c r="C26" s="43" t="s">
        <v>774</v>
      </c>
      <c r="D26" s="43" t="s">
        <v>3</v>
      </c>
      <c r="E26" s="43" t="s">
        <v>775</v>
      </c>
      <c r="F26" s="43" t="s">
        <v>3</v>
      </c>
      <c r="G26" s="44" t="s">
        <v>204</v>
      </c>
      <c r="H26" s="45">
        <v>16</v>
      </c>
      <c r="I26" s="24">
        <f>ROUND(0,2)</f>
        <v>0</v>
      </c>
      <c r="J26" s="46">
        <f>ROUND(I26*H26,2)</f>
        <v>0</v>
      </c>
      <c r="K26" s="47">
        <v>0.20999999999999999</v>
      </c>
      <c r="L26" s="48">
        <f>IF(ISNUMBER(K26),ROUND(J26*(K26+1),2),0)</f>
        <v>0</v>
      </c>
      <c r="M26" s="12"/>
      <c r="N26" s="2"/>
      <c r="O26" s="2"/>
      <c r="P26" s="2"/>
      <c r="Q26" s="32">
        <f>IF(ISNUMBER(K26),IF(H26&gt;0,IF(I26&gt;0,J26,0),0),0)</f>
        <v>0</v>
      </c>
      <c r="R26" s="26">
        <f>IF(ISNUMBER(K26)=FALSE,J26,0)</f>
        <v>0</v>
      </c>
    </row>
    <row r="27">
      <c r="A27" s="9"/>
      <c r="B27" s="49" t="s">
        <v>54</v>
      </c>
      <c r="C27" s="1"/>
      <c r="D27" s="1"/>
      <c r="E27" s="50" t="s">
        <v>3</v>
      </c>
      <c r="F27" s="1"/>
      <c r="G27" s="1"/>
      <c r="H27" s="41"/>
      <c r="I27" s="1"/>
      <c r="J27" s="41"/>
      <c r="K27" s="1"/>
      <c r="L27" s="1"/>
      <c r="M27" s="12"/>
      <c r="N27" s="2"/>
      <c r="O27" s="2"/>
      <c r="P27" s="2"/>
      <c r="Q27" s="2"/>
    </row>
    <row r="28">
      <c r="A28" s="9"/>
      <c r="B28" s="49" t="s">
        <v>55</v>
      </c>
      <c r="C28" s="1"/>
      <c r="D28" s="1"/>
      <c r="E28" s="50" t="s">
        <v>776</v>
      </c>
      <c r="F28" s="1"/>
      <c r="G28" s="1"/>
      <c r="H28" s="41"/>
      <c r="I28" s="1"/>
      <c r="J28" s="41"/>
      <c r="K28" s="1"/>
      <c r="L28" s="1"/>
      <c r="M28" s="12"/>
      <c r="N28" s="2"/>
      <c r="O28" s="2"/>
      <c r="P28" s="2"/>
      <c r="Q28" s="2"/>
    </row>
    <row r="29">
      <c r="A29" s="9"/>
      <c r="B29" s="49" t="s">
        <v>57</v>
      </c>
      <c r="C29" s="1"/>
      <c r="D29" s="1"/>
      <c r="E29" s="50" t="s">
        <v>3</v>
      </c>
      <c r="F29" s="1"/>
      <c r="G29" s="1"/>
      <c r="H29" s="41"/>
      <c r="I29" s="1"/>
      <c r="J29" s="41"/>
      <c r="K29" s="1"/>
      <c r="L29" s="1"/>
      <c r="M29" s="12"/>
      <c r="N29" s="2"/>
      <c r="O29" s="2"/>
      <c r="P29" s="2"/>
      <c r="Q29" s="2"/>
    </row>
    <row r="30" thickBot="1">
      <c r="A30" s="9"/>
      <c r="B30" s="51" t="s">
        <v>58</v>
      </c>
      <c r="C30" s="52"/>
      <c r="D30" s="52"/>
      <c r="E30" s="53" t="s">
        <v>3</v>
      </c>
      <c r="F30" s="52"/>
      <c r="G30" s="52"/>
      <c r="H30" s="54"/>
      <c r="I30" s="52"/>
      <c r="J30" s="54"/>
      <c r="K30" s="52"/>
      <c r="L30" s="52"/>
      <c r="M30" s="12"/>
      <c r="N30" s="2"/>
      <c r="O30" s="2"/>
      <c r="P30" s="2"/>
      <c r="Q30" s="2"/>
    </row>
    <row r="31" thickTop="1">
      <c r="A31" s="9"/>
      <c r="B31" s="42">
        <v>2</v>
      </c>
      <c r="C31" s="43" t="s">
        <v>777</v>
      </c>
      <c r="D31" s="43" t="s">
        <v>3</v>
      </c>
      <c r="E31" s="43" t="s">
        <v>778</v>
      </c>
      <c r="F31" s="43" t="s">
        <v>3</v>
      </c>
      <c r="G31" s="44" t="s">
        <v>204</v>
      </c>
      <c r="H31" s="55">
        <v>480</v>
      </c>
      <c r="I31" s="56">
        <f>ROUND(0,2)</f>
        <v>0</v>
      </c>
      <c r="J31" s="57">
        <f>ROUND(I31*H31,2)</f>
        <v>0</v>
      </c>
      <c r="K31" s="58">
        <v>0.20999999999999999</v>
      </c>
      <c r="L31" s="59">
        <f>IF(ISNUMBER(K31),ROUND(J31*(K31+1),2),0)</f>
        <v>0</v>
      </c>
      <c r="M31" s="12"/>
      <c r="N31" s="2"/>
      <c r="O31" s="2"/>
      <c r="P31" s="2"/>
      <c r="Q31" s="32">
        <f>IF(ISNUMBER(K31),IF(H31&gt;0,IF(I31&gt;0,J31,0),0),0)</f>
        <v>0</v>
      </c>
      <c r="R31" s="26">
        <f>IF(ISNUMBER(K31)=FALSE,J31,0)</f>
        <v>0</v>
      </c>
    </row>
    <row r="32">
      <c r="A32" s="9"/>
      <c r="B32" s="49" t="s">
        <v>54</v>
      </c>
      <c r="C32" s="1"/>
      <c r="D32" s="1"/>
      <c r="E32" s="50" t="s">
        <v>3</v>
      </c>
      <c r="F32" s="1"/>
      <c r="G32" s="1"/>
      <c r="H32" s="41"/>
      <c r="I32" s="1"/>
      <c r="J32" s="41"/>
      <c r="K32" s="1"/>
      <c r="L32" s="1"/>
      <c r="M32" s="12"/>
      <c r="N32" s="2"/>
      <c r="O32" s="2"/>
      <c r="P32" s="2"/>
      <c r="Q32" s="2"/>
    </row>
    <row r="33">
      <c r="A33" s="9"/>
      <c r="B33" s="49" t="s">
        <v>55</v>
      </c>
      <c r="C33" s="1"/>
      <c r="D33" s="1"/>
      <c r="E33" s="50" t="s">
        <v>779</v>
      </c>
      <c r="F33" s="1"/>
      <c r="G33" s="1"/>
      <c r="H33" s="41"/>
      <c r="I33" s="1"/>
      <c r="J33" s="41"/>
      <c r="K33" s="1"/>
      <c r="L33" s="1"/>
      <c r="M33" s="12"/>
      <c r="N33" s="2"/>
      <c r="O33" s="2"/>
      <c r="P33" s="2"/>
      <c r="Q33" s="2"/>
    </row>
    <row r="34">
      <c r="A34" s="9"/>
      <c r="B34" s="49" t="s">
        <v>57</v>
      </c>
      <c r="C34" s="1"/>
      <c r="D34" s="1"/>
      <c r="E34" s="50" t="s">
        <v>3</v>
      </c>
      <c r="F34" s="1"/>
      <c r="G34" s="1"/>
      <c r="H34" s="41"/>
      <c r="I34" s="1"/>
      <c r="J34" s="41"/>
      <c r="K34" s="1"/>
      <c r="L34" s="1"/>
      <c r="M34" s="12"/>
      <c r="N34" s="2"/>
      <c r="O34" s="2"/>
      <c r="P34" s="2"/>
      <c r="Q34" s="2"/>
    </row>
    <row r="35" thickBot="1">
      <c r="A35" s="9"/>
      <c r="B35" s="51" t="s">
        <v>58</v>
      </c>
      <c r="C35" s="52"/>
      <c r="D35" s="52"/>
      <c r="E35" s="53" t="s">
        <v>3</v>
      </c>
      <c r="F35" s="52"/>
      <c r="G35" s="52"/>
      <c r="H35" s="54"/>
      <c r="I35" s="52"/>
      <c r="J35" s="54"/>
      <c r="K35" s="52"/>
      <c r="L35" s="52"/>
      <c r="M35" s="12"/>
      <c r="N35" s="2"/>
      <c r="O35" s="2"/>
      <c r="P35" s="2"/>
      <c r="Q35" s="2"/>
    </row>
    <row r="36" thickTop="1">
      <c r="A36" s="9"/>
      <c r="B36" s="42">
        <v>3</v>
      </c>
      <c r="C36" s="43" t="s">
        <v>780</v>
      </c>
      <c r="D36" s="43" t="s">
        <v>3</v>
      </c>
      <c r="E36" s="43" t="s">
        <v>781</v>
      </c>
      <c r="F36" s="43" t="s">
        <v>3</v>
      </c>
      <c r="G36" s="44" t="s">
        <v>116</v>
      </c>
      <c r="H36" s="55">
        <v>30</v>
      </c>
      <c r="I36" s="56">
        <f>ROUND(0,2)</f>
        <v>0</v>
      </c>
      <c r="J36" s="57">
        <f>ROUND(I36*H36,2)</f>
        <v>0</v>
      </c>
      <c r="K36" s="58">
        <v>0.20999999999999999</v>
      </c>
      <c r="L36" s="59">
        <f>IF(ISNUMBER(K36),ROUND(J36*(K36+1),2),0)</f>
        <v>0</v>
      </c>
      <c r="M36" s="12"/>
      <c r="N36" s="2"/>
      <c r="O36" s="2"/>
      <c r="P36" s="2"/>
      <c r="Q36" s="32">
        <f>IF(ISNUMBER(K36),IF(H36&gt;0,IF(I36&gt;0,J36,0),0),0)</f>
        <v>0</v>
      </c>
      <c r="R36" s="26">
        <f>IF(ISNUMBER(K36)=FALSE,J36,0)</f>
        <v>0</v>
      </c>
    </row>
    <row r="37">
      <c r="A37" s="9"/>
      <c r="B37" s="49" t="s">
        <v>54</v>
      </c>
      <c r="C37" s="1"/>
      <c r="D37" s="1"/>
      <c r="E37" s="50" t="s">
        <v>782</v>
      </c>
      <c r="F37" s="1"/>
      <c r="G37" s="1"/>
      <c r="H37" s="41"/>
      <c r="I37" s="1"/>
      <c r="J37" s="41"/>
      <c r="K37" s="1"/>
      <c r="L37" s="1"/>
      <c r="M37" s="12"/>
      <c r="N37" s="2"/>
      <c r="O37" s="2"/>
      <c r="P37" s="2"/>
      <c r="Q37" s="2"/>
    </row>
    <row r="38">
      <c r="A38" s="9"/>
      <c r="B38" s="49" t="s">
        <v>55</v>
      </c>
      <c r="C38" s="1"/>
      <c r="D38" s="1"/>
      <c r="E38" s="50" t="s">
        <v>783</v>
      </c>
      <c r="F38" s="1"/>
      <c r="G38" s="1"/>
      <c r="H38" s="41"/>
      <c r="I38" s="1"/>
      <c r="J38" s="41"/>
      <c r="K38" s="1"/>
      <c r="L38" s="1"/>
      <c r="M38" s="12"/>
      <c r="N38" s="2"/>
      <c r="O38" s="2"/>
      <c r="P38" s="2"/>
      <c r="Q38" s="2"/>
    </row>
    <row r="39">
      <c r="A39" s="9"/>
      <c r="B39" s="49" t="s">
        <v>57</v>
      </c>
      <c r="C39" s="1"/>
      <c r="D39" s="1"/>
      <c r="E39" s="50" t="s">
        <v>784</v>
      </c>
      <c r="F39" s="1"/>
      <c r="G39" s="1"/>
      <c r="H39" s="41"/>
      <c r="I39" s="1"/>
      <c r="J39" s="41"/>
      <c r="K39" s="1"/>
      <c r="L39" s="1"/>
      <c r="M39" s="12"/>
      <c r="N39" s="2"/>
      <c r="O39" s="2"/>
      <c r="P39" s="2"/>
      <c r="Q39" s="2"/>
    </row>
    <row r="40" thickBot="1">
      <c r="A40" s="9"/>
      <c r="B40" s="51" t="s">
        <v>58</v>
      </c>
      <c r="C40" s="52"/>
      <c r="D40" s="52"/>
      <c r="E40" s="53" t="s">
        <v>113</v>
      </c>
      <c r="F40" s="52"/>
      <c r="G40" s="52"/>
      <c r="H40" s="54"/>
      <c r="I40" s="52"/>
      <c r="J40" s="54"/>
      <c r="K40" s="52"/>
      <c r="L40" s="52"/>
      <c r="M40" s="12"/>
      <c r="N40" s="2"/>
      <c r="O40" s="2"/>
      <c r="P40" s="2"/>
      <c r="Q40" s="2"/>
    </row>
    <row r="41" thickTop="1">
      <c r="A41" s="9"/>
      <c r="B41" s="42">
        <v>4</v>
      </c>
      <c r="C41" s="43" t="s">
        <v>780</v>
      </c>
      <c r="D41" s="43">
        <v>1</v>
      </c>
      <c r="E41" s="43" t="s">
        <v>781</v>
      </c>
      <c r="F41" s="43" t="s">
        <v>3</v>
      </c>
      <c r="G41" s="44" t="s">
        <v>116</v>
      </c>
      <c r="H41" s="55">
        <v>10</v>
      </c>
      <c r="I41" s="56">
        <f>ROUND(0,2)</f>
        <v>0</v>
      </c>
      <c r="J41" s="57">
        <f>ROUND(I41*H41,2)</f>
        <v>0</v>
      </c>
      <c r="K41" s="58">
        <v>0.20999999999999999</v>
      </c>
      <c r="L41" s="59">
        <f>IF(ISNUMBER(K41),ROUND(J41*(K41+1),2),0)</f>
        <v>0</v>
      </c>
      <c r="M41" s="12"/>
      <c r="N41" s="2"/>
      <c r="O41" s="2"/>
      <c r="P41" s="2"/>
      <c r="Q41" s="32">
        <f>IF(ISNUMBER(K41),IF(H41&gt;0,IF(I41&gt;0,J41,0),0),0)</f>
        <v>0</v>
      </c>
      <c r="R41" s="26">
        <f>IF(ISNUMBER(K41)=FALSE,J41,0)</f>
        <v>0</v>
      </c>
    </row>
    <row r="42">
      <c r="A42" s="9"/>
      <c r="B42" s="49" t="s">
        <v>54</v>
      </c>
      <c r="C42" s="1"/>
      <c r="D42" s="1"/>
      <c r="E42" s="50" t="s">
        <v>782</v>
      </c>
      <c r="F42" s="1"/>
      <c r="G42" s="1"/>
      <c r="H42" s="41"/>
      <c r="I42" s="1"/>
      <c r="J42" s="41"/>
      <c r="K42" s="1"/>
      <c r="L42" s="1"/>
      <c r="M42" s="12"/>
      <c r="N42" s="2"/>
      <c r="O42" s="2"/>
      <c r="P42" s="2"/>
      <c r="Q42" s="2"/>
    </row>
    <row r="43">
      <c r="A43" s="9"/>
      <c r="B43" s="49" t="s">
        <v>55</v>
      </c>
      <c r="C43" s="1"/>
      <c r="D43" s="1"/>
      <c r="E43" s="50" t="s">
        <v>3</v>
      </c>
      <c r="F43" s="1"/>
      <c r="G43" s="1"/>
      <c r="H43" s="41"/>
      <c r="I43" s="1"/>
      <c r="J43" s="41"/>
      <c r="K43" s="1"/>
      <c r="L43" s="1"/>
      <c r="M43" s="12"/>
      <c r="N43" s="2"/>
      <c r="O43" s="2"/>
      <c r="P43" s="2"/>
      <c r="Q43" s="2"/>
    </row>
    <row r="44">
      <c r="A44" s="9"/>
      <c r="B44" s="49" t="s">
        <v>57</v>
      </c>
      <c r="C44" s="1"/>
      <c r="D44" s="1"/>
      <c r="E44" s="50" t="s">
        <v>784</v>
      </c>
      <c r="F44" s="1"/>
      <c r="G44" s="1"/>
      <c r="H44" s="41"/>
      <c r="I44" s="1"/>
      <c r="J44" s="41"/>
      <c r="K44" s="1"/>
      <c r="L44" s="1"/>
      <c r="M44" s="12"/>
      <c r="N44" s="2"/>
      <c r="O44" s="2"/>
      <c r="P44" s="2"/>
      <c r="Q44" s="2"/>
    </row>
    <row r="45" thickBot="1">
      <c r="A45" s="9"/>
      <c r="B45" s="51" t="s">
        <v>58</v>
      </c>
      <c r="C45" s="52"/>
      <c r="D45" s="52"/>
      <c r="E45" s="53" t="s">
        <v>113</v>
      </c>
      <c r="F45" s="52"/>
      <c r="G45" s="52"/>
      <c r="H45" s="54"/>
      <c r="I45" s="52"/>
      <c r="J45" s="54"/>
      <c r="K45" s="52"/>
      <c r="L45" s="52"/>
      <c r="M45" s="12"/>
      <c r="N45" s="2"/>
      <c r="O45" s="2"/>
      <c r="P45" s="2"/>
      <c r="Q45" s="2"/>
    </row>
    <row r="46" thickTop="1">
      <c r="A46" s="9"/>
      <c r="B46" s="42">
        <v>5</v>
      </c>
      <c r="C46" s="43" t="s">
        <v>785</v>
      </c>
      <c r="D46" s="43" t="s">
        <v>3</v>
      </c>
      <c r="E46" s="43" t="s">
        <v>786</v>
      </c>
      <c r="F46" s="43" t="s">
        <v>3</v>
      </c>
      <c r="G46" s="44" t="s">
        <v>116</v>
      </c>
      <c r="H46" s="55">
        <v>10</v>
      </c>
      <c r="I46" s="56">
        <f>ROUND(0,2)</f>
        <v>0</v>
      </c>
      <c r="J46" s="57">
        <f>ROUND(I46*H46,2)</f>
        <v>0</v>
      </c>
      <c r="K46" s="58">
        <v>0.20999999999999999</v>
      </c>
      <c r="L46" s="59">
        <f>IF(ISNUMBER(K46),ROUND(J46*(K46+1),2),0)</f>
        <v>0</v>
      </c>
      <c r="M46" s="12"/>
      <c r="N46" s="2"/>
      <c r="O46" s="2"/>
      <c r="P46" s="2"/>
      <c r="Q46" s="32">
        <f>IF(ISNUMBER(K46),IF(H46&gt;0,IF(I46&gt;0,J46,0),0),0)</f>
        <v>0</v>
      </c>
      <c r="R46" s="26">
        <f>IF(ISNUMBER(K46)=FALSE,J46,0)</f>
        <v>0</v>
      </c>
    </row>
    <row r="47">
      <c r="A47" s="9"/>
      <c r="B47" s="49" t="s">
        <v>54</v>
      </c>
      <c r="C47" s="1"/>
      <c r="D47" s="1"/>
      <c r="E47" s="50" t="s">
        <v>787</v>
      </c>
      <c r="F47" s="1"/>
      <c r="G47" s="1"/>
      <c r="H47" s="41"/>
      <c r="I47" s="1"/>
      <c r="J47" s="41"/>
      <c r="K47" s="1"/>
      <c r="L47" s="1"/>
      <c r="M47" s="12"/>
      <c r="N47" s="2"/>
      <c r="O47" s="2"/>
      <c r="P47" s="2"/>
      <c r="Q47" s="2"/>
    </row>
    <row r="48">
      <c r="A48" s="9"/>
      <c r="B48" s="49" t="s">
        <v>55</v>
      </c>
      <c r="C48" s="1"/>
      <c r="D48" s="1"/>
      <c r="E48" s="50" t="s">
        <v>788</v>
      </c>
      <c r="F48" s="1"/>
      <c r="G48" s="1"/>
      <c r="H48" s="41"/>
      <c r="I48" s="1"/>
      <c r="J48" s="41"/>
      <c r="K48" s="1"/>
      <c r="L48" s="1"/>
      <c r="M48" s="12"/>
      <c r="N48" s="2"/>
      <c r="O48" s="2"/>
      <c r="P48" s="2"/>
      <c r="Q48" s="2"/>
    </row>
    <row r="49">
      <c r="A49" s="9"/>
      <c r="B49" s="49" t="s">
        <v>57</v>
      </c>
      <c r="C49" s="1"/>
      <c r="D49" s="1"/>
      <c r="E49" s="50" t="s">
        <v>784</v>
      </c>
      <c r="F49" s="1"/>
      <c r="G49" s="1"/>
      <c r="H49" s="41"/>
      <c r="I49" s="1"/>
      <c r="J49" s="41"/>
      <c r="K49" s="1"/>
      <c r="L49" s="1"/>
      <c r="M49" s="12"/>
      <c r="N49" s="2"/>
      <c r="O49" s="2"/>
      <c r="P49" s="2"/>
      <c r="Q49" s="2"/>
    </row>
    <row r="50" thickBot="1">
      <c r="A50" s="9"/>
      <c r="B50" s="51" t="s">
        <v>58</v>
      </c>
      <c r="C50" s="52"/>
      <c r="D50" s="52"/>
      <c r="E50" s="53" t="s">
        <v>113</v>
      </c>
      <c r="F50" s="52"/>
      <c r="G50" s="52"/>
      <c r="H50" s="54"/>
      <c r="I50" s="52"/>
      <c r="J50" s="54"/>
      <c r="K50" s="52"/>
      <c r="L50" s="52"/>
      <c r="M50" s="12"/>
      <c r="N50" s="2"/>
      <c r="O50" s="2"/>
      <c r="P50" s="2"/>
      <c r="Q50" s="2"/>
    </row>
    <row r="51" thickTop="1">
      <c r="A51" s="9"/>
      <c r="B51" s="42">
        <v>6</v>
      </c>
      <c r="C51" s="43" t="s">
        <v>789</v>
      </c>
      <c r="D51" s="43" t="s">
        <v>3</v>
      </c>
      <c r="E51" s="43" t="s">
        <v>790</v>
      </c>
      <c r="F51" s="43" t="s">
        <v>3</v>
      </c>
      <c r="G51" s="44" t="s">
        <v>116</v>
      </c>
      <c r="H51" s="55">
        <v>19</v>
      </c>
      <c r="I51" s="56">
        <f>ROUND(0,2)</f>
        <v>0</v>
      </c>
      <c r="J51" s="57">
        <f>ROUND(I51*H51,2)</f>
        <v>0</v>
      </c>
      <c r="K51" s="58">
        <v>0.20999999999999999</v>
      </c>
      <c r="L51" s="59">
        <f>IF(ISNUMBER(K51),ROUND(J51*(K51+1),2),0)</f>
        <v>0</v>
      </c>
      <c r="M51" s="12"/>
      <c r="N51" s="2"/>
      <c r="O51" s="2"/>
      <c r="P51" s="2"/>
      <c r="Q51" s="32">
        <f>IF(ISNUMBER(K51),IF(H51&gt;0,IF(I51&gt;0,J51,0),0),0)</f>
        <v>0</v>
      </c>
      <c r="R51" s="26">
        <f>IF(ISNUMBER(K51)=FALSE,J51,0)</f>
        <v>0</v>
      </c>
    </row>
    <row r="52">
      <c r="A52" s="9"/>
      <c r="B52" s="49" t="s">
        <v>54</v>
      </c>
      <c r="C52" s="1"/>
      <c r="D52" s="1"/>
      <c r="E52" s="50" t="s">
        <v>791</v>
      </c>
      <c r="F52" s="1"/>
      <c r="G52" s="1"/>
      <c r="H52" s="41"/>
      <c r="I52" s="1"/>
      <c r="J52" s="41"/>
      <c r="K52" s="1"/>
      <c r="L52" s="1"/>
      <c r="M52" s="12"/>
      <c r="N52" s="2"/>
      <c r="O52" s="2"/>
      <c r="P52" s="2"/>
      <c r="Q52" s="2"/>
    </row>
    <row r="53">
      <c r="A53" s="9"/>
      <c r="B53" s="49" t="s">
        <v>55</v>
      </c>
      <c r="C53" s="1"/>
      <c r="D53" s="1"/>
      <c r="E53" s="50" t="s">
        <v>792</v>
      </c>
      <c r="F53" s="1"/>
      <c r="G53" s="1"/>
      <c r="H53" s="41"/>
      <c r="I53" s="1"/>
      <c r="J53" s="41"/>
      <c r="K53" s="1"/>
      <c r="L53" s="1"/>
      <c r="M53" s="12"/>
      <c r="N53" s="2"/>
      <c r="O53" s="2"/>
      <c r="P53" s="2"/>
      <c r="Q53" s="2"/>
    </row>
    <row r="54">
      <c r="A54" s="9"/>
      <c r="B54" s="49" t="s">
        <v>57</v>
      </c>
      <c r="C54" s="1"/>
      <c r="D54" s="1"/>
      <c r="E54" s="50" t="s">
        <v>784</v>
      </c>
      <c r="F54" s="1"/>
      <c r="G54" s="1"/>
      <c r="H54" s="41"/>
      <c r="I54" s="1"/>
      <c r="J54" s="41"/>
      <c r="K54" s="1"/>
      <c r="L54" s="1"/>
      <c r="M54" s="12"/>
      <c r="N54" s="2"/>
      <c r="O54" s="2"/>
      <c r="P54" s="2"/>
      <c r="Q54" s="2"/>
    </row>
    <row r="55" thickBot="1">
      <c r="A55" s="9"/>
      <c r="B55" s="51" t="s">
        <v>58</v>
      </c>
      <c r="C55" s="52"/>
      <c r="D55" s="52"/>
      <c r="E55" s="53" t="s">
        <v>113</v>
      </c>
      <c r="F55" s="52"/>
      <c r="G55" s="52"/>
      <c r="H55" s="54"/>
      <c r="I55" s="52"/>
      <c r="J55" s="54"/>
      <c r="K55" s="52"/>
      <c r="L55" s="52"/>
      <c r="M55" s="12"/>
      <c r="N55" s="2"/>
      <c r="O55" s="2"/>
      <c r="P55" s="2"/>
      <c r="Q55" s="2"/>
    </row>
    <row r="56" thickTop="1">
      <c r="A56" s="9"/>
      <c r="B56" s="42">
        <v>7</v>
      </c>
      <c r="C56" s="43" t="s">
        <v>793</v>
      </c>
      <c r="D56" s="43" t="s">
        <v>3</v>
      </c>
      <c r="E56" s="43" t="s">
        <v>794</v>
      </c>
      <c r="F56" s="43" t="s">
        <v>3</v>
      </c>
      <c r="G56" s="44" t="s">
        <v>116</v>
      </c>
      <c r="H56" s="55">
        <v>2400</v>
      </c>
      <c r="I56" s="56">
        <f>ROUND(0,2)</f>
        <v>0</v>
      </c>
      <c r="J56" s="57">
        <f>ROUND(I56*H56,2)</f>
        <v>0</v>
      </c>
      <c r="K56" s="58">
        <v>0.20999999999999999</v>
      </c>
      <c r="L56" s="59">
        <f>IF(ISNUMBER(K56),ROUND(J56*(K56+1),2),0)</f>
        <v>0</v>
      </c>
      <c r="M56" s="12"/>
      <c r="N56" s="2"/>
      <c r="O56" s="2"/>
      <c r="P56" s="2"/>
      <c r="Q56" s="32">
        <f>IF(ISNUMBER(K56),IF(H56&gt;0,IF(I56&gt;0,J56,0),0),0)</f>
        <v>0</v>
      </c>
      <c r="R56" s="26">
        <f>IF(ISNUMBER(K56)=FALSE,J56,0)</f>
        <v>0</v>
      </c>
    </row>
    <row r="57">
      <c r="A57" s="9"/>
      <c r="B57" s="49" t="s">
        <v>54</v>
      </c>
      <c r="C57" s="1"/>
      <c r="D57" s="1"/>
      <c r="E57" s="50" t="s">
        <v>795</v>
      </c>
      <c r="F57" s="1"/>
      <c r="G57" s="1"/>
      <c r="H57" s="41"/>
      <c r="I57" s="1"/>
      <c r="J57" s="41"/>
      <c r="K57" s="1"/>
      <c r="L57" s="1"/>
      <c r="M57" s="12"/>
      <c r="N57" s="2"/>
      <c r="O57" s="2"/>
      <c r="P57" s="2"/>
      <c r="Q57" s="2"/>
    </row>
    <row r="58">
      <c r="A58" s="9"/>
      <c r="B58" s="49" t="s">
        <v>55</v>
      </c>
      <c r="C58" s="1"/>
      <c r="D58" s="1"/>
      <c r="E58" s="50" t="s">
        <v>796</v>
      </c>
      <c r="F58" s="1"/>
      <c r="G58" s="1"/>
      <c r="H58" s="41"/>
      <c r="I58" s="1"/>
      <c r="J58" s="41"/>
      <c r="K58" s="1"/>
      <c r="L58" s="1"/>
      <c r="M58" s="12"/>
      <c r="N58" s="2"/>
      <c r="O58" s="2"/>
      <c r="P58" s="2"/>
      <c r="Q58" s="2"/>
    </row>
    <row r="59">
      <c r="A59" s="9"/>
      <c r="B59" s="49" t="s">
        <v>57</v>
      </c>
      <c r="C59" s="1"/>
      <c r="D59" s="1"/>
      <c r="E59" s="50" t="s">
        <v>784</v>
      </c>
      <c r="F59" s="1"/>
      <c r="G59" s="1"/>
      <c r="H59" s="41"/>
      <c r="I59" s="1"/>
      <c r="J59" s="41"/>
      <c r="K59" s="1"/>
      <c r="L59" s="1"/>
      <c r="M59" s="12"/>
      <c r="N59" s="2"/>
      <c r="O59" s="2"/>
      <c r="P59" s="2"/>
      <c r="Q59" s="2"/>
    </row>
    <row r="60" thickBot="1">
      <c r="A60" s="9"/>
      <c r="B60" s="51" t="s">
        <v>58</v>
      </c>
      <c r="C60" s="52"/>
      <c r="D60" s="52"/>
      <c r="E60" s="53" t="s">
        <v>113</v>
      </c>
      <c r="F60" s="52"/>
      <c r="G60" s="52"/>
      <c r="H60" s="54"/>
      <c r="I60" s="52"/>
      <c r="J60" s="54"/>
      <c r="K60" s="52"/>
      <c r="L60" s="52"/>
      <c r="M60" s="12"/>
      <c r="N60" s="2"/>
      <c r="O60" s="2"/>
      <c r="P60" s="2"/>
      <c r="Q60" s="2"/>
    </row>
    <row r="61" thickTop="1">
      <c r="A61" s="9"/>
      <c r="B61" s="42">
        <v>8</v>
      </c>
      <c r="C61" s="43" t="s">
        <v>797</v>
      </c>
      <c r="D61" s="43" t="s">
        <v>3</v>
      </c>
      <c r="E61" s="43" t="s">
        <v>798</v>
      </c>
      <c r="F61" s="43" t="s">
        <v>3</v>
      </c>
      <c r="G61" s="44" t="s">
        <v>116</v>
      </c>
      <c r="H61" s="55">
        <v>600</v>
      </c>
      <c r="I61" s="56">
        <f>ROUND(0,2)</f>
        <v>0</v>
      </c>
      <c r="J61" s="57">
        <f>ROUND(I61*H61,2)</f>
        <v>0</v>
      </c>
      <c r="K61" s="58">
        <v>0.20999999999999999</v>
      </c>
      <c r="L61" s="59">
        <f>IF(ISNUMBER(K61),ROUND(J61*(K61+1),2),0)</f>
        <v>0</v>
      </c>
      <c r="M61" s="12"/>
      <c r="N61" s="2"/>
      <c r="O61" s="2"/>
      <c r="P61" s="2"/>
      <c r="Q61" s="32">
        <f>IF(ISNUMBER(K61),IF(H61&gt;0,IF(I61&gt;0,J61,0),0),0)</f>
        <v>0</v>
      </c>
      <c r="R61" s="26">
        <f>IF(ISNUMBER(K61)=FALSE,J61,0)</f>
        <v>0</v>
      </c>
    </row>
    <row r="62">
      <c r="A62" s="9"/>
      <c r="B62" s="49" t="s">
        <v>54</v>
      </c>
      <c r="C62" s="1"/>
      <c r="D62" s="1"/>
      <c r="E62" s="50" t="s">
        <v>799</v>
      </c>
      <c r="F62" s="1"/>
      <c r="G62" s="1"/>
      <c r="H62" s="41"/>
      <c r="I62" s="1"/>
      <c r="J62" s="41"/>
      <c r="K62" s="1"/>
      <c r="L62" s="1"/>
      <c r="M62" s="12"/>
      <c r="N62" s="2"/>
      <c r="O62" s="2"/>
      <c r="P62" s="2"/>
      <c r="Q62" s="2"/>
    </row>
    <row r="63">
      <c r="A63" s="9"/>
      <c r="B63" s="49" t="s">
        <v>55</v>
      </c>
      <c r="C63" s="1"/>
      <c r="D63" s="1"/>
      <c r="E63" s="50" t="s">
        <v>800</v>
      </c>
      <c r="F63" s="1"/>
      <c r="G63" s="1"/>
      <c r="H63" s="41"/>
      <c r="I63" s="1"/>
      <c r="J63" s="41"/>
      <c r="K63" s="1"/>
      <c r="L63" s="1"/>
      <c r="M63" s="12"/>
      <c r="N63" s="2"/>
      <c r="O63" s="2"/>
      <c r="P63" s="2"/>
      <c r="Q63" s="2"/>
    </row>
    <row r="64">
      <c r="A64" s="9"/>
      <c r="B64" s="49" t="s">
        <v>57</v>
      </c>
      <c r="C64" s="1"/>
      <c r="D64" s="1"/>
      <c r="E64" s="50" t="s">
        <v>784</v>
      </c>
      <c r="F64" s="1"/>
      <c r="G64" s="1"/>
      <c r="H64" s="41"/>
      <c r="I64" s="1"/>
      <c r="J64" s="41"/>
      <c r="K64" s="1"/>
      <c r="L64" s="1"/>
      <c r="M64" s="12"/>
      <c r="N64" s="2"/>
      <c r="O64" s="2"/>
      <c r="P64" s="2"/>
      <c r="Q64" s="2"/>
    </row>
    <row r="65" thickBot="1">
      <c r="A65" s="9"/>
      <c r="B65" s="51" t="s">
        <v>58</v>
      </c>
      <c r="C65" s="52"/>
      <c r="D65" s="52"/>
      <c r="E65" s="53" t="s">
        <v>113</v>
      </c>
      <c r="F65" s="52"/>
      <c r="G65" s="52"/>
      <c r="H65" s="54"/>
      <c r="I65" s="52"/>
      <c r="J65" s="54"/>
      <c r="K65" s="52"/>
      <c r="L65" s="52"/>
      <c r="M65" s="12"/>
      <c r="N65" s="2"/>
      <c r="O65" s="2"/>
      <c r="P65" s="2"/>
      <c r="Q65" s="2"/>
    </row>
    <row r="66" thickTop="1">
      <c r="A66" s="9"/>
      <c r="B66" s="42">
        <v>9</v>
      </c>
      <c r="C66" s="43" t="s">
        <v>801</v>
      </c>
      <c r="D66" s="43" t="s">
        <v>3</v>
      </c>
      <c r="E66" s="43" t="s">
        <v>802</v>
      </c>
      <c r="F66" s="43" t="s">
        <v>3</v>
      </c>
      <c r="G66" s="44" t="s">
        <v>116</v>
      </c>
      <c r="H66" s="55">
        <v>1140</v>
      </c>
      <c r="I66" s="56">
        <f>ROUND(0,2)</f>
        <v>0</v>
      </c>
      <c r="J66" s="57">
        <f>ROUND(I66*H66,2)</f>
        <v>0</v>
      </c>
      <c r="K66" s="58">
        <v>0.20999999999999999</v>
      </c>
      <c r="L66" s="59">
        <f>IF(ISNUMBER(K66),ROUND(J66*(K66+1),2),0)</f>
        <v>0</v>
      </c>
      <c r="M66" s="12"/>
      <c r="N66" s="2"/>
      <c r="O66" s="2"/>
      <c r="P66" s="2"/>
      <c r="Q66" s="32">
        <f>IF(ISNUMBER(K66),IF(H66&gt;0,IF(I66&gt;0,J66,0),0),0)</f>
        <v>0</v>
      </c>
      <c r="R66" s="26">
        <f>IF(ISNUMBER(K66)=FALSE,J66,0)</f>
        <v>0</v>
      </c>
    </row>
    <row r="67">
      <c r="A67" s="9"/>
      <c r="B67" s="49" t="s">
        <v>54</v>
      </c>
      <c r="C67" s="1"/>
      <c r="D67" s="1"/>
      <c r="E67" s="50" t="s">
        <v>803</v>
      </c>
      <c r="F67" s="1"/>
      <c r="G67" s="1"/>
      <c r="H67" s="41"/>
      <c r="I67" s="1"/>
      <c r="J67" s="41"/>
      <c r="K67" s="1"/>
      <c r="L67" s="1"/>
      <c r="M67" s="12"/>
      <c r="N67" s="2"/>
      <c r="O67" s="2"/>
      <c r="P67" s="2"/>
      <c r="Q67" s="2"/>
    </row>
    <row r="68">
      <c r="A68" s="9"/>
      <c r="B68" s="49" t="s">
        <v>55</v>
      </c>
      <c r="C68" s="1"/>
      <c r="D68" s="1"/>
      <c r="E68" s="50" t="s">
        <v>804</v>
      </c>
      <c r="F68" s="1"/>
      <c r="G68" s="1"/>
      <c r="H68" s="41"/>
      <c r="I68" s="1"/>
      <c r="J68" s="41"/>
      <c r="K68" s="1"/>
      <c r="L68" s="1"/>
      <c r="M68" s="12"/>
      <c r="N68" s="2"/>
      <c r="O68" s="2"/>
      <c r="P68" s="2"/>
      <c r="Q68" s="2"/>
    </row>
    <row r="69">
      <c r="A69" s="9"/>
      <c r="B69" s="49" t="s">
        <v>57</v>
      </c>
      <c r="C69" s="1"/>
      <c r="D69" s="1"/>
      <c r="E69" s="50" t="s">
        <v>784</v>
      </c>
      <c r="F69" s="1"/>
      <c r="G69" s="1"/>
      <c r="H69" s="41"/>
      <c r="I69" s="1"/>
      <c r="J69" s="41"/>
      <c r="K69" s="1"/>
      <c r="L69" s="1"/>
      <c r="M69" s="12"/>
      <c r="N69" s="2"/>
      <c r="O69" s="2"/>
      <c r="P69" s="2"/>
      <c r="Q69" s="2"/>
    </row>
    <row r="70" thickBot="1">
      <c r="A70" s="9"/>
      <c r="B70" s="51" t="s">
        <v>58</v>
      </c>
      <c r="C70" s="52"/>
      <c r="D70" s="52"/>
      <c r="E70" s="53" t="s">
        <v>113</v>
      </c>
      <c r="F70" s="52"/>
      <c r="G70" s="52"/>
      <c r="H70" s="54"/>
      <c r="I70" s="52"/>
      <c r="J70" s="54"/>
      <c r="K70" s="52"/>
      <c r="L70" s="52"/>
      <c r="M70" s="12"/>
      <c r="N70" s="2"/>
      <c r="O70" s="2"/>
      <c r="P70" s="2"/>
      <c r="Q70" s="2"/>
    </row>
    <row r="71" thickTop="1">
      <c r="A71" s="9"/>
      <c r="B71" s="42">
        <v>10</v>
      </c>
      <c r="C71" s="43" t="s">
        <v>805</v>
      </c>
      <c r="D71" s="43" t="s">
        <v>3</v>
      </c>
      <c r="E71" s="43" t="s">
        <v>806</v>
      </c>
      <c r="F71" s="43" t="s">
        <v>3</v>
      </c>
      <c r="G71" s="44" t="s">
        <v>116</v>
      </c>
      <c r="H71" s="55">
        <v>1</v>
      </c>
      <c r="I71" s="56">
        <f>ROUND(0,2)</f>
        <v>0</v>
      </c>
      <c r="J71" s="57">
        <f>ROUND(I71*H71,2)</f>
        <v>0</v>
      </c>
      <c r="K71" s="58">
        <v>0.20999999999999999</v>
      </c>
      <c r="L71" s="59">
        <f>IF(ISNUMBER(K71),ROUND(J71*(K71+1),2),0)</f>
        <v>0</v>
      </c>
      <c r="M71" s="12"/>
      <c r="N71" s="2"/>
      <c r="O71" s="2"/>
      <c r="P71" s="2"/>
      <c r="Q71" s="32">
        <f>IF(ISNUMBER(K71),IF(H71&gt;0,IF(I71&gt;0,J71,0),0),0)</f>
        <v>0</v>
      </c>
      <c r="R71" s="26">
        <f>IF(ISNUMBER(K71)=FALSE,J71,0)</f>
        <v>0</v>
      </c>
    </row>
    <row r="72">
      <c r="A72" s="9"/>
      <c r="B72" s="49" t="s">
        <v>54</v>
      </c>
      <c r="C72" s="1"/>
      <c r="D72" s="1"/>
      <c r="E72" s="50" t="s">
        <v>807</v>
      </c>
      <c r="F72" s="1"/>
      <c r="G72" s="1"/>
      <c r="H72" s="41"/>
      <c r="I72" s="1"/>
      <c r="J72" s="41"/>
      <c r="K72" s="1"/>
      <c r="L72" s="1"/>
      <c r="M72" s="12"/>
      <c r="N72" s="2"/>
      <c r="O72" s="2"/>
      <c r="P72" s="2"/>
      <c r="Q72" s="2"/>
    </row>
    <row r="73">
      <c r="A73" s="9"/>
      <c r="B73" s="49" t="s">
        <v>55</v>
      </c>
      <c r="C73" s="1"/>
      <c r="D73" s="1"/>
      <c r="E73" s="50" t="s">
        <v>808</v>
      </c>
      <c r="F73" s="1"/>
      <c r="G73" s="1"/>
      <c r="H73" s="41"/>
      <c r="I73" s="1"/>
      <c r="J73" s="41"/>
      <c r="K73" s="1"/>
      <c r="L73" s="1"/>
      <c r="M73" s="12"/>
      <c r="N73" s="2"/>
      <c r="O73" s="2"/>
      <c r="P73" s="2"/>
      <c r="Q73" s="2"/>
    </row>
    <row r="74">
      <c r="A74" s="9"/>
      <c r="B74" s="49" t="s">
        <v>57</v>
      </c>
      <c r="C74" s="1"/>
      <c r="D74" s="1"/>
      <c r="E74" s="50" t="s">
        <v>809</v>
      </c>
      <c r="F74" s="1"/>
      <c r="G74" s="1"/>
      <c r="H74" s="41"/>
      <c r="I74" s="1"/>
      <c r="J74" s="41"/>
      <c r="K74" s="1"/>
      <c r="L74" s="1"/>
      <c r="M74" s="12"/>
      <c r="N74" s="2"/>
      <c r="O74" s="2"/>
      <c r="P74" s="2"/>
      <c r="Q74" s="2"/>
    </row>
    <row r="75" thickBot="1">
      <c r="A75" s="9"/>
      <c r="B75" s="51" t="s">
        <v>58</v>
      </c>
      <c r="C75" s="52"/>
      <c r="D75" s="52"/>
      <c r="E75" s="53" t="s">
        <v>113</v>
      </c>
      <c r="F75" s="52"/>
      <c r="G75" s="52"/>
      <c r="H75" s="54"/>
      <c r="I75" s="52"/>
      <c r="J75" s="54"/>
      <c r="K75" s="52"/>
      <c r="L75" s="52"/>
      <c r="M75" s="12"/>
      <c r="N75" s="2"/>
      <c r="O75" s="2"/>
      <c r="P75" s="2"/>
      <c r="Q75" s="2"/>
    </row>
    <row r="76" thickTop="1">
      <c r="A76" s="9"/>
      <c r="B76" s="42">
        <v>11</v>
      </c>
      <c r="C76" s="43" t="s">
        <v>810</v>
      </c>
      <c r="D76" s="43" t="s">
        <v>3</v>
      </c>
      <c r="E76" s="43" t="s">
        <v>811</v>
      </c>
      <c r="F76" s="43" t="s">
        <v>3</v>
      </c>
      <c r="G76" s="44" t="s">
        <v>116</v>
      </c>
      <c r="H76" s="55">
        <v>60</v>
      </c>
      <c r="I76" s="56">
        <f>ROUND(0,2)</f>
        <v>0</v>
      </c>
      <c r="J76" s="57">
        <f>ROUND(I76*H76,2)</f>
        <v>0</v>
      </c>
      <c r="K76" s="58">
        <v>0.20999999999999999</v>
      </c>
      <c r="L76" s="59">
        <f>IF(ISNUMBER(K76),ROUND(J76*(K76+1),2),0)</f>
        <v>0</v>
      </c>
      <c r="M76" s="12"/>
      <c r="N76" s="2"/>
      <c r="O76" s="2"/>
      <c r="P76" s="2"/>
      <c r="Q76" s="32">
        <f>IF(ISNUMBER(K76),IF(H76&gt;0,IF(I76&gt;0,J76,0),0),0)</f>
        <v>0</v>
      </c>
      <c r="R76" s="26">
        <f>IF(ISNUMBER(K76)=FALSE,J76,0)</f>
        <v>0</v>
      </c>
    </row>
    <row r="77">
      <c r="A77" s="9"/>
      <c r="B77" s="49" t="s">
        <v>54</v>
      </c>
      <c r="C77" s="1"/>
      <c r="D77" s="1"/>
      <c r="E77" s="50" t="s">
        <v>812</v>
      </c>
      <c r="F77" s="1"/>
      <c r="G77" s="1"/>
      <c r="H77" s="41"/>
      <c r="I77" s="1"/>
      <c r="J77" s="41"/>
      <c r="K77" s="1"/>
      <c r="L77" s="1"/>
      <c r="M77" s="12"/>
      <c r="N77" s="2"/>
      <c r="O77" s="2"/>
      <c r="P77" s="2"/>
      <c r="Q77" s="2"/>
    </row>
    <row r="78">
      <c r="A78" s="9"/>
      <c r="B78" s="49" t="s">
        <v>55</v>
      </c>
      <c r="C78" s="1"/>
      <c r="D78" s="1"/>
      <c r="E78" s="50" t="s">
        <v>813</v>
      </c>
      <c r="F78" s="1"/>
      <c r="G78" s="1"/>
      <c r="H78" s="41"/>
      <c r="I78" s="1"/>
      <c r="J78" s="41"/>
      <c r="K78" s="1"/>
      <c r="L78" s="1"/>
      <c r="M78" s="12"/>
      <c r="N78" s="2"/>
      <c r="O78" s="2"/>
      <c r="P78" s="2"/>
      <c r="Q78" s="2"/>
    </row>
    <row r="79">
      <c r="A79" s="9"/>
      <c r="B79" s="49" t="s">
        <v>57</v>
      </c>
      <c r="C79" s="1"/>
      <c r="D79" s="1"/>
      <c r="E79" s="50" t="s">
        <v>809</v>
      </c>
      <c r="F79" s="1"/>
      <c r="G79" s="1"/>
      <c r="H79" s="41"/>
      <c r="I79" s="1"/>
      <c r="J79" s="41"/>
      <c r="K79" s="1"/>
      <c r="L79" s="1"/>
      <c r="M79" s="12"/>
      <c r="N79" s="2"/>
      <c r="O79" s="2"/>
      <c r="P79" s="2"/>
      <c r="Q79" s="2"/>
    </row>
    <row r="80" thickBot="1">
      <c r="A80" s="9"/>
      <c r="B80" s="51" t="s">
        <v>58</v>
      </c>
      <c r="C80" s="52"/>
      <c r="D80" s="52"/>
      <c r="E80" s="53" t="s">
        <v>113</v>
      </c>
      <c r="F80" s="52"/>
      <c r="G80" s="52"/>
      <c r="H80" s="54"/>
      <c r="I80" s="52"/>
      <c r="J80" s="54"/>
      <c r="K80" s="52"/>
      <c r="L80" s="52"/>
      <c r="M80" s="12"/>
      <c r="N80" s="2"/>
      <c r="O80" s="2"/>
      <c r="P80" s="2"/>
      <c r="Q80" s="2"/>
    </row>
    <row r="81" thickTop="1">
      <c r="A81" s="9"/>
      <c r="B81" s="42">
        <v>12</v>
      </c>
      <c r="C81" s="43" t="s">
        <v>814</v>
      </c>
      <c r="D81" s="43" t="s">
        <v>3</v>
      </c>
      <c r="E81" s="43" t="s">
        <v>815</v>
      </c>
      <c r="F81" s="43" t="s">
        <v>3</v>
      </c>
      <c r="G81" s="44" t="s">
        <v>116</v>
      </c>
      <c r="H81" s="55">
        <v>30</v>
      </c>
      <c r="I81" s="56">
        <f>ROUND(0,2)</f>
        <v>0</v>
      </c>
      <c r="J81" s="57">
        <f>ROUND(I81*H81,2)</f>
        <v>0</v>
      </c>
      <c r="K81" s="58">
        <v>0.20999999999999999</v>
      </c>
      <c r="L81" s="59">
        <f>IF(ISNUMBER(K81),ROUND(J81*(K81+1),2),0)</f>
        <v>0</v>
      </c>
      <c r="M81" s="12"/>
      <c r="N81" s="2"/>
      <c r="O81" s="2"/>
      <c r="P81" s="2"/>
      <c r="Q81" s="32">
        <f>IF(ISNUMBER(K81),IF(H81&gt;0,IF(I81&gt;0,J81,0),0),0)</f>
        <v>0</v>
      </c>
      <c r="R81" s="26">
        <f>IF(ISNUMBER(K81)=FALSE,J81,0)</f>
        <v>0</v>
      </c>
    </row>
    <row r="82">
      <c r="A82" s="9"/>
      <c r="B82" s="49" t="s">
        <v>54</v>
      </c>
      <c r="C82" s="1"/>
      <c r="D82" s="1"/>
      <c r="E82" s="50" t="s">
        <v>816</v>
      </c>
      <c r="F82" s="1"/>
      <c r="G82" s="1"/>
      <c r="H82" s="41"/>
      <c r="I82" s="1"/>
      <c r="J82" s="41"/>
      <c r="K82" s="1"/>
      <c r="L82" s="1"/>
      <c r="M82" s="12"/>
      <c r="N82" s="2"/>
      <c r="O82" s="2"/>
      <c r="P82" s="2"/>
      <c r="Q82" s="2"/>
    </row>
    <row r="83">
      <c r="A83" s="9"/>
      <c r="B83" s="49" t="s">
        <v>55</v>
      </c>
      <c r="C83" s="1"/>
      <c r="D83" s="1"/>
      <c r="E83" s="50" t="s">
        <v>3</v>
      </c>
      <c r="F83" s="1"/>
      <c r="G83" s="1"/>
      <c r="H83" s="41"/>
      <c r="I83" s="1"/>
      <c r="J83" s="41"/>
      <c r="K83" s="1"/>
      <c r="L83" s="1"/>
      <c r="M83" s="12"/>
      <c r="N83" s="2"/>
      <c r="O83" s="2"/>
      <c r="P83" s="2"/>
      <c r="Q83" s="2"/>
    </row>
    <row r="84">
      <c r="A84" s="9"/>
      <c r="B84" s="49" t="s">
        <v>57</v>
      </c>
      <c r="C84" s="1"/>
      <c r="D84" s="1"/>
      <c r="E84" s="50" t="s">
        <v>817</v>
      </c>
      <c r="F84" s="1"/>
      <c r="G84" s="1"/>
      <c r="H84" s="41"/>
      <c r="I84" s="1"/>
      <c r="J84" s="41"/>
      <c r="K84" s="1"/>
      <c r="L84" s="1"/>
      <c r="M84" s="12"/>
      <c r="N84" s="2"/>
      <c r="O84" s="2"/>
      <c r="P84" s="2"/>
      <c r="Q84" s="2"/>
    </row>
    <row r="85" thickBot="1">
      <c r="A85" s="9"/>
      <c r="B85" s="51" t="s">
        <v>58</v>
      </c>
      <c r="C85" s="52"/>
      <c r="D85" s="52"/>
      <c r="E85" s="53" t="s">
        <v>113</v>
      </c>
      <c r="F85" s="52"/>
      <c r="G85" s="52"/>
      <c r="H85" s="54"/>
      <c r="I85" s="52"/>
      <c r="J85" s="54"/>
      <c r="K85" s="52"/>
      <c r="L85" s="52"/>
      <c r="M85" s="12"/>
      <c r="N85" s="2"/>
      <c r="O85" s="2"/>
      <c r="P85" s="2"/>
      <c r="Q85" s="2"/>
    </row>
    <row r="86" thickTop="1">
      <c r="A86" s="9"/>
      <c r="B86" s="42">
        <v>13</v>
      </c>
      <c r="C86" s="43" t="s">
        <v>818</v>
      </c>
      <c r="D86" s="43" t="s">
        <v>3</v>
      </c>
      <c r="E86" s="43" t="s">
        <v>819</v>
      </c>
      <c r="F86" s="43" t="s">
        <v>3</v>
      </c>
      <c r="G86" s="44" t="s">
        <v>116</v>
      </c>
      <c r="H86" s="55">
        <v>1</v>
      </c>
      <c r="I86" s="56">
        <f>ROUND(0,2)</f>
        <v>0</v>
      </c>
      <c r="J86" s="57">
        <f>ROUND(I86*H86,2)</f>
        <v>0</v>
      </c>
      <c r="K86" s="58">
        <v>0.20999999999999999</v>
      </c>
      <c r="L86" s="59">
        <f>IF(ISNUMBER(K86),ROUND(J86*(K86+1),2),0)</f>
        <v>0</v>
      </c>
      <c r="M86" s="12"/>
      <c r="N86" s="2"/>
      <c r="O86" s="2"/>
      <c r="P86" s="2"/>
      <c r="Q86" s="32">
        <f>IF(ISNUMBER(K86),IF(H86&gt;0,IF(I86&gt;0,J86,0),0),0)</f>
        <v>0</v>
      </c>
      <c r="R86" s="26">
        <f>IF(ISNUMBER(K86)=FALSE,J86,0)</f>
        <v>0</v>
      </c>
    </row>
    <row r="87">
      <c r="A87" s="9"/>
      <c r="B87" s="49" t="s">
        <v>54</v>
      </c>
      <c r="C87" s="1"/>
      <c r="D87" s="1"/>
      <c r="E87" s="50" t="s">
        <v>820</v>
      </c>
      <c r="F87" s="1"/>
      <c r="G87" s="1"/>
      <c r="H87" s="41"/>
      <c r="I87" s="1"/>
      <c r="J87" s="41"/>
      <c r="K87" s="1"/>
      <c r="L87" s="1"/>
      <c r="M87" s="12"/>
      <c r="N87" s="2"/>
      <c r="O87" s="2"/>
      <c r="P87" s="2"/>
      <c r="Q87" s="2"/>
    </row>
    <row r="88">
      <c r="A88" s="9"/>
      <c r="B88" s="49" t="s">
        <v>55</v>
      </c>
      <c r="C88" s="1"/>
      <c r="D88" s="1"/>
      <c r="E88" s="50" t="s">
        <v>808</v>
      </c>
      <c r="F88" s="1"/>
      <c r="G88" s="1"/>
      <c r="H88" s="41"/>
      <c r="I88" s="1"/>
      <c r="J88" s="41"/>
      <c r="K88" s="1"/>
      <c r="L88" s="1"/>
      <c r="M88" s="12"/>
      <c r="N88" s="2"/>
      <c r="O88" s="2"/>
      <c r="P88" s="2"/>
      <c r="Q88" s="2"/>
    </row>
    <row r="89">
      <c r="A89" s="9"/>
      <c r="B89" s="49" t="s">
        <v>57</v>
      </c>
      <c r="C89" s="1"/>
      <c r="D89" s="1"/>
      <c r="E89" s="50" t="s">
        <v>817</v>
      </c>
      <c r="F89" s="1"/>
      <c r="G89" s="1"/>
      <c r="H89" s="41"/>
      <c r="I89" s="1"/>
      <c r="J89" s="41"/>
      <c r="K89" s="1"/>
      <c r="L89" s="1"/>
      <c r="M89" s="12"/>
      <c r="N89" s="2"/>
      <c r="O89" s="2"/>
      <c r="P89" s="2"/>
      <c r="Q89" s="2"/>
    </row>
    <row r="90" thickBot="1">
      <c r="A90" s="9"/>
      <c r="B90" s="51" t="s">
        <v>58</v>
      </c>
      <c r="C90" s="52"/>
      <c r="D90" s="52"/>
      <c r="E90" s="53" t="s">
        <v>113</v>
      </c>
      <c r="F90" s="52"/>
      <c r="G90" s="52"/>
      <c r="H90" s="54"/>
      <c r="I90" s="52"/>
      <c r="J90" s="54"/>
      <c r="K90" s="52"/>
      <c r="L90" s="52"/>
      <c r="M90" s="12"/>
      <c r="N90" s="2"/>
      <c r="O90" s="2"/>
      <c r="P90" s="2"/>
      <c r="Q90" s="2"/>
    </row>
    <row r="91" thickTop="1">
      <c r="A91" s="9"/>
      <c r="B91" s="42">
        <v>14</v>
      </c>
      <c r="C91" s="43" t="s">
        <v>821</v>
      </c>
      <c r="D91" s="43" t="s">
        <v>3</v>
      </c>
      <c r="E91" s="43" t="s">
        <v>822</v>
      </c>
      <c r="F91" s="43" t="s">
        <v>3</v>
      </c>
      <c r="G91" s="44" t="s">
        <v>116</v>
      </c>
      <c r="H91" s="55">
        <v>1800</v>
      </c>
      <c r="I91" s="56">
        <f>ROUND(0,2)</f>
        <v>0</v>
      </c>
      <c r="J91" s="57">
        <f>ROUND(I91*H91,2)</f>
        <v>0</v>
      </c>
      <c r="K91" s="58">
        <v>0.20999999999999999</v>
      </c>
      <c r="L91" s="59">
        <f>IF(ISNUMBER(K91),ROUND(J91*(K91+1),2),0)</f>
        <v>0</v>
      </c>
      <c r="M91" s="12"/>
      <c r="N91" s="2"/>
      <c r="O91" s="2"/>
      <c r="P91" s="2"/>
      <c r="Q91" s="32">
        <f>IF(ISNUMBER(K91),IF(H91&gt;0,IF(I91&gt;0,J91,0),0),0)</f>
        <v>0</v>
      </c>
      <c r="R91" s="26">
        <f>IF(ISNUMBER(K91)=FALSE,J91,0)</f>
        <v>0</v>
      </c>
    </row>
    <row r="92">
      <c r="A92" s="9"/>
      <c r="B92" s="49" t="s">
        <v>54</v>
      </c>
      <c r="C92" s="1"/>
      <c r="D92" s="1"/>
      <c r="E92" s="50" t="s">
        <v>823</v>
      </c>
      <c r="F92" s="1"/>
      <c r="G92" s="1"/>
      <c r="H92" s="41"/>
      <c r="I92" s="1"/>
      <c r="J92" s="41"/>
      <c r="K92" s="1"/>
      <c r="L92" s="1"/>
      <c r="M92" s="12"/>
      <c r="N92" s="2"/>
      <c r="O92" s="2"/>
      <c r="P92" s="2"/>
      <c r="Q92" s="2"/>
    </row>
    <row r="93">
      <c r="A93" s="9"/>
      <c r="B93" s="49" t="s">
        <v>55</v>
      </c>
      <c r="C93" s="1"/>
      <c r="D93" s="1"/>
      <c r="E93" s="50" t="s">
        <v>824</v>
      </c>
      <c r="F93" s="1"/>
      <c r="G93" s="1"/>
      <c r="H93" s="41"/>
      <c r="I93" s="1"/>
      <c r="J93" s="41"/>
      <c r="K93" s="1"/>
      <c r="L93" s="1"/>
      <c r="M93" s="12"/>
      <c r="N93" s="2"/>
      <c r="O93" s="2"/>
      <c r="P93" s="2"/>
      <c r="Q93" s="2"/>
    </row>
    <row r="94">
      <c r="A94" s="9"/>
      <c r="B94" s="49" t="s">
        <v>57</v>
      </c>
      <c r="C94" s="1"/>
      <c r="D94" s="1"/>
      <c r="E94" s="50" t="s">
        <v>817</v>
      </c>
      <c r="F94" s="1"/>
      <c r="G94" s="1"/>
      <c r="H94" s="41"/>
      <c r="I94" s="1"/>
      <c r="J94" s="41"/>
      <c r="K94" s="1"/>
      <c r="L94" s="1"/>
      <c r="M94" s="12"/>
      <c r="N94" s="2"/>
      <c r="O94" s="2"/>
      <c r="P94" s="2"/>
      <c r="Q94" s="2"/>
    </row>
    <row r="95" thickBot="1">
      <c r="A95" s="9"/>
      <c r="B95" s="51" t="s">
        <v>58</v>
      </c>
      <c r="C95" s="52"/>
      <c r="D95" s="52"/>
      <c r="E95" s="53" t="s">
        <v>113</v>
      </c>
      <c r="F95" s="52"/>
      <c r="G95" s="52"/>
      <c r="H95" s="54"/>
      <c r="I95" s="52"/>
      <c r="J95" s="54"/>
      <c r="K95" s="52"/>
      <c r="L95" s="52"/>
      <c r="M95" s="12"/>
      <c r="N95" s="2"/>
      <c r="O95" s="2"/>
      <c r="P95" s="2"/>
      <c r="Q95" s="2"/>
    </row>
    <row r="96" thickTop="1">
      <c r="A96" s="9"/>
      <c r="B96" s="42">
        <v>15</v>
      </c>
      <c r="C96" s="43" t="s">
        <v>825</v>
      </c>
      <c r="D96" s="43" t="s">
        <v>3</v>
      </c>
      <c r="E96" s="43" t="s">
        <v>826</v>
      </c>
      <c r="F96" s="43" t="s">
        <v>3</v>
      </c>
      <c r="G96" s="44" t="s">
        <v>116</v>
      </c>
      <c r="H96" s="55">
        <v>60</v>
      </c>
      <c r="I96" s="56">
        <f>ROUND(0,2)</f>
        <v>0</v>
      </c>
      <c r="J96" s="57">
        <f>ROUND(I96*H96,2)</f>
        <v>0</v>
      </c>
      <c r="K96" s="58">
        <v>0.20999999999999999</v>
      </c>
      <c r="L96" s="59">
        <f>IF(ISNUMBER(K96),ROUND(J96*(K96+1),2),0)</f>
        <v>0</v>
      </c>
      <c r="M96" s="12"/>
      <c r="N96" s="2"/>
      <c r="O96" s="2"/>
      <c r="P96" s="2"/>
      <c r="Q96" s="32">
        <f>IF(ISNUMBER(K96),IF(H96&gt;0,IF(I96&gt;0,J96,0),0),0)</f>
        <v>0</v>
      </c>
      <c r="R96" s="26">
        <f>IF(ISNUMBER(K96)=FALSE,J96,0)</f>
        <v>0</v>
      </c>
    </row>
    <row r="97">
      <c r="A97" s="9"/>
      <c r="B97" s="49" t="s">
        <v>54</v>
      </c>
      <c r="C97" s="1"/>
      <c r="D97" s="1"/>
      <c r="E97" s="50" t="s">
        <v>827</v>
      </c>
      <c r="F97" s="1"/>
      <c r="G97" s="1"/>
      <c r="H97" s="41"/>
      <c r="I97" s="1"/>
      <c r="J97" s="41"/>
      <c r="K97" s="1"/>
      <c r="L97" s="1"/>
      <c r="M97" s="12"/>
      <c r="N97" s="2"/>
      <c r="O97" s="2"/>
      <c r="P97" s="2"/>
      <c r="Q97" s="2"/>
    </row>
    <row r="98">
      <c r="A98" s="9"/>
      <c r="B98" s="49" t="s">
        <v>55</v>
      </c>
      <c r="C98" s="1"/>
      <c r="D98" s="1"/>
      <c r="E98" s="50" t="s">
        <v>813</v>
      </c>
      <c r="F98" s="1"/>
      <c r="G98" s="1"/>
      <c r="H98" s="41"/>
      <c r="I98" s="1"/>
      <c r="J98" s="41"/>
      <c r="K98" s="1"/>
      <c r="L98" s="1"/>
      <c r="M98" s="12"/>
      <c r="N98" s="2"/>
      <c r="O98" s="2"/>
      <c r="P98" s="2"/>
      <c r="Q98" s="2"/>
    </row>
    <row r="99">
      <c r="A99" s="9"/>
      <c r="B99" s="49" t="s">
        <v>57</v>
      </c>
      <c r="C99" s="1"/>
      <c r="D99" s="1"/>
      <c r="E99" s="50" t="s">
        <v>817</v>
      </c>
      <c r="F99" s="1"/>
      <c r="G99" s="1"/>
      <c r="H99" s="41"/>
      <c r="I99" s="1"/>
      <c r="J99" s="41"/>
      <c r="K99" s="1"/>
      <c r="L99" s="1"/>
      <c r="M99" s="12"/>
      <c r="N99" s="2"/>
      <c r="O99" s="2"/>
      <c r="P99" s="2"/>
      <c r="Q99" s="2"/>
    </row>
    <row r="100" thickBot="1">
      <c r="A100" s="9"/>
      <c r="B100" s="51" t="s">
        <v>58</v>
      </c>
      <c r="C100" s="52"/>
      <c r="D100" s="52"/>
      <c r="E100" s="53" t="s">
        <v>113</v>
      </c>
      <c r="F100" s="52"/>
      <c r="G100" s="52"/>
      <c r="H100" s="54"/>
      <c r="I100" s="52"/>
      <c r="J100" s="54"/>
      <c r="K100" s="52"/>
      <c r="L100" s="52"/>
      <c r="M100" s="12"/>
      <c r="N100" s="2"/>
      <c r="O100" s="2"/>
      <c r="P100" s="2"/>
      <c r="Q100" s="2"/>
    </row>
    <row r="101" thickTop="1">
      <c r="A101" s="9"/>
      <c r="B101" s="42">
        <v>16</v>
      </c>
      <c r="C101" s="43" t="s">
        <v>828</v>
      </c>
      <c r="D101" s="43" t="s">
        <v>3</v>
      </c>
      <c r="E101" s="43" t="s">
        <v>829</v>
      </c>
      <c r="F101" s="43" t="s">
        <v>3</v>
      </c>
      <c r="G101" s="44" t="s">
        <v>116</v>
      </c>
      <c r="H101" s="55">
        <v>1</v>
      </c>
      <c r="I101" s="56">
        <f>ROUND(0,2)</f>
        <v>0</v>
      </c>
      <c r="J101" s="57">
        <f>ROUND(I101*H101,2)</f>
        <v>0</v>
      </c>
      <c r="K101" s="58">
        <v>0.20999999999999999</v>
      </c>
      <c r="L101" s="59">
        <f>IF(ISNUMBER(K101),ROUND(J101*(K101+1),2),0)</f>
        <v>0</v>
      </c>
      <c r="M101" s="12"/>
      <c r="N101" s="2"/>
      <c r="O101" s="2"/>
      <c r="P101" s="2"/>
      <c r="Q101" s="32">
        <f>IF(ISNUMBER(K101),IF(H101&gt;0,IF(I101&gt;0,J101,0),0),0)</f>
        <v>0</v>
      </c>
      <c r="R101" s="26">
        <f>IF(ISNUMBER(K101)=FALSE,J101,0)</f>
        <v>0</v>
      </c>
    </row>
    <row r="102">
      <c r="A102" s="9"/>
      <c r="B102" s="49" t="s">
        <v>54</v>
      </c>
      <c r="C102" s="1"/>
      <c r="D102" s="1"/>
      <c r="E102" s="50" t="s">
        <v>830</v>
      </c>
      <c r="F102" s="1"/>
      <c r="G102" s="1"/>
      <c r="H102" s="41"/>
      <c r="I102" s="1"/>
      <c r="J102" s="41"/>
      <c r="K102" s="1"/>
      <c r="L102" s="1"/>
      <c r="M102" s="12"/>
      <c r="N102" s="2"/>
      <c r="O102" s="2"/>
      <c r="P102" s="2"/>
      <c r="Q102" s="2"/>
    </row>
    <row r="103">
      <c r="A103" s="9"/>
      <c r="B103" s="49" t="s">
        <v>55</v>
      </c>
      <c r="C103" s="1"/>
      <c r="D103" s="1"/>
      <c r="E103" s="50" t="s">
        <v>808</v>
      </c>
      <c r="F103" s="1"/>
      <c r="G103" s="1"/>
      <c r="H103" s="41"/>
      <c r="I103" s="1"/>
      <c r="J103" s="41"/>
      <c r="K103" s="1"/>
      <c r="L103" s="1"/>
      <c r="M103" s="12"/>
      <c r="N103" s="2"/>
      <c r="O103" s="2"/>
      <c r="P103" s="2"/>
      <c r="Q103" s="2"/>
    </row>
    <row r="104">
      <c r="A104" s="9"/>
      <c r="B104" s="49" t="s">
        <v>57</v>
      </c>
      <c r="C104" s="1"/>
      <c r="D104" s="1"/>
      <c r="E104" s="50" t="s">
        <v>831</v>
      </c>
      <c r="F104" s="1"/>
      <c r="G104" s="1"/>
      <c r="H104" s="41"/>
      <c r="I104" s="1"/>
      <c r="J104" s="41"/>
      <c r="K104" s="1"/>
      <c r="L104" s="1"/>
      <c r="M104" s="12"/>
      <c r="N104" s="2"/>
      <c r="O104" s="2"/>
      <c r="P104" s="2"/>
      <c r="Q104" s="2"/>
    </row>
    <row r="105" thickBot="1">
      <c r="A105" s="9"/>
      <c r="B105" s="51" t="s">
        <v>58</v>
      </c>
      <c r="C105" s="52"/>
      <c r="D105" s="52"/>
      <c r="E105" s="53" t="s">
        <v>113</v>
      </c>
      <c r="F105" s="52"/>
      <c r="G105" s="52"/>
      <c r="H105" s="54"/>
      <c r="I105" s="52"/>
      <c r="J105" s="54"/>
      <c r="K105" s="52"/>
      <c r="L105" s="52"/>
      <c r="M105" s="12"/>
      <c r="N105" s="2"/>
      <c r="O105" s="2"/>
      <c r="P105" s="2"/>
      <c r="Q105" s="2"/>
    </row>
    <row r="106" thickTop="1">
      <c r="A106" s="9"/>
      <c r="B106" s="42">
        <v>17</v>
      </c>
      <c r="C106" s="43" t="s">
        <v>832</v>
      </c>
      <c r="D106" s="43" t="s">
        <v>3</v>
      </c>
      <c r="E106" s="43" t="s">
        <v>833</v>
      </c>
      <c r="F106" s="43" t="s">
        <v>3</v>
      </c>
      <c r="G106" s="44" t="s">
        <v>116</v>
      </c>
      <c r="H106" s="55">
        <v>60</v>
      </c>
      <c r="I106" s="56">
        <f>ROUND(0,2)</f>
        <v>0</v>
      </c>
      <c r="J106" s="57">
        <f>ROUND(I106*H106,2)</f>
        <v>0</v>
      </c>
      <c r="K106" s="58">
        <v>0.20999999999999999</v>
      </c>
      <c r="L106" s="59">
        <f>IF(ISNUMBER(K106),ROUND(J106*(K106+1),2),0)</f>
        <v>0</v>
      </c>
      <c r="M106" s="12"/>
      <c r="N106" s="2"/>
      <c r="O106" s="2"/>
      <c r="P106" s="2"/>
      <c r="Q106" s="32">
        <f>IF(ISNUMBER(K106),IF(H106&gt;0,IF(I106&gt;0,J106,0),0),0)</f>
        <v>0</v>
      </c>
      <c r="R106" s="26">
        <f>IF(ISNUMBER(K106)=FALSE,J106,0)</f>
        <v>0</v>
      </c>
    </row>
    <row r="107">
      <c r="A107" s="9"/>
      <c r="B107" s="49" t="s">
        <v>54</v>
      </c>
      <c r="C107" s="1"/>
      <c r="D107" s="1"/>
      <c r="E107" s="50" t="s">
        <v>834</v>
      </c>
      <c r="F107" s="1"/>
      <c r="G107" s="1"/>
      <c r="H107" s="41"/>
      <c r="I107" s="1"/>
      <c r="J107" s="41"/>
      <c r="K107" s="1"/>
      <c r="L107" s="1"/>
      <c r="M107" s="12"/>
      <c r="N107" s="2"/>
      <c r="O107" s="2"/>
      <c r="P107" s="2"/>
      <c r="Q107" s="2"/>
    </row>
    <row r="108">
      <c r="A108" s="9"/>
      <c r="B108" s="49" t="s">
        <v>55</v>
      </c>
      <c r="C108" s="1"/>
      <c r="D108" s="1"/>
      <c r="E108" s="50" t="s">
        <v>813</v>
      </c>
      <c r="F108" s="1"/>
      <c r="G108" s="1"/>
      <c r="H108" s="41"/>
      <c r="I108" s="1"/>
      <c r="J108" s="41"/>
      <c r="K108" s="1"/>
      <c r="L108" s="1"/>
      <c r="M108" s="12"/>
      <c r="N108" s="2"/>
      <c r="O108" s="2"/>
      <c r="P108" s="2"/>
      <c r="Q108" s="2"/>
    </row>
    <row r="109">
      <c r="A109" s="9"/>
      <c r="B109" s="49" t="s">
        <v>57</v>
      </c>
      <c r="C109" s="1"/>
      <c r="D109" s="1"/>
      <c r="E109" s="50" t="s">
        <v>831</v>
      </c>
      <c r="F109" s="1"/>
      <c r="G109" s="1"/>
      <c r="H109" s="41"/>
      <c r="I109" s="1"/>
      <c r="J109" s="41"/>
      <c r="K109" s="1"/>
      <c r="L109" s="1"/>
      <c r="M109" s="12"/>
      <c r="N109" s="2"/>
      <c r="O109" s="2"/>
      <c r="P109" s="2"/>
      <c r="Q109" s="2"/>
    </row>
    <row r="110" thickBot="1">
      <c r="A110" s="9"/>
      <c r="B110" s="51" t="s">
        <v>58</v>
      </c>
      <c r="C110" s="52"/>
      <c r="D110" s="52"/>
      <c r="E110" s="53" t="s">
        <v>113</v>
      </c>
      <c r="F110" s="52"/>
      <c r="G110" s="52"/>
      <c r="H110" s="54"/>
      <c r="I110" s="52"/>
      <c r="J110" s="54"/>
      <c r="K110" s="52"/>
      <c r="L110" s="52"/>
      <c r="M110" s="12"/>
      <c r="N110" s="2"/>
      <c r="O110" s="2"/>
      <c r="P110" s="2"/>
      <c r="Q110" s="2"/>
    </row>
    <row r="111" thickTop="1">
      <c r="A111" s="9"/>
      <c r="B111" s="42">
        <v>18</v>
      </c>
      <c r="C111" s="43" t="s">
        <v>835</v>
      </c>
      <c r="D111" s="43" t="s">
        <v>3</v>
      </c>
      <c r="E111" s="43" t="s">
        <v>836</v>
      </c>
      <c r="F111" s="43" t="s">
        <v>3</v>
      </c>
      <c r="G111" s="44" t="s">
        <v>116</v>
      </c>
      <c r="H111" s="55">
        <v>1</v>
      </c>
      <c r="I111" s="56">
        <f>ROUND(0,2)</f>
        <v>0</v>
      </c>
      <c r="J111" s="57">
        <f>ROUND(I111*H111,2)</f>
        <v>0</v>
      </c>
      <c r="K111" s="58">
        <v>0.20999999999999999</v>
      </c>
      <c r="L111" s="59">
        <f>IF(ISNUMBER(K111),ROUND(J111*(K111+1),2),0)</f>
        <v>0</v>
      </c>
      <c r="M111" s="12"/>
      <c r="N111" s="2"/>
      <c r="O111" s="2"/>
      <c r="P111" s="2"/>
      <c r="Q111" s="32">
        <f>IF(ISNUMBER(K111),IF(H111&gt;0,IF(I111&gt;0,J111,0),0),0)</f>
        <v>0</v>
      </c>
      <c r="R111" s="26">
        <f>IF(ISNUMBER(K111)=FALSE,J111,0)</f>
        <v>0</v>
      </c>
    </row>
    <row r="112">
      <c r="A112" s="9"/>
      <c r="B112" s="49" t="s">
        <v>54</v>
      </c>
      <c r="C112" s="1"/>
      <c r="D112" s="1"/>
      <c r="E112" s="50" t="s">
        <v>837</v>
      </c>
      <c r="F112" s="1"/>
      <c r="G112" s="1"/>
      <c r="H112" s="41"/>
      <c r="I112" s="1"/>
      <c r="J112" s="41"/>
      <c r="K112" s="1"/>
      <c r="L112" s="1"/>
      <c r="M112" s="12"/>
      <c r="N112" s="2"/>
      <c r="O112" s="2"/>
      <c r="P112" s="2"/>
      <c r="Q112" s="2"/>
    </row>
    <row r="113">
      <c r="A113" s="9"/>
      <c r="B113" s="49" t="s">
        <v>55</v>
      </c>
      <c r="C113" s="1"/>
      <c r="D113" s="1"/>
      <c r="E113" s="50" t="s">
        <v>808</v>
      </c>
      <c r="F113" s="1"/>
      <c r="G113" s="1"/>
      <c r="H113" s="41"/>
      <c r="I113" s="1"/>
      <c r="J113" s="41"/>
      <c r="K113" s="1"/>
      <c r="L113" s="1"/>
      <c r="M113" s="12"/>
      <c r="N113" s="2"/>
      <c r="O113" s="2"/>
      <c r="P113" s="2"/>
      <c r="Q113" s="2"/>
    </row>
    <row r="114">
      <c r="A114" s="9"/>
      <c r="B114" s="49" t="s">
        <v>57</v>
      </c>
      <c r="C114" s="1"/>
      <c r="D114" s="1"/>
      <c r="E114" s="50" t="s">
        <v>838</v>
      </c>
      <c r="F114" s="1"/>
      <c r="G114" s="1"/>
      <c r="H114" s="41"/>
      <c r="I114" s="1"/>
      <c r="J114" s="41"/>
      <c r="K114" s="1"/>
      <c r="L114" s="1"/>
      <c r="M114" s="12"/>
      <c r="N114" s="2"/>
      <c r="O114" s="2"/>
      <c r="P114" s="2"/>
      <c r="Q114" s="2"/>
    </row>
    <row r="115" thickBot="1">
      <c r="A115" s="9"/>
      <c r="B115" s="51" t="s">
        <v>58</v>
      </c>
      <c r="C115" s="52"/>
      <c r="D115" s="52"/>
      <c r="E115" s="53" t="s">
        <v>113</v>
      </c>
      <c r="F115" s="52"/>
      <c r="G115" s="52"/>
      <c r="H115" s="54"/>
      <c r="I115" s="52"/>
      <c r="J115" s="54"/>
      <c r="K115" s="52"/>
      <c r="L115" s="52"/>
      <c r="M115" s="12"/>
      <c r="N115" s="2"/>
      <c r="O115" s="2"/>
      <c r="P115" s="2"/>
      <c r="Q115" s="2"/>
    </row>
    <row r="116" thickTop="1">
      <c r="A116" s="9"/>
      <c r="B116" s="42">
        <v>19</v>
      </c>
      <c r="C116" s="43" t="s">
        <v>839</v>
      </c>
      <c r="D116" s="43" t="s">
        <v>3</v>
      </c>
      <c r="E116" s="43" t="s">
        <v>840</v>
      </c>
      <c r="F116" s="43" t="s">
        <v>3</v>
      </c>
      <c r="G116" s="44" t="s">
        <v>116</v>
      </c>
      <c r="H116" s="55">
        <v>1</v>
      </c>
      <c r="I116" s="56">
        <f>ROUND(0,2)</f>
        <v>0</v>
      </c>
      <c r="J116" s="57">
        <f>ROUND(I116*H116,2)</f>
        <v>0</v>
      </c>
      <c r="K116" s="58">
        <v>0.20999999999999999</v>
      </c>
      <c r="L116" s="59">
        <f>IF(ISNUMBER(K116),ROUND(J116*(K116+1),2),0)</f>
        <v>0</v>
      </c>
      <c r="M116" s="12"/>
      <c r="N116" s="2"/>
      <c r="O116" s="2"/>
      <c r="P116" s="2"/>
      <c r="Q116" s="32">
        <f>IF(ISNUMBER(K116),IF(H116&gt;0,IF(I116&gt;0,J116,0),0),0)</f>
        <v>0</v>
      </c>
      <c r="R116" s="26">
        <f>IF(ISNUMBER(K116)=FALSE,J116,0)</f>
        <v>0</v>
      </c>
    </row>
    <row r="117">
      <c r="A117" s="9"/>
      <c r="B117" s="49" t="s">
        <v>54</v>
      </c>
      <c r="C117" s="1"/>
      <c r="D117" s="1"/>
      <c r="E117" s="50" t="s">
        <v>841</v>
      </c>
      <c r="F117" s="1"/>
      <c r="G117" s="1"/>
      <c r="H117" s="41"/>
      <c r="I117" s="1"/>
      <c r="J117" s="41"/>
      <c r="K117" s="1"/>
      <c r="L117" s="1"/>
      <c r="M117" s="12"/>
      <c r="N117" s="2"/>
      <c r="O117" s="2"/>
      <c r="P117" s="2"/>
      <c r="Q117" s="2"/>
    </row>
    <row r="118">
      <c r="A118" s="9"/>
      <c r="B118" s="49" t="s">
        <v>55</v>
      </c>
      <c r="C118" s="1"/>
      <c r="D118" s="1"/>
      <c r="E118" s="50" t="s">
        <v>808</v>
      </c>
      <c r="F118" s="1"/>
      <c r="G118" s="1"/>
      <c r="H118" s="41"/>
      <c r="I118" s="1"/>
      <c r="J118" s="41"/>
      <c r="K118" s="1"/>
      <c r="L118" s="1"/>
      <c r="M118" s="12"/>
      <c r="N118" s="2"/>
      <c r="O118" s="2"/>
      <c r="P118" s="2"/>
      <c r="Q118" s="2"/>
    </row>
    <row r="119">
      <c r="A119" s="9"/>
      <c r="B119" s="49" t="s">
        <v>57</v>
      </c>
      <c r="C119" s="1"/>
      <c r="D119" s="1"/>
      <c r="E119" s="50" t="s">
        <v>838</v>
      </c>
      <c r="F119" s="1"/>
      <c r="G119" s="1"/>
      <c r="H119" s="41"/>
      <c r="I119" s="1"/>
      <c r="J119" s="41"/>
      <c r="K119" s="1"/>
      <c r="L119" s="1"/>
      <c r="M119" s="12"/>
      <c r="N119" s="2"/>
      <c r="O119" s="2"/>
      <c r="P119" s="2"/>
      <c r="Q119" s="2"/>
    </row>
    <row r="120" thickBot="1">
      <c r="A120" s="9"/>
      <c r="B120" s="51" t="s">
        <v>58</v>
      </c>
      <c r="C120" s="52"/>
      <c r="D120" s="52"/>
      <c r="E120" s="53" t="s">
        <v>113</v>
      </c>
      <c r="F120" s="52"/>
      <c r="G120" s="52"/>
      <c r="H120" s="54"/>
      <c r="I120" s="52"/>
      <c r="J120" s="54"/>
      <c r="K120" s="52"/>
      <c r="L120" s="52"/>
      <c r="M120" s="12"/>
      <c r="N120" s="2"/>
      <c r="O120" s="2"/>
      <c r="P120" s="2"/>
      <c r="Q120" s="2"/>
    </row>
    <row r="121" thickTop="1">
      <c r="A121" s="9"/>
      <c r="B121" s="42">
        <v>20</v>
      </c>
      <c r="C121" s="43" t="s">
        <v>842</v>
      </c>
      <c r="D121" s="43" t="s">
        <v>3</v>
      </c>
      <c r="E121" s="43" t="s">
        <v>843</v>
      </c>
      <c r="F121" s="43" t="s">
        <v>3</v>
      </c>
      <c r="G121" s="44" t="s">
        <v>116</v>
      </c>
      <c r="H121" s="55">
        <v>60</v>
      </c>
      <c r="I121" s="56">
        <f>ROUND(0,2)</f>
        <v>0</v>
      </c>
      <c r="J121" s="57">
        <f>ROUND(I121*H121,2)</f>
        <v>0</v>
      </c>
      <c r="K121" s="58">
        <v>0.20999999999999999</v>
      </c>
      <c r="L121" s="59">
        <f>IF(ISNUMBER(K121),ROUND(J121*(K121+1),2),0)</f>
        <v>0</v>
      </c>
      <c r="M121" s="12"/>
      <c r="N121" s="2"/>
      <c r="O121" s="2"/>
      <c r="P121" s="2"/>
      <c r="Q121" s="32">
        <f>IF(ISNUMBER(K121),IF(H121&gt;0,IF(I121&gt;0,J121,0),0),0)</f>
        <v>0</v>
      </c>
      <c r="R121" s="26">
        <f>IF(ISNUMBER(K121)=FALSE,J121,0)</f>
        <v>0</v>
      </c>
    </row>
    <row r="122">
      <c r="A122" s="9"/>
      <c r="B122" s="49" t="s">
        <v>54</v>
      </c>
      <c r="C122" s="1"/>
      <c r="D122" s="1"/>
      <c r="E122" s="50" t="s">
        <v>844</v>
      </c>
      <c r="F122" s="1"/>
      <c r="G122" s="1"/>
      <c r="H122" s="41"/>
      <c r="I122" s="1"/>
      <c r="J122" s="41"/>
      <c r="K122" s="1"/>
      <c r="L122" s="1"/>
      <c r="M122" s="12"/>
      <c r="N122" s="2"/>
      <c r="O122" s="2"/>
      <c r="P122" s="2"/>
      <c r="Q122" s="2"/>
    </row>
    <row r="123">
      <c r="A123" s="9"/>
      <c r="B123" s="49" t="s">
        <v>55</v>
      </c>
      <c r="C123" s="1"/>
      <c r="D123" s="1"/>
      <c r="E123" s="50" t="s">
        <v>813</v>
      </c>
      <c r="F123" s="1"/>
      <c r="G123" s="1"/>
      <c r="H123" s="41"/>
      <c r="I123" s="1"/>
      <c r="J123" s="41"/>
      <c r="K123" s="1"/>
      <c r="L123" s="1"/>
      <c r="M123" s="12"/>
      <c r="N123" s="2"/>
      <c r="O123" s="2"/>
      <c r="P123" s="2"/>
      <c r="Q123" s="2"/>
    </row>
    <row r="124">
      <c r="A124" s="9"/>
      <c r="B124" s="49" t="s">
        <v>57</v>
      </c>
      <c r="C124" s="1"/>
      <c r="D124" s="1"/>
      <c r="E124" s="50" t="s">
        <v>838</v>
      </c>
      <c r="F124" s="1"/>
      <c r="G124" s="1"/>
      <c r="H124" s="41"/>
      <c r="I124" s="1"/>
      <c r="J124" s="41"/>
      <c r="K124" s="1"/>
      <c r="L124" s="1"/>
      <c r="M124" s="12"/>
      <c r="N124" s="2"/>
      <c r="O124" s="2"/>
      <c r="P124" s="2"/>
      <c r="Q124" s="2"/>
    </row>
    <row r="125" thickBot="1">
      <c r="A125" s="9"/>
      <c r="B125" s="51" t="s">
        <v>58</v>
      </c>
      <c r="C125" s="52"/>
      <c r="D125" s="52"/>
      <c r="E125" s="53" t="s">
        <v>113</v>
      </c>
      <c r="F125" s="52"/>
      <c r="G125" s="52"/>
      <c r="H125" s="54"/>
      <c r="I125" s="52"/>
      <c r="J125" s="54"/>
      <c r="K125" s="52"/>
      <c r="L125" s="52"/>
      <c r="M125" s="12"/>
      <c r="N125" s="2"/>
      <c r="O125" s="2"/>
      <c r="P125" s="2"/>
      <c r="Q125" s="2"/>
    </row>
    <row r="126" thickTop="1">
      <c r="A126" s="9"/>
      <c r="B126" s="42">
        <v>21</v>
      </c>
      <c r="C126" s="43" t="s">
        <v>845</v>
      </c>
      <c r="D126" s="43" t="s">
        <v>3</v>
      </c>
      <c r="E126" s="43" t="s">
        <v>846</v>
      </c>
      <c r="F126" s="43" t="s">
        <v>3</v>
      </c>
      <c r="G126" s="44" t="s">
        <v>116</v>
      </c>
      <c r="H126" s="55">
        <v>60</v>
      </c>
      <c r="I126" s="56">
        <f>ROUND(0,2)</f>
        <v>0</v>
      </c>
      <c r="J126" s="57">
        <f>ROUND(I126*H126,2)</f>
        <v>0</v>
      </c>
      <c r="K126" s="58">
        <v>0.20999999999999999</v>
      </c>
      <c r="L126" s="59">
        <f>IF(ISNUMBER(K126),ROUND(J126*(K126+1),2),0)</f>
        <v>0</v>
      </c>
      <c r="M126" s="12"/>
      <c r="N126" s="2"/>
      <c r="O126" s="2"/>
      <c r="P126" s="2"/>
      <c r="Q126" s="32">
        <f>IF(ISNUMBER(K126),IF(H126&gt;0,IF(I126&gt;0,J126,0),0),0)</f>
        <v>0</v>
      </c>
      <c r="R126" s="26">
        <f>IF(ISNUMBER(K126)=FALSE,J126,0)</f>
        <v>0</v>
      </c>
    </row>
    <row r="127">
      <c r="A127" s="9"/>
      <c r="B127" s="49" t="s">
        <v>54</v>
      </c>
      <c r="C127" s="1"/>
      <c r="D127" s="1"/>
      <c r="E127" s="50" t="s">
        <v>847</v>
      </c>
      <c r="F127" s="1"/>
      <c r="G127" s="1"/>
      <c r="H127" s="41"/>
      <c r="I127" s="1"/>
      <c r="J127" s="41"/>
      <c r="K127" s="1"/>
      <c r="L127" s="1"/>
      <c r="M127" s="12"/>
      <c r="N127" s="2"/>
      <c r="O127" s="2"/>
      <c r="P127" s="2"/>
      <c r="Q127" s="2"/>
    </row>
    <row r="128">
      <c r="A128" s="9"/>
      <c r="B128" s="49" t="s">
        <v>55</v>
      </c>
      <c r="C128" s="1"/>
      <c r="D128" s="1"/>
      <c r="E128" s="50" t="s">
        <v>813</v>
      </c>
      <c r="F128" s="1"/>
      <c r="G128" s="1"/>
      <c r="H128" s="41"/>
      <c r="I128" s="1"/>
      <c r="J128" s="41"/>
      <c r="K128" s="1"/>
      <c r="L128" s="1"/>
      <c r="M128" s="12"/>
      <c r="N128" s="2"/>
      <c r="O128" s="2"/>
      <c r="P128" s="2"/>
      <c r="Q128" s="2"/>
    </row>
    <row r="129">
      <c r="A129" s="9"/>
      <c r="B129" s="49" t="s">
        <v>57</v>
      </c>
      <c r="C129" s="1"/>
      <c r="D129" s="1"/>
      <c r="E129" s="50" t="s">
        <v>838</v>
      </c>
      <c r="F129" s="1"/>
      <c r="G129" s="1"/>
      <c r="H129" s="41"/>
      <c r="I129" s="1"/>
      <c r="J129" s="41"/>
      <c r="K129" s="1"/>
      <c r="L129" s="1"/>
      <c r="M129" s="12"/>
      <c r="N129" s="2"/>
      <c r="O129" s="2"/>
      <c r="P129" s="2"/>
      <c r="Q129" s="2"/>
    </row>
    <row r="130" thickBot="1">
      <c r="A130" s="9"/>
      <c r="B130" s="51" t="s">
        <v>58</v>
      </c>
      <c r="C130" s="52"/>
      <c r="D130" s="52"/>
      <c r="E130" s="53" t="s">
        <v>113</v>
      </c>
      <c r="F130" s="52"/>
      <c r="G130" s="52"/>
      <c r="H130" s="54"/>
      <c r="I130" s="52"/>
      <c r="J130" s="54"/>
      <c r="K130" s="52"/>
      <c r="L130" s="52"/>
      <c r="M130" s="12"/>
      <c r="N130" s="2"/>
      <c r="O130" s="2"/>
      <c r="P130" s="2"/>
      <c r="Q130" s="2"/>
    </row>
    <row r="131" thickTop="1">
      <c r="A131" s="9"/>
      <c r="B131" s="42">
        <v>22</v>
      </c>
      <c r="C131" s="43" t="s">
        <v>848</v>
      </c>
      <c r="D131" s="43" t="s">
        <v>3</v>
      </c>
      <c r="E131" s="43" t="s">
        <v>849</v>
      </c>
      <c r="F131" s="43" t="s">
        <v>3</v>
      </c>
      <c r="G131" s="44" t="s">
        <v>204</v>
      </c>
      <c r="H131" s="55">
        <v>10</v>
      </c>
      <c r="I131" s="56">
        <f>ROUND(0,2)</f>
        <v>0</v>
      </c>
      <c r="J131" s="57">
        <f>ROUND(I131*H131,2)</f>
        <v>0</v>
      </c>
      <c r="K131" s="58">
        <v>0.20999999999999999</v>
      </c>
      <c r="L131" s="59">
        <f>IF(ISNUMBER(K131),ROUND(J131*(K131+1),2),0)</f>
        <v>0</v>
      </c>
      <c r="M131" s="12"/>
      <c r="N131" s="2"/>
      <c r="O131" s="2"/>
      <c r="P131" s="2"/>
      <c r="Q131" s="32">
        <f>IF(ISNUMBER(K131),IF(H131&gt;0,IF(I131&gt;0,J131,0),0),0)</f>
        <v>0</v>
      </c>
      <c r="R131" s="26">
        <f>IF(ISNUMBER(K131)=FALSE,J131,0)</f>
        <v>0</v>
      </c>
    </row>
    <row r="132">
      <c r="A132" s="9"/>
      <c r="B132" s="49" t="s">
        <v>54</v>
      </c>
      <c r="C132" s="1"/>
      <c r="D132" s="1"/>
      <c r="E132" s="50" t="s">
        <v>850</v>
      </c>
      <c r="F132" s="1"/>
      <c r="G132" s="1"/>
      <c r="H132" s="41"/>
      <c r="I132" s="1"/>
      <c r="J132" s="41"/>
      <c r="K132" s="1"/>
      <c r="L132" s="1"/>
      <c r="M132" s="12"/>
      <c r="N132" s="2"/>
      <c r="O132" s="2"/>
      <c r="P132" s="2"/>
      <c r="Q132" s="2"/>
    </row>
    <row r="133">
      <c r="A133" s="9"/>
      <c r="B133" s="49" t="s">
        <v>55</v>
      </c>
      <c r="C133" s="1"/>
      <c r="D133" s="1"/>
      <c r="E133" s="50" t="s">
        <v>851</v>
      </c>
      <c r="F133" s="1"/>
      <c r="G133" s="1"/>
      <c r="H133" s="41"/>
      <c r="I133" s="1"/>
      <c r="J133" s="41"/>
      <c r="K133" s="1"/>
      <c r="L133" s="1"/>
      <c r="M133" s="12"/>
      <c r="N133" s="2"/>
      <c r="O133" s="2"/>
      <c r="P133" s="2"/>
      <c r="Q133" s="2"/>
    </row>
    <row r="134">
      <c r="A134" s="9"/>
      <c r="B134" s="49" t="s">
        <v>57</v>
      </c>
      <c r="C134" s="1"/>
      <c r="D134" s="1"/>
      <c r="E134" s="50" t="s">
        <v>3</v>
      </c>
      <c r="F134" s="1"/>
      <c r="G134" s="1"/>
      <c r="H134" s="41"/>
      <c r="I134" s="1"/>
      <c r="J134" s="41"/>
      <c r="K134" s="1"/>
      <c r="L134" s="1"/>
      <c r="M134" s="12"/>
      <c r="N134" s="2"/>
      <c r="O134" s="2"/>
      <c r="P134" s="2"/>
      <c r="Q134" s="2"/>
    </row>
    <row r="135" thickBot="1">
      <c r="A135" s="9"/>
      <c r="B135" s="51" t="s">
        <v>58</v>
      </c>
      <c r="C135" s="52"/>
      <c r="D135" s="52"/>
      <c r="E135" s="53" t="s">
        <v>3</v>
      </c>
      <c r="F135" s="52"/>
      <c r="G135" s="52"/>
      <c r="H135" s="54"/>
      <c r="I135" s="52"/>
      <c r="J135" s="54"/>
      <c r="K135" s="52"/>
      <c r="L135" s="52"/>
      <c r="M135" s="12"/>
      <c r="N135" s="2"/>
      <c r="O135" s="2"/>
      <c r="P135" s="2"/>
      <c r="Q135" s="2"/>
    </row>
    <row r="136" thickTop="1" thickBot="1" ht="25" customHeight="1">
      <c r="A136" s="9"/>
      <c r="B136" s="1"/>
      <c r="C136" s="60">
        <v>9</v>
      </c>
      <c r="D136" s="1"/>
      <c r="E136" s="60" t="s">
        <v>103</v>
      </c>
      <c r="F136" s="1"/>
      <c r="G136" s="61" t="s">
        <v>72</v>
      </c>
      <c r="H136" s="62">
        <f>J26+J31+J36+J41+J46+J51+J56+J61+J66+J71+J76+J81+J86+J91+J96+J101+J106+J111+J116+J121+J126+J131</f>
        <v>0</v>
      </c>
      <c r="I136" s="61" t="s">
        <v>73</v>
      </c>
      <c r="J136" s="63">
        <f>(L136-H136)</f>
        <v>0</v>
      </c>
      <c r="K136" s="61" t="s">
        <v>74</v>
      </c>
      <c r="L136" s="64">
        <f>L26+L31+L36+L41+L46+L51+L56+L61+L66+L71+L76+L81+L86+L91+L96+L101+L106+L111+L116+L121+L126+L131</f>
        <v>0</v>
      </c>
      <c r="M136" s="12"/>
      <c r="N136" s="2"/>
      <c r="O136" s="2"/>
      <c r="P136" s="2"/>
      <c r="Q136" s="32">
        <f>0+Q26+Q31+Q36+Q41+Q46+Q51+Q56+Q61+Q66+Q71+Q76+Q81+Q86+Q91+Q96+Q101+Q106+Q111+Q116+Q121+Q126+Q131</f>
        <v>0</v>
      </c>
      <c r="R136" s="26">
        <f>0+R26+R31+R36+R41+R46+R51+R56+R61+R66+R71+R76+R81+R86+R91+R96+R101+R106+R111+R116+R121+R126+R131</f>
        <v>0</v>
      </c>
      <c r="S136" s="65">
        <f>Q136*(1+J136)+R136</f>
        <v>0</v>
      </c>
    </row>
    <row r="137" thickTop="1" thickBot="1" ht="25" customHeight="1">
      <c r="A137" s="9"/>
      <c r="B137" s="66"/>
      <c r="C137" s="66"/>
      <c r="D137" s="66"/>
      <c r="E137" s="66"/>
      <c r="F137" s="66"/>
      <c r="G137" s="67" t="s">
        <v>75</v>
      </c>
      <c r="H137" s="68">
        <f>J26+J31+J36+J41+J46+J51+J56+J61+J66+J71+J76+J81+J86+J91+J96+J101+J106+J111+J116+J121+J126+J131</f>
        <v>0</v>
      </c>
      <c r="I137" s="67" t="s">
        <v>76</v>
      </c>
      <c r="J137" s="69">
        <f>0+J136</f>
        <v>0</v>
      </c>
      <c r="K137" s="67" t="s">
        <v>77</v>
      </c>
      <c r="L137" s="70">
        <f>L26+L31+L36+L41+L46+L51+L56+L61+L66+L71+L76+L81+L86+L91+L96+L101+L106+L111+L116+L121+L126+L131</f>
        <v>0</v>
      </c>
      <c r="M137" s="12"/>
      <c r="N137" s="2"/>
      <c r="O137" s="2"/>
      <c r="P137" s="2"/>
      <c r="Q137" s="2"/>
    </row>
    <row r="138">
      <c r="A138" s="13"/>
      <c r="B138" s="4"/>
      <c r="C138" s="4"/>
      <c r="D138" s="4"/>
      <c r="E138" s="4"/>
      <c r="F138" s="4"/>
      <c r="G138" s="4"/>
      <c r="H138" s="72"/>
      <c r="I138" s="4"/>
      <c r="J138" s="72"/>
      <c r="K138" s="4"/>
      <c r="L138" s="4"/>
      <c r="M138" s="14"/>
      <c r="N138" s="2"/>
      <c r="O138" s="2"/>
      <c r="P138" s="2"/>
      <c r="Q138" s="2"/>
    </row>
    <row r="139">
      <c r="A139" s="1"/>
      <c r="B139" s="1"/>
      <c r="C139" s="1"/>
      <c r="D139" s="1"/>
      <c r="E139" s="1"/>
      <c r="F139" s="1"/>
      <c r="G139" s="1"/>
      <c r="H139" s="1"/>
      <c r="I139" s="1"/>
      <c r="J139" s="1"/>
      <c r="K139" s="1"/>
      <c r="L139" s="1"/>
      <c r="M139" s="1"/>
      <c r="N139" s="2"/>
      <c r="O139" s="2"/>
      <c r="P139" s="2"/>
      <c r="Q139" s="2"/>
    </row>
  </sheetData>
  <mergeCells count="103">
    <mergeCell ref="B37:D37"/>
    <mergeCell ref="B38:D38"/>
    <mergeCell ref="B39:D39"/>
    <mergeCell ref="B40:D40"/>
    <mergeCell ref="B42:D42"/>
    <mergeCell ref="B43:D43"/>
    <mergeCell ref="B44:D44"/>
    <mergeCell ref="B45:D45"/>
    <mergeCell ref="B47:D47"/>
    <mergeCell ref="B48:D48"/>
    <mergeCell ref="B49:D49"/>
    <mergeCell ref="B50:D50"/>
    <mergeCell ref="B52:D52"/>
    <mergeCell ref="B53:D53"/>
    <mergeCell ref="B54:D54"/>
    <mergeCell ref="B55:D55"/>
    <mergeCell ref="B57:D57"/>
    <mergeCell ref="B58:D58"/>
    <mergeCell ref="B59:D59"/>
    <mergeCell ref="B60:D60"/>
    <mergeCell ref="A1:A2"/>
    <mergeCell ref="A3:F3"/>
    <mergeCell ref="B4:C5"/>
    <mergeCell ref="B6:I6"/>
    <mergeCell ref="B8:C9"/>
    <mergeCell ref="A10:D10"/>
    <mergeCell ref="A11:G11"/>
    <mergeCell ref="A12:G12"/>
    <mergeCell ref="A13:G13"/>
    <mergeCell ref="B17:C18"/>
    <mergeCell ref="B19:D19"/>
    <mergeCell ref="E19:F19"/>
    <mergeCell ref="B22:C23"/>
    <mergeCell ref="B27:D27"/>
    <mergeCell ref="B28:D28"/>
    <mergeCell ref="B29:D29"/>
    <mergeCell ref="B30:D30"/>
    <mergeCell ref="B32:D32"/>
    <mergeCell ref="B33:D33"/>
    <mergeCell ref="B34:D34"/>
    <mergeCell ref="B35:D35"/>
    <mergeCell ref="B25:L25"/>
    <mergeCell ref="B20:D20"/>
    <mergeCell ref="B62:D62"/>
    <mergeCell ref="B63:D63"/>
    <mergeCell ref="B64:D64"/>
    <mergeCell ref="B65:D65"/>
    <mergeCell ref="B67:D67"/>
    <mergeCell ref="B68:D68"/>
    <mergeCell ref="B69:D69"/>
    <mergeCell ref="B70:D70"/>
    <mergeCell ref="B72:D72"/>
    <mergeCell ref="B73:D73"/>
    <mergeCell ref="B74:D74"/>
    <mergeCell ref="B75:D75"/>
    <mergeCell ref="B77:D77"/>
    <mergeCell ref="B78:D78"/>
    <mergeCell ref="B79:D79"/>
    <mergeCell ref="B80:D80"/>
    <mergeCell ref="B82:D82"/>
    <mergeCell ref="B83:D83"/>
    <mergeCell ref="B84:D84"/>
    <mergeCell ref="B85:D85"/>
    <mergeCell ref="B87:D87"/>
    <mergeCell ref="B88:D88"/>
    <mergeCell ref="B89:D89"/>
    <mergeCell ref="B90:D90"/>
    <mergeCell ref="B92:D92"/>
    <mergeCell ref="B93:D93"/>
    <mergeCell ref="B94:D94"/>
    <mergeCell ref="B95:D95"/>
    <mergeCell ref="B97:D97"/>
    <mergeCell ref="B98:D98"/>
    <mergeCell ref="B99:D99"/>
    <mergeCell ref="B100:D100"/>
    <mergeCell ref="B102:D102"/>
    <mergeCell ref="B103:D103"/>
    <mergeCell ref="B104:D104"/>
    <mergeCell ref="B105:D105"/>
    <mergeCell ref="B107:D107"/>
    <mergeCell ref="B108:D108"/>
    <mergeCell ref="B109:D109"/>
    <mergeCell ref="B110:D110"/>
    <mergeCell ref="B112:D112"/>
    <mergeCell ref="B113:D113"/>
    <mergeCell ref="B114:D114"/>
    <mergeCell ref="B115:D115"/>
    <mergeCell ref="B117:D117"/>
    <mergeCell ref="B118:D118"/>
    <mergeCell ref="B119:D119"/>
    <mergeCell ref="B120:D120"/>
    <mergeCell ref="B122:D122"/>
    <mergeCell ref="B123:D123"/>
    <mergeCell ref="B124:D124"/>
    <mergeCell ref="B125:D125"/>
    <mergeCell ref="B127:D127"/>
    <mergeCell ref="B128:D128"/>
    <mergeCell ref="B129:D129"/>
    <mergeCell ref="B130:D130"/>
    <mergeCell ref="B132:D132"/>
    <mergeCell ref="B133:D133"/>
    <mergeCell ref="B134:D134"/>
    <mergeCell ref="B135:D135"/>
  </mergeCells>
  <pageMargins left="0.39375" right="0.39375" top="0.5902778" bottom="0.39375" header="0.1965278" footer="0.1576389"/>
  <pageSetup paperSize="9" orientation="portrait" fitToHeight="0"/>
  <headerFooter>
    <oddFooter>&amp;CStatické zajištění silnice Oloví - Boučí | SO901 - DIO&amp;R&amp;P/&amp;N</oddFooter>
  </headerFooter>
  <drawing r:id="rId1"/>
</worksheet>
</file>

<file path=docProps/app.xml><?xml version="1.0" encoding="utf-8"?>
<Properties xmlns="http://schemas.openxmlformats.org/officeDocument/2006/extended-properties">
  <AppVersion>21.2</AppVersion>
</Properties>
</file>

<file path=docProps/core.xml><?xml version="1.0" encoding="utf-8"?>
<cp:coreProperties xmlns:dc="http://purl.org/dc/elements/1.1/" xmlns:dcterms="http://purl.org/dc/terms/" xmlns:xsi="http://www.w3.org/2001/XMLSchema-instance" xmlns:cp="http://schemas.openxmlformats.org/package/2006/metadata/core-properties">
  <cp:lastModifiedBy>Tomášková Lenka</cp:lastModifiedBy>
  <dcterms:modified xsi:type="dcterms:W3CDTF">2023-01-18T07:11:09Z</dcterms:modified>
</cp:coreProperties>
</file>