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_Obchodní\020 Souteze\VER_ZAKAZKY\2022\VZ ostatní\ZPŘ_Úklid_KV_2022_ver. srpen 2022\Výzva k podání nabídky_ver. srpen 2022\"/>
    </mc:Choice>
  </mc:AlternateContent>
  <xr:revisionPtr revIDLastSave="0" documentId="13_ncr:1_{CC4B30D3-7AE8-475D-8E1C-95AF36A89846}" xr6:coauthVersionLast="36" xr6:coauthVersionMax="36" xr10:uidLastSave="{00000000-0000-0000-0000-000000000000}"/>
  <bookViews>
    <workbookView xWindow="0" yWindow="465" windowWidth="20730" windowHeight="10860" tabRatio="757" firstSheet="1" activeTab="4" xr2:uid="{00000000-000D-0000-FFFF-FFFF00000000}"/>
  </bookViews>
  <sheets>
    <sheet name="Budova A" sheetId="1" r:id="rId1"/>
    <sheet name="Budova B" sheetId="3" r:id="rId2"/>
    <sheet name="Budova C" sheetId="4" r:id="rId3"/>
    <sheet name="Budova D" sheetId="5" r:id="rId4"/>
    <sheet name="Budova E" sheetId="6" r:id="rId5"/>
    <sheet name="Budova F" sheetId="7" r:id="rId6"/>
    <sheet name="Budova G" sheetId="8" r:id="rId7"/>
    <sheet name="Budova J" sheetId="11" r:id="rId8"/>
    <sheet name="Budova N" sheetId="9" r:id="rId9"/>
    <sheet name="Sumář" sheetId="10" r:id="rId10"/>
  </sheets>
  <definedNames>
    <definedName name="_xlnm.Print_Area" localSheetId="0">'Budova A'!$A$1:$I$57</definedName>
    <definedName name="_xlnm.Print_Area" localSheetId="1">'Budova B'!$A$1:$I$56</definedName>
    <definedName name="_xlnm.Print_Area" localSheetId="7">'Budova J'!$A$1:$I$26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" l="1"/>
  <c r="B23" i="11" l="1"/>
  <c r="B22" i="11"/>
  <c r="H6" i="11"/>
  <c r="H7" i="11" s="1"/>
  <c r="B9" i="10" s="1"/>
  <c r="E4" i="11"/>
  <c r="G2" i="11"/>
  <c r="E5" i="11" s="1"/>
  <c r="F3" i="1" l="1"/>
  <c r="F2" i="1"/>
  <c r="H8" i="9" l="1"/>
  <c r="H9" i="9" s="1"/>
  <c r="B10" i="10" s="1"/>
  <c r="H28" i="8"/>
  <c r="H29" i="8" s="1"/>
  <c r="B8" i="10" s="1"/>
  <c r="H33" i="7"/>
  <c r="H34" i="7" s="1"/>
  <c r="B7" i="10" s="1"/>
  <c r="H9" i="4"/>
  <c r="H10" i="4" s="1"/>
  <c r="B4" i="10" s="1"/>
  <c r="H34" i="3"/>
  <c r="H35" i="3" s="1"/>
  <c r="B3" i="10" s="1"/>
  <c r="H35" i="1"/>
  <c r="H36" i="1" s="1"/>
  <c r="B25" i="9"/>
  <c r="G2" i="9" s="1"/>
  <c r="G3" i="9"/>
  <c r="G4" i="9"/>
  <c r="E6" i="9"/>
  <c r="B45" i="8"/>
  <c r="G2" i="8" s="1"/>
  <c r="E26" i="8"/>
  <c r="B50" i="7"/>
  <c r="G7" i="7" s="1"/>
  <c r="G4" i="7"/>
  <c r="F12" i="7"/>
  <c r="E15" i="7"/>
  <c r="E31" i="7" s="1"/>
  <c r="E16" i="7"/>
  <c r="B32" i="6"/>
  <c r="G2" i="6" s="1"/>
  <c r="E13" i="6"/>
  <c r="F2" i="5"/>
  <c r="B32" i="5"/>
  <c r="F3" i="5"/>
  <c r="F4" i="5"/>
  <c r="G4" i="5" s="1"/>
  <c r="F5" i="5"/>
  <c r="F6" i="5"/>
  <c r="G6" i="5" s="1"/>
  <c r="F7" i="5"/>
  <c r="F8" i="5"/>
  <c r="F10" i="5"/>
  <c r="G10" i="5"/>
  <c r="F11" i="5"/>
  <c r="E13" i="5"/>
  <c r="E7" i="4"/>
  <c r="B25" i="4"/>
  <c r="B26" i="4"/>
  <c r="E32" i="3"/>
  <c r="F12" i="3"/>
  <c r="B52" i="3"/>
  <c r="F15" i="3"/>
  <c r="E33" i="1"/>
  <c r="B53" i="1"/>
  <c r="G2" i="1" s="1"/>
  <c r="H15" i="5"/>
  <c r="H16" i="5" s="1"/>
  <c r="B5" i="10" s="1"/>
  <c r="H15" i="6"/>
  <c r="H16" i="6" s="1"/>
  <c r="B6" i="10" s="1"/>
  <c r="B53" i="3"/>
  <c r="G27" i="3" s="1"/>
  <c r="F29" i="3"/>
  <c r="G29" i="3" s="1"/>
  <c r="F26" i="3"/>
  <c r="F28" i="3"/>
  <c r="F25" i="3"/>
  <c r="F24" i="3"/>
  <c r="F23" i="3"/>
  <c r="F22" i="3"/>
  <c r="F21" i="3"/>
  <c r="F20" i="3"/>
  <c r="F19" i="3"/>
  <c r="F16" i="3"/>
  <c r="F14" i="3"/>
  <c r="F17" i="3"/>
  <c r="F7" i="3"/>
  <c r="F6" i="3"/>
  <c r="F4" i="3"/>
  <c r="F5" i="3"/>
  <c r="G5" i="4"/>
  <c r="F4" i="4"/>
  <c r="G4" i="4" s="1"/>
  <c r="F3" i="4"/>
  <c r="G3" i="4" s="1"/>
  <c r="F2" i="4"/>
  <c r="G2" i="4" s="1"/>
  <c r="B24" i="9"/>
  <c r="B44" i="8"/>
  <c r="B49" i="7"/>
  <c r="B31" i="6"/>
  <c r="B31" i="5"/>
  <c r="F31" i="1"/>
  <c r="F16" i="1"/>
  <c r="G16" i="1" s="1"/>
  <c r="B54" i="1"/>
  <c r="G21" i="1" s="1"/>
  <c r="F30" i="1"/>
  <c r="F28" i="1"/>
  <c r="F5" i="1"/>
  <c r="F4" i="1"/>
  <c r="G3" i="6" l="1"/>
  <c r="G24" i="3"/>
  <c r="G13" i="3"/>
  <c r="G28" i="3"/>
  <c r="G14" i="3"/>
  <c r="G12" i="3"/>
  <c r="G7" i="3"/>
  <c r="G21" i="3"/>
  <c r="G22" i="3"/>
  <c r="G25" i="3"/>
  <c r="G5" i="3"/>
  <c r="G6" i="3"/>
  <c r="G4" i="3"/>
  <c r="G20" i="3"/>
  <c r="G17" i="3"/>
  <c r="G3" i="5"/>
  <c r="G11" i="5"/>
  <c r="G2" i="5"/>
  <c r="G17" i="7"/>
  <c r="G16" i="7"/>
  <c r="G2" i="7"/>
  <c r="G6" i="7"/>
  <c r="G3" i="7"/>
  <c r="G18" i="7"/>
  <c r="G16" i="3"/>
  <c r="E7" i="9"/>
  <c r="G26" i="3"/>
  <c r="G19" i="3"/>
  <c r="G15" i="3"/>
  <c r="G15" i="7"/>
  <c r="G3" i="1"/>
  <c r="G20" i="1"/>
  <c r="G18" i="1"/>
  <c r="G15" i="1"/>
  <c r="G9" i="1"/>
  <c r="G31" i="1"/>
  <c r="G23" i="3"/>
  <c r="G5" i="7"/>
  <c r="G7" i="5"/>
  <c r="G9" i="3"/>
  <c r="G11" i="3"/>
  <c r="G3" i="3"/>
  <c r="G10" i="3"/>
  <c r="G8" i="3"/>
  <c r="G2" i="3"/>
  <c r="G26" i="1"/>
  <c r="G27" i="1"/>
  <c r="G24" i="1"/>
  <c r="G19" i="1"/>
  <c r="G14" i="1"/>
  <c r="G17" i="1"/>
  <c r="G8" i="1"/>
  <c r="G25" i="1"/>
  <c r="G4" i="1"/>
  <c r="G28" i="1"/>
  <c r="G16" i="8"/>
  <c r="G15" i="8"/>
  <c r="G7" i="1"/>
  <c r="G24" i="8"/>
  <c r="G10" i="6"/>
  <c r="G8" i="8"/>
  <c r="G8" i="6"/>
  <c r="G24" i="7"/>
  <c r="G22" i="8"/>
  <c r="G7" i="8"/>
  <c r="G30" i="3"/>
  <c r="G29" i="7"/>
  <c r="G14" i="7"/>
  <c r="G27" i="7"/>
  <c r="G26" i="7"/>
  <c r="G25" i="7"/>
  <c r="G23" i="8"/>
  <c r="G7" i="6"/>
  <c r="G23" i="7"/>
  <c r="G11" i="7"/>
  <c r="G21" i="8"/>
  <c r="G6" i="8"/>
  <c r="G14" i="8"/>
  <c r="G23" i="1"/>
  <c r="G11" i="8"/>
  <c r="G12" i="1"/>
  <c r="G9" i="8"/>
  <c r="G11" i="1"/>
  <c r="G18" i="3"/>
  <c r="G6" i="6"/>
  <c r="G22" i="7"/>
  <c r="G10" i="7"/>
  <c r="G20" i="8"/>
  <c r="G5" i="8"/>
  <c r="G13" i="7"/>
  <c r="G11" i="6"/>
  <c r="G29" i="1"/>
  <c r="G5" i="5"/>
  <c r="G5" i="6"/>
  <c r="G21" i="7"/>
  <c r="G9" i="7"/>
  <c r="G19" i="8"/>
  <c r="G4" i="8"/>
  <c r="G12" i="8"/>
  <c r="G4" i="6"/>
  <c r="G20" i="7"/>
  <c r="G8" i="7"/>
  <c r="G18" i="8"/>
  <c r="G3" i="8"/>
  <c r="G13" i="8"/>
  <c r="G5" i="1"/>
  <c r="G9" i="5"/>
  <c r="G28" i="7"/>
  <c r="G30" i="1"/>
  <c r="G8" i="5"/>
  <c r="G10" i="8"/>
  <c r="G12" i="7"/>
  <c r="G19" i="7"/>
  <c r="G17" i="8"/>
  <c r="E8" i="4"/>
  <c r="B2" i="10"/>
  <c r="B11" i="10" s="1"/>
  <c r="G6" i="1"/>
  <c r="G13" i="1"/>
  <c r="G10" i="1"/>
  <c r="G22" i="1"/>
  <c r="E32" i="7" l="1"/>
  <c r="E33" i="3"/>
  <c r="E14" i="5"/>
  <c r="E27" i="8"/>
  <c r="E14" i="6"/>
  <c r="E34" i="1"/>
</calcChain>
</file>

<file path=xl/sharedStrings.xml><?xml version="1.0" encoding="utf-8"?>
<sst xmlns="http://schemas.openxmlformats.org/spreadsheetml/2006/main" count="518" uniqueCount="179">
  <si>
    <t>Budova</t>
  </si>
  <si>
    <t>Podlaží</t>
  </si>
  <si>
    <t>Oddělení, č. prostoru</t>
  </si>
  <si>
    <t>Prostory</t>
  </si>
  <si>
    <t>Plocha [m2]</t>
  </si>
  <si>
    <t>Četnost úklidu</t>
  </si>
  <si>
    <t>Přepočet</t>
  </si>
  <si>
    <t xml:space="preserve">Poznámka </t>
  </si>
  <si>
    <t>A</t>
  </si>
  <si>
    <t>Kabiny 2 ks výtahů</t>
  </si>
  <si>
    <t>Hala sanitek u emergency</t>
  </si>
  <si>
    <t>Oddělení</t>
  </si>
  <si>
    <t>PŘEP.</t>
  </si>
  <si>
    <t>B</t>
  </si>
  <si>
    <t>G</t>
  </si>
  <si>
    <t>Kanceláře</t>
  </si>
  <si>
    <t>Jednací - zasedací místnost</t>
  </si>
  <si>
    <t>Kuchyňka</t>
  </si>
  <si>
    <t>Sociální zařízení</t>
  </si>
  <si>
    <t>Výtah</t>
  </si>
  <si>
    <t>Chodba</t>
  </si>
  <si>
    <t>Schodiště</t>
  </si>
  <si>
    <t>E</t>
  </si>
  <si>
    <t>Kancelář</t>
  </si>
  <si>
    <t>Schodiště, podesta</t>
  </si>
  <si>
    <t>Obchodní odd.</t>
  </si>
  <si>
    <t xml:space="preserve">Kancelář </t>
  </si>
  <si>
    <t>Úklidová místnost</t>
  </si>
  <si>
    <t>Zasedací místnost</t>
  </si>
  <si>
    <t>F</t>
  </si>
  <si>
    <t>Schodiště a podesty</t>
  </si>
  <si>
    <t>Čekárna</t>
  </si>
  <si>
    <t>C</t>
  </si>
  <si>
    <t>D</t>
  </si>
  <si>
    <t>Sklad</t>
  </si>
  <si>
    <r>
      <t>Celková podlahová plocha definovaných prostorů v m</t>
    </r>
    <r>
      <rPr>
        <b/>
        <u/>
        <vertAlign val="superscript"/>
        <sz val="11"/>
        <color indexed="8"/>
        <rFont val="Calibri"/>
        <family val="2"/>
        <charset val="238"/>
        <scheme val="minor"/>
      </rPr>
      <t>2</t>
    </r>
  </si>
  <si>
    <t>Přepočtená úklidová plocha dle četnosti v měsíci</t>
  </si>
  <si>
    <t>Legenda: četnost úklidu</t>
  </si>
  <si>
    <t>0xD</t>
  </si>
  <si>
    <t xml:space="preserve"> - Jednou měsíčně /28.-31. v měsíci/</t>
  </si>
  <si>
    <t xml:space="preserve"> - Dvakrát ročně</t>
  </si>
  <si>
    <t xml:space="preserve"> - Jde o přepočtenou plochu vyúčtovanou měsíční fakturaci.  Měsíc =365/12 dní;  52/12 = týdnů</t>
  </si>
  <si>
    <t xml:space="preserve"> - přepočtený počet dní na průměrovaný  měsíc</t>
  </si>
  <si>
    <t>Zadavatel požaduje kompletní úklid prostorů s příslušenstvím. Tyto prostory definuje písmenem budovy, názvem prostoru, podlahovou plochou a požadovanou četností. Definováním druhu a způsobu úklidu v příloze, určuje minimální požadavky na technologické úkony.</t>
  </si>
  <si>
    <t>Zádveří vstupu do objektu</t>
  </si>
  <si>
    <t>úklid kolem 9.00 a 15.00 hod.</t>
  </si>
  <si>
    <t>Chodba před výtahy</t>
  </si>
  <si>
    <t>Čekárny ambulancí</t>
  </si>
  <si>
    <t>WC ambulance</t>
  </si>
  <si>
    <t>Spojovací chodba C - A - B</t>
  </si>
  <si>
    <t>Hlavní schodiště mezi 1.NP a 2.NP</t>
  </si>
  <si>
    <t>Hlavní hala</t>
  </si>
  <si>
    <t>Recepce a zázemí</t>
  </si>
  <si>
    <t>Veřejné WC a zázemí</t>
  </si>
  <si>
    <t>Hlavní schodiště mezi 2.NP a 3.NP</t>
  </si>
  <si>
    <t>Podesta před vstupem na střechu</t>
  </si>
  <si>
    <t>Výtahy</t>
  </si>
  <si>
    <t>Únikové schodiště mezi 1.PP a 1.NP</t>
  </si>
  <si>
    <t>obsahuje čistící zónu</t>
  </si>
  <si>
    <t>Hlavní spojovací chodba A - B</t>
  </si>
  <si>
    <t>Podesta před schodištěm</t>
  </si>
  <si>
    <t>Vstupní hala k výtahu</t>
  </si>
  <si>
    <t>Spojovací chodba k ORL, zadní vstup</t>
  </si>
  <si>
    <t>Vstupní schodiště do ambulance ORL</t>
  </si>
  <si>
    <t>Schodiště B2 mezi 1 a 2.NP</t>
  </si>
  <si>
    <t>Výtah B3</t>
  </si>
  <si>
    <t>Schodiště B3 mezi 1 a 2.NP</t>
  </si>
  <si>
    <t>Schodiště B3 mezi 2 a 3.NP</t>
  </si>
  <si>
    <t>Schodiště B2 mezi 2 a 3.NP</t>
  </si>
  <si>
    <t>Spojovací chodba A - B</t>
  </si>
  <si>
    <t>Schodiště B2 mezi 3 a 4.NP</t>
  </si>
  <si>
    <t>Schodiště B3 mezi 3 a 4.NP</t>
  </si>
  <si>
    <t>Jednací a zasedací místnost včetně WC</t>
  </si>
  <si>
    <t>Schodiště B3 mezi 4 a 5.NP</t>
  </si>
  <si>
    <t>Schodiště B2 mezi 4 a 5.NP</t>
  </si>
  <si>
    <t>Podesta schodiště B2</t>
  </si>
  <si>
    <t>Podesta schodiště B3</t>
  </si>
  <si>
    <t>WC</t>
  </si>
  <si>
    <t>Hlavní schodiště budovy</t>
  </si>
  <si>
    <t>Provozní a technický úsek</t>
  </si>
  <si>
    <t>Sociální zařízení 2x</t>
  </si>
  <si>
    <t>Schodiště přední</t>
  </si>
  <si>
    <t>Schodiště zadní</t>
  </si>
  <si>
    <t>Kanceláře 5x, zasedací místnost</t>
  </si>
  <si>
    <t>Denní místnost nádvorní četa</t>
  </si>
  <si>
    <t>BMI</t>
  </si>
  <si>
    <t>Kanceláře, kuchyňka, archiv</t>
  </si>
  <si>
    <t>Sklad MTZ</t>
  </si>
  <si>
    <t>Kanceláře 2x</t>
  </si>
  <si>
    <t>Sociální zařízení skladu</t>
  </si>
  <si>
    <t>Kanceláře IT</t>
  </si>
  <si>
    <t>IT</t>
  </si>
  <si>
    <t>OZP</t>
  </si>
  <si>
    <t>Sociální zařízení muži</t>
  </si>
  <si>
    <t>Sociální zařízení ženy</t>
  </si>
  <si>
    <t>Společné</t>
  </si>
  <si>
    <t>Kancelář, zázemí</t>
  </si>
  <si>
    <t>Pracovna a zázemí</t>
  </si>
  <si>
    <t>Chodba u výtahu</t>
  </si>
  <si>
    <t>Vstupní hala objektu</t>
  </si>
  <si>
    <t>Kancelář nutričních terapeutek</t>
  </si>
  <si>
    <t>Cena [Kč bez DPH]</t>
  </si>
  <si>
    <t>Sumář za všechny pavilony</t>
  </si>
  <si>
    <t xml:space="preserve"> - Tyto prostory jsou uklízeny příslušným pomocným personálem zdravotnických úseků, ke kterým patří</t>
  </si>
  <si>
    <t>12xD</t>
  </si>
  <si>
    <t xml:space="preserve"> - Dvanáctkrát denně /první úklid mezi 05:00 - 06:00 hod., poslední úklid mezi 19:00 - 20:00 hod./</t>
  </si>
  <si>
    <t>Schodiště a podesty mezi 1.PP a 1.NP</t>
  </si>
  <si>
    <t xml:space="preserve"> - Jednou denně /Po - Ne, vč. svátků/</t>
  </si>
  <si>
    <t xml:space="preserve"> - Jednou týdně /Po/</t>
  </si>
  <si>
    <t xml:space="preserve"> - Dvakrát týdně / Út, Čt /</t>
  </si>
  <si>
    <t xml:space="preserve"> - Pětkrát týdně / Po-Pá /</t>
  </si>
  <si>
    <t xml:space="preserve"> - přepočtený počet týdnů na průměrovaný  měsíc</t>
  </si>
  <si>
    <r>
      <t>Celková cena z přepočtené úklidové plochy za 1 měsíc bez DPH plocha definovaných prostorů v m</t>
    </r>
    <r>
      <rPr>
        <b/>
        <u/>
        <vertAlign val="superscript"/>
        <sz val="10"/>
        <color indexed="8"/>
        <rFont val="Calibri"/>
        <family val="2"/>
        <charset val="238"/>
        <scheme val="minor"/>
      </rPr>
      <t>2</t>
    </r>
  </si>
  <si>
    <r>
      <t>Celková cena z přepočtené úklidové plochy za 24 měsíců bez DPH plocha definovaných prostorů v m</t>
    </r>
    <r>
      <rPr>
        <b/>
        <u/>
        <vertAlign val="superscript"/>
        <sz val="10"/>
        <color indexed="8"/>
        <rFont val="Calibri"/>
        <family val="2"/>
        <charset val="238"/>
        <scheme val="minor"/>
      </rPr>
      <t>2</t>
    </r>
  </si>
  <si>
    <t>Budova A</t>
  </si>
  <si>
    <t>Budova B</t>
  </si>
  <si>
    <t>Budova C</t>
  </si>
  <si>
    <t>Budova D</t>
  </si>
  <si>
    <t>Budova E</t>
  </si>
  <si>
    <t>Budova F</t>
  </si>
  <si>
    <t>Budova G</t>
  </si>
  <si>
    <t>Budova N</t>
  </si>
  <si>
    <t>Celkem bez DPH za 24 měsíců</t>
  </si>
  <si>
    <t xml:space="preserve"> - Čtyřikrát denně / 2 x dopoledne, 2 x odpoledne / Po - Ne</t>
  </si>
  <si>
    <t xml:space="preserve"> - Dvakrát denně / 1 x dopoledne, 1 x odpoledne / Po - Ne</t>
  </si>
  <si>
    <t>Soc. zařízení</t>
  </si>
  <si>
    <t xml:space="preserve"> - Dvakrát denně / 1 x dopoledne, 1 x odpoledne / Po - Ne; LETNÍ OBDOBÍ = DUBEN až ZÁŘÍ</t>
  </si>
  <si>
    <t xml:space="preserve"> - Čtyřikrát denně / 2 x dopoledne, 2 x odpoledne / Po - Ne; ZIMNÍ OBDOBÍ = období ŘÍJEN až BŘEZEN</t>
  </si>
  <si>
    <t>přepočet na 6M</t>
  </si>
  <si>
    <t>Hlavní schodiště a podesta mezi -2. NP a -1.NP</t>
  </si>
  <si>
    <t>Hlavní schodiště mezi -1.NP a 0.NP (zima)</t>
  </si>
  <si>
    <t>Hlavní schodiště mezi -1.NP a 0.NP (léto)</t>
  </si>
  <si>
    <t>Hlavní schodiště mezi 0.NP a 1.NP (zima)</t>
  </si>
  <si>
    <t>Hlavní schodiště mezi 0.NP a 1.NP (léto)</t>
  </si>
  <si>
    <t>Hlavní vstup (zima)</t>
  </si>
  <si>
    <t>Hlavní vstup (léto)</t>
  </si>
  <si>
    <t>Hlavní hala (zima)</t>
  </si>
  <si>
    <t>Hlavní hala (léto)</t>
  </si>
  <si>
    <t>přepočet na 6M; obsahuje čistící zónu</t>
  </si>
  <si>
    <t>přepočet na 6M; čistící zóny</t>
  </si>
  <si>
    <t>Vstupní hala, chodby, WC</t>
  </si>
  <si>
    <r>
      <t>Celková podlahová plocha definovaných prostorů v m</t>
    </r>
    <r>
      <rPr>
        <b/>
        <u/>
        <vertAlign val="superscript"/>
        <sz val="11"/>
        <rFont val="Calibri"/>
        <family val="2"/>
        <charset val="238"/>
        <scheme val="minor"/>
      </rPr>
      <t>2</t>
    </r>
  </si>
  <si>
    <r>
      <t>Celková cena z přepočtené úklidové plochy za 1 měsíc bez DPH plocha definovaných prostorů v m</t>
    </r>
    <r>
      <rPr>
        <b/>
        <u/>
        <vertAlign val="superscript"/>
        <sz val="10"/>
        <rFont val="Calibri"/>
        <family val="2"/>
        <charset val="238"/>
        <scheme val="minor"/>
      </rPr>
      <t>2</t>
    </r>
  </si>
  <si>
    <r>
      <t>Celková cena z přepočtené úklidové plochy za 24 měsíců bez DPH plocha definovaných prostorů v m</t>
    </r>
    <r>
      <rPr>
        <b/>
        <u/>
        <vertAlign val="superscript"/>
        <sz val="10"/>
        <rFont val="Calibri"/>
        <family val="2"/>
        <charset val="238"/>
        <scheme val="minor"/>
      </rPr>
      <t>2</t>
    </r>
  </si>
  <si>
    <t>obsahuje čistící zóny; první úklid v 6:00 hod.</t>
  </si>
  <si>
    <t>Hlavní chodba budovy, kabina výtahu</t>
  </si>
  <si>
    <t>první úklid v 6:00 až 6:30 hod.</t>
  </si>
  <si>
    <t>mezi 6:00 až 7:00 hod.</t>
  </si>
  <si>
    <t>Hlavní chodba u šaten, zádveří u patologie</t>
  </si>
  <si>
    <t>Chodba k výtahu a před výtahem; výtah</t>
  </si>
  <si>
    <t>Sociální zařízení - muži</t>
  </si>
  <si>
    <t>Sociální zařízení - ženy</t>
  </si>
  <si>
    <t>HR</t>
  </si>
  <si>
    <t>Soc. pracovník</t>
  </si>
  <si>
    <t>Sekretariát + jednací místnost</t>
  </si>
  <si>
    <t>Ředitelství</t>
  </si>
  <si>
    <t>Sociální zařízení (u šatny pacientů)</t>
  </si>
  <si>
    <t>Ekonomický a personální úsek</t>
  </si>
  <si>
    <t>Klin. psycholog</t>
  </si>
  <si>
    <t>Podatelna, ústředna</t>
  </si>
  <si>
    <t>Šatny, patologie</t>
  </si>
  <si>
    <t>Jídelna</t>
  </si>
  <si>
    <t>Nutriční poradna</t>
  </si>
  <si>
    <t>Odběrová místnost</t>
  </si>
  <si>
    <t>Výtahy V1, V2</t>
  </si>
  <si>
    <t>Ambulance</t>
  </si>
  <si>
    <t>Společné prostory</t>
  </si>
  <si>
    <t>Budova J</t>
  </si>
  <si>
    <t>J</t>
  </si>
  <si>
    <t>Energocentrum</t>
  </si>
  <si>
    <t>Velín, chodba, denní místnost, šatna, soc. zař.</t>
  </si>
  <si>
    <t>Prostor u výtahu - B3</t>
  </si>
  <si>
    <t>Hlavní spojovací koridor C - A - B</t>
  </si>
  <si>
    <t>Pokladna, zázemí</t>
  </si>
  <si>
    <t>včetně doplňování zásobníků, hygieny vzduchu</t>
  </si>
  <si>
    <t>vč. doplňování zásobníků, hygieny vzduchu</t>
  </si>
  <si>
    <t>Veřejné WC</t>
  </si>
  <si>
    <t>Čekárna ORL</t>
  </si>
  <si>
    <t xml:space="preserve">ZŠ a MŠ při nemocnici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</si>
</sst>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&quot;xD&quot;"/>
    <numFmt numFmtId="165" formatCode="0&quot;xM&quot;"/>
    <numFmt numFmtId="166" formatCode="0&quot;xT&quot;"/>
    <numFmt numFmtId="167" formatCode="0&quot;xR&quot;"/>
    <numFmt numFmtId="168" formatCode="#,##0.000"/>
    <numFmt numFmtId="169" formatCode="#,##0.00\ &quot;Kč&quot;"/>
    <numFmt numFmtId="170" formatCode="0&quot;xDZ&quot;"/>
    <numFmt numFmtId="171" formatCode="0&quot;xDL&quot;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  <scheme val="minor"/>
    </font>
    <font>
      <b/>
      <u/>
      <vertAlign val="superscript"/>
      <sz val="11"/>
      <color indexed="8"/>
      <name val="Calibri"/>
      <family val="2"/>
      <charset val="238"/>
      <scheme val="minor"/>
    </font>
    <font>
      <b/>
      <u/>
      <sz val="10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u/>
      <vertAlign val="superscript"/>
      <sz val="10"/>
      <color indexed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vertAlign val="superscript"/>
      <sz val="1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u/>
      <vertAlign val="superscript"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76A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thick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485">
    <xf numFmtId="0" fontId="0" fillId="0" borderId="0" xfId="0"/>
    <xf numFmtId="0" fontId="23" fillId="2" borderId="60" xfId="0" applyFont="1" applyFill="1" applyBorder="1" applyAlignment="1">
      <alignment horizontal="center" vertical="center"/>
    </xf>
    <xf numFmtId="0" fontId="23" fillId="12" borderId="52" xfId="0" applyFont="1" applyFill="1" applyBorder="1" applyAlignment="1">
      <alignment horizontal="center" vertical="center"/>
    </xf>
    <xf numFmtId="0" fontId="23" fillId="3" borderId="52" xfId="0" applyFont="1" applyFill="1" applyBorder="1" applyAlignment="1">
      <alignment horizontal="center" vertical="center"/>
    </xf>
    <xf numFmtId="0" fontId="23" fillId="11" borderId="52" xfId="0" applyFont="1" applyFill="1" applyBorder="1" applyAlignment="1">
      <alignment horizontal="center" vertical="center"/>
    </xf>
    <xf numFmtId="0" fontId="23" fillId="5" borderId="52" xfId="0" applyFont="1" applyFill="1" applyBorder="1" applyAlignment="1">
      <alignment horizontal="center" vertical="center"/>
    </xf>
    <xf numFmtId="0" fontId="23" fillId="7" borderId="52" xfId="0" applyFont="1" applyFill="1" applyBorder="1" applyAlignment="1">
      <alignment horizontal="center" vertical="center"/>
    </xf>
    <xf numFmtId="0" fontId="23" fillId="8" borderId="52" xfId="0" applyFont="1" applyFill="1" applyBorder="1" applyAlignment="1">
      <alignment horizontal="center" vertical="center"/>
    </xf>
    <xf numFmtId="0" fontId="23" fillId="9" borderId="48" xfId="0" applyFont="1" applyFill="1" applyBorder="1" applyAlignment="1">
      <alignment horizontal="center" vertical="center"/>
    </xf>
    <xf numFmtId="169" fontId="16" fillId="10" borderId="61" xfId="0" applyNumberFormat="1" applyFont="1" applyFill="1" applyBorder="1" applyAlignment="1">
      <alignment vertical="center"/>
    </xf>
    <xf numFmtId="169" fontId="16" fillId="10" borderId="62" xfId="0" applyNumberFormat="1" applyFont="1" applyFill="1" applyBorder="1" applyAlignment="1">
      <alignment vertical="center"/>
    </xf>
    <xf numFmtId="169" fontId="16" fillId="10" borderId="63" xfId="0" applyNumberFormat="1" applyFont="1" applyFill="1" applyBorder="1" applyAlignment="1">
      <alignment vertical="center"/>
    </xf>
    <xf numFmtId="4" fontId="6" fillId="13" borderId="10" xfId="0" applyNumberFormat="1" applyFont="1" applyFill="1" applyBorder="1" applyAlignment="1" applyProtection="1">
      <alignment vertical="center"/>
      <protection locked="0"/>
    </xf>
    <xf numFmtId="4" fontId="6" fillId="13" borderId="7" xfId="0" applyNumberFormat="1" applyFont="1" applyFill="1" applyBorder="1" applyAlignment="1" applyProtection="1">
      <alignment vertical="center"/>
      <protection locked="0"/>
    </xf>
    <xf numFmtId="4" fontId="6" fillId="13" borderId="29" xfId="0" applyNumberFormat="1" applyFont="1" applyFill="1" applyBorder="1" applyAlignment="1" applyProtection="1">
      <alignment vertical="center"/>
      <protection locked="0"/>
    </xf>
    <xf numFmtId="4" fontId="6" fillId="13" borderId="19" xfId="0" applyNumberFormat="1" applyFont="1" applyFill="1" applyBorder="1" applyAlignment="1" applyProtection="1">
      <alignment vertical="center"/>
      <protection locked="0"/>
    </xf>
    <xf numFmtId="4" fontId="6" fillId="13" borderId="3" xfId="0" applyNumberFormat="1" applyFont="1" applyFill="1" applyBorder="1" applyAlignment="1" applyProtection="1">
      <alignment vertical="center"/>
      <protection locked="0"/>
    </xf>
    <xf numFmtId="4" fontId="6" fillId="13" borderId="6" xfId="0" applyNumberFormat="1" applyFont="1" applyFill="1" applyBorder="1" applyAlignment="1" applyProtection="1">
      <alignment vertical="center"/>
      <protection locked="0"/>
    </xf>
    <xf numFmtId="4" fontId="6" fillId="13" borderId="18" xfId="0" applyNumberFormat="1" applyFont="1" applyFill="1" applyBorder="1" applyAlignment="1" applyProtection="1">
      <alignment vertical="center"/>
      <protection locked="0"/>
    </xf>
    <xf numFmtId="4" fontId="3" fillId="13" borderId="10" xfId="0" applyNumberFormat="1" applyFont="1" applyFill="1" applyBorder="1" applyAlignment="1" applyProtection="1">
      <alignment horizontal="center" vertical="center"/>
      <protection locked="0"/>
    </xf>
    <xf numFmtId="4" fontId="3" fillId="13" borderId="7" xfId="0" applyNumberFormat="1" applyFont="1" applyFill="1" applyBorder="1" applyAlignment="1" applyProtection="1">
      <alignment horizontal="center" vertical="center"/>
      <protection locked="0"/>
    </xf>
    <xf numFmtId="4" fontId="3" fillId="13" borderId="19" xfId="0" applyNumberFormat="1" applyFont="1" applyFill="1" applyBorder="1" applyAlignment="1" applyProtection="1">
      <alignment horizontal="center" vertical="center"/>
      <protection locked="0"/>
    </xf>
    <xf numFmtId="4" fontId="3" fillId="13" borderId="25" xfId="0" applyNumberFormat="1" applyFont="1" applyFill="1" applyBorder="1" applyAlignment="1" applyProtection="1">
      <alignment horizontal="center" vertical="center"/>
      <protection locked="0"/>
    </xf>
    <xf numFmtId="4" fontId="3" fillId="13" borderId="14" xfId="0" applyNumberFormat="1" applyFont="1" applyFill="1" applyBorder="1" applyAlignment="1" applyProtection="1">
      <alignment horizontal="center" vertical="center"/>
      <protection locked="0"/>
    </xf>
    <xf numFmtId="4" fontId="3" fillId="13" borderId="3" xfId="0" applyNumberFormat="1" applyFont="1" applyFill="1" applyBorder="1" applyAlignment="1" applyProtection="1">
      <alignment horizontal="center" vertical="center"/>
      <protection locked="0"/>
    </xf>
    <xf numFmtId="4" fontId="6" fillId="13" borderId="2" xfId="0" applyNumberFormat="1" applyFont="1" applyFill="1" applyBorder="1" applyAlignment="1" applyProtection="1">
      <alignment vertical="center"/>
      <protection locked="0"/>
    </xf>
    <xf numFmtId="4" fontId="6" fillId="13" borderId="13" xfId="0" applyNumberFormat="1" applyFont="1" applyFill="1" applyBorder="1" applyAlignment="1" applyProtection="1">
      <alignment vertical="center"/>
      <protection locked="0"/>
    </xf>
    <xf numFmtId="4" fontId="3" fillId="13" borderId="7" xfId="0" applyNumberFormat="1" applyFont="1" applyFill="1" applyBorder="1" applyAlignment="1" applyProtection="1">
      <alignment vertical="center"/>
      <protection locked="0"/>
    </xf>
    <xf numFmtId="4" fontId="3" fillId="13" borderId="18" xfId="0" applyNumberFormat="1" applyFont="1" applyFill="1" applyBorder="1" applyAlignment="1" applyProtection="1">
      <alignment vertical="center"/>
      <protection locked="0"/>
    </xf>
    <xf numFmtId="4" fontId="6" fillId="13" borderId="14" xfId="0" applyNumberFormat="1" applyFont="1" applyFill="1" applyBorder="1" applyAlignment="1" applyProtection="1">
      <alignment vertical="center"/>
      <protection locked="0"/>
    </xf>
    <xf numFmtId="4" fontId="3" fillId="13" borderId="10" xfId="0" applyNumberFormat="1" applyFont="1" applyFill="1" applyBorder="1" applyAlignment="1" applyProtection="1">
      <alignment vertical="center"/>
      <protection locked="0"/>
    </xf>
    <xf numFmtId="4" fontId="3" fillId="13" borderId="6" xfId="0" applyNumberFormat="1" applyFont="1" applyFill="1" applyBorder="1" applyAlignment="1" applyProtection="1">
      <alignment vertical="center"/>
      <protection locked="0"/>
    </xf>
    <xf numFmtId="4" fontId="3" fillId="13" borderId="13" xfId="0" applyNumberFormat="1" applyFont="1" applyFill="1" applyBorder="1" applyAlignment="1" applyProtection="1">
      <alignment vertical="center"/>
      <protection locked="0"/>
    </xf>
    <xf numFmtId="4" fontId="3" fillId="13" borderId="19" xfId="0" applyNumberFormat="1" applyFont="1" applyFill="1" applyBorder="1" applyAlignment="1" applyProtection="1">
      <alignment vertical="center"/>
      <protection locked="0"/>
    </xf>
    <xf numFmtId="4" fontId="3" fillId="13" borderId="3" xfId="0" applyNumberFormat="1" applyFont="1" applyFill="1" applyBorder="1" applyAlignment="1" applyProtection="1">
      <alignment vertical="center"/>
      <protection locked="0"/>
    </xf>
    <xf numFmtId="0" fontId="16" fillId="14" borderId="57" xfId="0" applyFont="1" applyFill="1" applyBorder="1" applyAlignment="1">
      <alignment horizontal="center" vertical="center" wrapText="1"/>
    </xf>
    <xf numFmtId="169" fontId="16" fillId="14" borderId="36" xfId="0" applyNumberFormat="1" applyFont="1" applyFill="1" applyBorder="1" applyAlignment="1">
      <alignment vertical="center"/>
    </xf>
    <xf numFmtId="4" fontId="3" fillId="13" borderId="2" xfId="0" applyNumberFormat="1" applyFont="1" applyFill="1" applyBorder="1" applyAlignment="1" applyProtection="1">
      <alignment horizontal="center" vertical="center"/>
      <protection locked="0"/>
    </xf>
    <xf numFmtId="4" fontId="3" fillId="13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42" xfId="0" applyNumberFormat="1" applyFont="1" applyFill="1" applyBorder="1" applyAlignment="1" applyProtection="1">
      <alignment horizontal="center" vertical="center" wrapText="1"/>
    </xf>
    <xf numFmtId="3" fontId="2" fillId="2" borderId="42" xfId="0" applyNumberFormat="1" applyFont="1" applyFill="1" applyBorder="1" applyAlignment="1" applyProtection="1">
      <alignment horizontal="center" vertical="center" wrapText="1"/>
    </xf>
    <xf numFmtId="4" fontId="2" fillId="2" borderId="43" xfId="0" applyNumberFormat="1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" fillId="0" borderId="9" xfId="0" applyNumberFormat="1" applyFont="1" applyFill="1" applyBorder="1" applyAlignment="1" applyProtection="1">
      <alignment horizontal="left" vertical="center" wrapText="1"/>
    </xf>
    <xf numFmtId="3" fontId="3" fillId="0" borderId="9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3" fontId="3" fillId="0" borderId="6" xfId="0" applyNumberFormat="1" applyFont="1" applyFill="1" applyBorder="1" applyAlignment="1" applyProtection="1">
      <alignment horizontal="center" vertical="center"/>
    </xf>
    <xf numFmtId="164" fontId="2" fillId="0" borderId="6" xfId="0" applyNumberFormat="1" applyFont="1" applyFill="1" applyBorder="1" applyAlignment="1" applyProtection="1">
      <alignment horizontal="center" vertical="center"/>
    </xf>
    <xf numFmtId="3" fontId="3" fillId="0" borderId="6" xfId="0" applyNumberFormat="1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left" vertical="center"/>
    </xf>
    <xf numFmtId="0" fontId="3" fillId="0" borderId="18" xfId="0" applyNumberFormat="1" applyFont="1" applyFill="1" applyBorder="1" applyAlignment="1" applyProtection="1">
      <alignment horizontal="left" vertical="center" wrapText="1"/>
    </xf>
    <xf numFmtId="3" fontId="3" fillId="0" borderId="18" xfId="0" applyNumberFormat="1" applyFont="1" applyFill="1" applyBorder="1" applyAlignment="1" applyProtection="1">
      <alignment horizontal="center" vertical="center"/>
    </xf>
    <xf numFmtId="3" fontId="3" fillId="0" borderId="18" xfId="0" applyNumberFormat="1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left" vertical="center"/>
    </xf>
    <xf numFmtId="0" fontId="3" fillId="0" borderId="24" xfId="0" applyNumberFormat="1" applyFont="1" applyFill="1" applyBorder="1" applyAlignment="1" applyProtection="1">
      <alignment horizontal="left" vertical="center" wrapText="1"/>
    </xf>
    <xf numFmtId="3" fontId="3" fillId="0" borderId="24" xfId="0" applyNumberFormat="1" applyFont="1" applyFill="1" applyBorder="1" applyAlignment="1" applyProtection="1">
      <alignment horizontal="center" vertical="center"/>
    </xf>
    <xf numFmtId="164" fontId="2" fillId="0" borderId="24" xfId="0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4" fillId="0" borderId="40" xfId="0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3" fontId="3" fillId="0" borderId="13" xfId="0" applyNumberFormat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center" vertical="center"/>
    </xf>
    <xf numFmtId="166" fontId="2" fillId="0" borderId="6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3" fontId="3" fillId="0" borderId="2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left" vertical="center"/>
    </xf>
    <xf numFmtId="0" fontId="4" fillId="0" borderId="32" xfId="0" applyFont="1" applyFill="1" applyBorder="1" applyAlignment="1" applyProtection="1">
      <alignment horizontal="left" vertical="center"/>
    </xf>
    <xf numFmtId="0" fontId="6" fillId="0" borderId="31" xfId="0" applyFont="1" applyFill="1" applyBorder="1" applyAlignment="1" applyProtection="1">
      <alignment horizontal="center" vertical="center"/>
    </xf>
    <xf numFmtId="3" fontId="5" fillId="0" borderId="64" xfId="0" applyNumberFormat="1" applyFont="1" applyFill="1" applyBorder="1" applyAlignment="1" applyProtection="1">
      <alignment horizontal="right" vertical="center"/>
    </xf>
    <xf numFmtId="3" fontId="5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0" fontId="6" fillId="0" borderId="3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4" fontId="6" fillId="0" borderId="36" xfId="0" applyNumberFormat="1" applyFont="1" applyFill="1" applyBorder="1" applyAlignment="1" applyProtection="1">
      <alignment horizontal="right" vertical="center"/>
    </xf>
    <xf numFmtId="4" fontId="10" fillId="0" borderId="36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3" fontId="6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32" xfId="0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4" fontId="6" fillId="0" borderId="0" xfId="0" applyNumberFormat="1" applyFont="1" applyFill="1" applyBorder="1" applyAlignment="1" applyProtection="1">
      <alignment horizontal="left" vertical="center" wrapText="1"/>
    </xf>
    <xf numFmtId="166" fontId="5" fillId="0" borderId="0" xfId="0" applyNumberFormat="1" applyFont="1" applyFill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168" fontId="14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right" vertical="center" wrapText="1"/>
    </xf>
    <xf numFmtId="4" fontId="13" fillId="0" borderId="0" xfId="0" applyNumberFormat="1" applyFont="1" applyFill="1" applyBorder="1" applyAlignment="1" applyProtection="1">
      <alignment vertical="center" wrapText="1"/>
    </xf>
    <xf numFmtId="0" fontId="13" fillId="0" borderId="32" xfId="0" applyFont="1" applyFill="1" applyBorder="1" applyAlignment="1" applyProtection="1">
      <alignment vertical="center" wrapText="1"/>
    </xf>
    <xf numFmtId="0" fontId="6" fillId="0" borderId="3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0" fillId="0" borderId="0" xfId="0" applyFont="1" applyFill="1" applyProtection="1"/>
    <xf numFmtId="0" fontId="0" fillId="0" borderId="0" xfId="0" applyFont="1" applyProtection="1"/>
    <xf numFmtId="0" fontId="2" fillId="4" borderId="21" xfId="0" applyFont="1" applyFill="1" applyBorder="1" applyAlignment="1" applyProtection="1">
      <alignment horizontal="center" wrapText="1"/>
    </xf>
    <xf numFmtId="3" fontId="2" fillId="4" borderId="21" xfId="0" applyNumberFormat="1" applyFont="1" applyFill="1" applyBorder="1" applyAlignment="1" applyProtection="1">
      <alignment horizontal="center" wrapText="1"/>
    </xf>
    <xf numFmtId="3" fontId="2" fillId="4" borderId="21" xfId="0" applyNumberFormat="1" applyFont="1" applyFill="1" applyBorder="1" applyAlignment="1" applyProtection="1">
      <alignment horizontal="center" vertical="center" wrapText="1"/>
    </xf>
    <xf numFmtId="4" fontId="2" fillId="4" borderId="22" xfId="0" applyNumberFormat="1" applyFont="1" applyFill="1" applyBorder="1" applyAlignment="1" applyProtection="1">
      <alignment horizontal="center" vertical="center" wrapText="1"/>
    </xf>
    <xf numFmtId="3" fontId="6" fillId="0" borderId="9" xfId="0" applyNumberFormat="1" applyFont="1" applyFill="1" applyBorder="1" applyAlignment="1" applyProtection="1">
      <alignment horizontal="center"/>
    </xf>
    <xf numFmtId="164" fontId="2" fillId="0" borderId="6" xfId="0" applyNumberFormat="1" applyFont="1" applyFill="1" applyBorder="1" applyAlignment="1" applyProtection="1">
      <alignment horizontal="center"/>
    </xf>
    <xf numFmtId="3" fontId="6" fillId="0" borderId="6" xfId="0" applyNumberFormat="1" applyFont="1" applyFill="1" applyBorder="1" applyAlignment="1" applyProtection="1">
      <alignment vertical="center"/>
    </xf>
    <xf numFmtId="0" fontId="20" fillId="0" borderId="11" xfId="0" applyFont="1" applyFill="1" applyBorder="1" applyAlignment="1" applyProtection="1">
      <alignment vertical="center" shrinkToFit="1"/>
    </xf>
    <xf numFmtId="0" fontId="6" fillId="0" borderId="6" xfId="0" applyNumberFormat="1" applyFont="1" applyFill="1" applyBorder="1" applyAlignment="1" applyProtection="1">
      <alignment vertical="center" wrapText="1"/>
    </xf>
    <xf numFmtId="3" fontId="6" fillId="0" borderId="6" xfId="0" applyNumberFormat="1" applyFont="1" applyFill="1" applyBorder="1" applyAlignment="1" applyProtection="1">
      <alignment horizontal="center"/>
    </xf>
    <xf numFmtId="0" fontId="20" fillId="0" borderId="8" xfId="0" applyFont="1" applyFill="1" applyBorder="1" applyAlignment="1" applyProtection="1">
      <alignment vertical="center" shrinkToFit="1"/>
    </xf>
    <xf numFmtId="164" fontId="2" fillId="0" borderId="9" xfId="0" applyNumberFormat="1" applyFont="1" applyFill="1" applyBorder="1" applyAlignment="1" applyProtection="1">
      <alignment horizontal="center"/>
    </xf>
    <xf numFmtId="0" fontId="6" fillId="0" borderId="9" xfId="0" applyNumberFormat="1" applyFont="1" applyFill="1" applyBorder="1" applyAlignment="1" applyProtection="1">
      <alignment vertical="center" wrapText="1"/>
    </xf>
    <xf numFmtId="0" fontId="6" fillId="0" borderId="12" xfId="0" applyNumberFormat="1" applyFont="1" applyFill="1" applyBorder="1" applyAlignment="1" applyProtection="1">
      <alignment vertical="center" wrapText="1"/>
    </xf>
    <xf numFmtId="3" fontId="6" fillId="0" borderId="12" xfId="0" applyNumberFormat="1" applyFont="1" applyFill="1" applyBorder="1" applyAlignment="1" applyProtection="1">
      <alignment horizontal="center"/>
    </xf>
    <xf numFmtId="166" fontId="2" fillId="0" borderId="6" xfId="0" applyNumberFormat="1" applyFont="1" applyFill="1" applyBorder="1" applyAlignment="1" applyProtection="1">
      <alignment horizontal="center"/>
    </xf>
    <xf numFmtId="0" fontId="20" fillId="0" borderId="30" xfId="0" applyFont="1" applyFill="1" applyBorder="1" applyAlignment="1" applyProtection="1">
      <alignment vertical="center" shrinkToFit="1"/>
    </xf>
    <xf numFmtId="0" fontId="6" fillId="0" borderId="18" xfId="0" applyNumberFormat="1" applyFont="1" applyFill="1" applyBorder="1" applyAlignment="1" applyProtection="1">
      <alignment vertical="center" wrapText="1"/>
    </xf>
    <xf numFmtId="3" fontId="6" fillId="0" borderId="18" xfId="0" applyNumberFormat="1" applyFont="1" applyFill="1" applyBorder="1" applyAlignment="1" applyProtection="1">
      <alignment horizontal="center"/>
    </xf>
    <xf numFmtId="164" fontId="2" fillId="0" borderId="18" xfId="0" applyNumberFormat="1" applyFont="1" applyFill="1" applyBorder="1" applyAlignment="1" applyProtection="1">
      <alignment horizontal="center"/>
    </xf>
    <xf numFmtId="3" fontId="6" fillId="0" borderId="18" xfId="0" applyNumberFormat="1" applyFont="1" applyFill="1" applyBorder="1" applyAlignment="1" applyProtection="1">
      <alignment vertical="center"/>
    </xf>
    <xf numFmtId="3" fontId="6" fillId="0" borderId="17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vertical="center" wrapText="1"/>
    </xf>
    <xf numFmtId="3" fontId="6" fillId="0" borderId="2" xfId="0" applyNumberFormat="1" applyFont="1" applyFill="1" applyBorder="1" applyAlignment="1" applyProtection="1">
      <alignment horizontal="center"/>
    </xf>
    <xf numFmtId="164" fontId="2" fillId="0" borderId="2" xfId="0" applyNumberFormat="1" applyFont="1" applyFill="1" applyBorder="1" applyAlignment="1" applyProtection="1">
      <alignment horizontal="center"/>
    </xf>
    <xf numFmtId="3" fontId="6" fillId="0" borderId="2" xfId="0" applyNumberFormat="1" applyFont="1" applyFill="1" applyBorder="1" applyAlignment="1" applyProtection="1">
      <alignment vertical="center"/>
    </xf>
    <xf numFmtId="0" fontId="20" fillId="0" borderId="4" xfId="0" applyFont="1" applyFill="1" applyBorder="1" applyAlignment="1" applyProtection="1">
      <alignment vertical="center" shrinkToFit="1"/>
    </xf>
    <xf numFmtId="0" fontId="3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0" borderId="34" xfId="0" applyNumberFormat="1" applyFont="1" applyFill="1" applyBorder="1" applyAlignment="1" applyProtection="1">
      <alignment horizontal="right" vertical="center"/>
    </xf>
    <xf numFmtId="0" fontId="3" fillId="0" borderId="34" xfId="0" applyFont="1" applyFill="1" applyBorder="1" applyAlignment="1" applyProtection="1">
      <alignment horizontal="center" vertical="center"/>
    </xf>
    <xf numFmtId="3" fontId="3" fillId="0" borderId="34" xfId="0" applyNumberFormat="1" applyFont="1" applyFill="1" applyBorder="1" applyAlignment="1" applyProtection="1">
      <alignment horizontal="center" vertical="center"/>
    </xf>
    <xf numFmtId="4" fontId="3" fillId="0" borderId="34" xfId="0" applyNumberFormat="1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left" vertical="center"/>
    </xf>
    <xf numFmtId="3" fontId="5" fillId="0" borderId="64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top" wrapText="1"/>
    </xf>
    <xf numFmtId="0" fontId="2" fillId="3" borderId="24" xfId="0" applyFont="1" applyFill="1" applyBorder="1" applyAlignment="1" applyProtection="1">
      <alignment horizontal="center" wrapText="1"/>
    </xf>
    <xf numFmtId="1" fontId="2" fillId="3" borderId="24" xfId="0" applyNumberFormat="1" applyFont="1" applyFill="1" applyBorder="1" applyAlignment="1" applyProtection="1">
      <alignment horizontal="center" wrapText="1"/>
    </xf>
    <xf numFmtId="3" fontId="2" fillId="3" borderId="24" xfId="0" applyNumberFormat="1" applyFont="1" applyFill="1" applyBorder="1" applyAlignment="1" applyProtection="1">
      <alignment horizontal="center" vertical="center" wrapText="1"/>
    </xf>
    <xf numFmtId="4" fontId="2" fillId="3" borderId="25" xfId="0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left" vertical="center" wrapText="1"/>
    </xf>
    <xf numFmtId="0" fontId="3" fillId="0" borderId="49" xfId="0" applyNumberFormat="1" applyFont="1" applyFill="1" applyBorder="1" applyAlignment="1" applyProtection="1">
      <alignment horizontal="left" vertical="center" wrapText="1"/>
    </xf>
    <xf numFmtId="0" fontId="3" fillId="0" borderId="49" xfId="0" applyFont="1" applyFill="1" applyBorder="1" applyAlignment="1" applyProtection="1">
      <alignment horizontal="center" vertical="center"/>
    </xf>
    <xf numFmtId="1" fontId="3" fillId="0" borderId="49" xfId="0" applyNumberFormat="1" applyFont="1" applyFill="1" applyBorder="1" applyAlignment="1" applyProtection="1">
      <alignment horizontal="center" vertical="center"/>
    </xf>
    <xf numFmtId="3" fontId="3" fillId="0" borderId="49" xfId="0" applyNumberFormat="1" applyFont="1" applyFill="1" applyBorder="1" applyAlignment="1" applyProtection="1">
      <alignment horizontal="center" vertical="center"/>
    </xf>
    <xf numFmtId="4" fontId="3" fillId="0" borderId="49" xfId="0" applyNumberFormat="1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left" vertical="center"/>
    </xf>
    <xf numFmtId="0" fontId="6" fillId="0" borderId="48" xfId="0" applyFont="1" applyFill="1" applyBorder="1" applyAlignment="1" applyProtection="1">
      <alignment horizontal="center" vertical="center"/>
    </xf>
    <xf numFmtId="0" fontId="6" fillId="0" borderId="51" xfId="0" applyFont="1" applyFill="1" applyBorder="1" applyAlignment="1" applyProtection="1">
      <alignment horizontal="center"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0" fontId="3" fillId="0" borderId="48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51" xfId="0" applyFont="1" applyFill="1" applyBorder="1" applyAlignment="1" applyProtection="1">
      <alignment vertical="center" wrapText="1"/>
    </xf>
    <xf numFmtId="0" fontId="6" fillId="0" borderId="54" xfId="0" applyFont="1" applyFill="1" applyBorder="1" applyAlignment="1" applyProtection="1">
      <alignment horizontal="center" vertical="center"/>
    </xf>
    <xf numFmtId="0" fontId="5" fillId="0" borderId="55" xfId="0" applyFont="1" applyFill="1" applyBorder="1" applyAlignment="1" applyProtection="1">
      <alignment horizontal="center" vertical="center"/>
    </xf>
    <xf numFmtId="0" fontId="5" fillId="6" borderId="41" xfId="0" applyFont="1" applyFill="1" applyBorder="1" applyAlignment="1" applyProtection="1">
      <alignment horizontal="center" vertical="center" wrapText="1"/>
    </xf>
    <xf numFmtId="0" fontId="5" fillId="6" borderId="42" xfId="0" applyFont="1" applyFill="1" applyBorder="1" applyAlignment="1" applyProtection="1">
      <alignment horizontal="center" vertical="center" wrapText="1"/>
    </xf>
    <xf numFmtId="0" fontId="5" fillId="6" borderId="42" xfId="0" applyNumberFormat="1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wrapText="1"/>
    </xf>
    <xf numFmtId="3" fontId="2" fillId="6" borderId="42" xfId="0" applyNumberFormat="1" applyFont="1" applyFill="1" applyBorder="1" applyAlignment="1" applyProtection="1">
      <alignment horizontal="center" wrapText="1"/>
    </xf>
    <xf numFmtId="3" fontId="2" fillId="6" borderId="42" xfId="0" applyNumberFormat="1" applyFont="1" applyFill="1" applyBorder="1" applyAlignment="1" applyProtection="1">
      <alignment horizontal="center" vertical="center" wrapText="1"/>
    </xf>
    <xf numFmtId="4" fontId="2" fillId="6" borderId="43" xfId="0" applyNumberFormat="1" applyFont="1" applyFill="1" applyBorder="1" applyAlignment="1" applyProtection="1">
      <alignment horizontal="center" vertical="center" wrapText="1"/>
    </xf>
    <xf numFmtId="0" fontId="5" fillId="6" borderId="44" xfId="0" applyFont="1" applyFill="1" applyBorder="1" applyAlignment="1" applyProtection="1">
      <alignment horizontal="center" vertical="center" shrinkToFit="1"/>
    </xf>
    <xf numFmtId="0" fontId="0" fillId="0" borderId="48" xfId="0" applyBorder="1" applyProtection="1"/>
    <xf numFmtId="0" fontId="0" fillId="0" borderId="0" xfId="0" applyBorder="1" applyProtection="1"/>
    <xf numFmtId="166" fontId="2" fillId="0" borderId="9" xfId="0" applyNumberFormat="1" applyFont="1" applyFill="1" applyBorder="1" applyAlignment="1" applyProtection="1">
      <alignment horizontal="center"/>
    </xf>
    <xf numFmtId="3" fontId="6" fillId="0" borderId="9" xfId="0" applyNumberFormat="1" applyFont="1" applyFill="1" applyBorder="1" applyAlignment="1" applyProtection="1">
      <alignment vertical="center"/>
    </xf>
    <xf numFmtId="166" fontId="2" fillId="0" borderId="2" xfId="0" applyNumberFormat="1" applyFont="1" applyFill="1" applyBorder="1" applyAlignment="1" applyProtection="1">
      <alignment horizontal="center"/>
    </xf>
    <xf numFmtId="166" fontId="2" fillId="0" borderId="13" xfId="0" applyNumberFormat="1" applyFont="1" applyFill="1" applyBorder="1" applyAlignment="1" applyProtection="1">
      <alignment horizontal="center"/>
    </xf>
    <xf numFmtId="3" fontId="6" fillId="0" borderId="13" xfId="0" applyNumberFormat="1" applyFont="1" applyFill="1" applyBorder="1" applyAlignment="1" applyProtection="1">
      <alignment vertical="center"/>
    </xf>
    <xf numFmtId="166" fontId="2" fillId="0" borderId="18" xfId="0" applyNumberFormat="1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vertical="center" wrapText="1"/>
    </xf>
    <xf numFmtId="0" fontId="6" fillId="0" borderId="13" xfId="0" applyNumberFormat="1" applyFont="1" applyFill="1" applyBorder="1" applyAlignment="1" applyProtection="1">
      <alignment vertical="center" wrapText="1"/>
    </xf>
    <xf numFmtId="3" fontId="6" fillId="0" borderId="13" xfId="0" applyNumberFormat="1" applyFont="1" applyFill="1" applyBorder="1" applyAlignment="1" applyProtection="1">
      <alignment horizontal="center"/>
    </xf>
    <xf numFmtId="0" fontId="20" fillId="0" borderId="15" xfId="0" applyFont="1" applyFill="1" applyBorder="1" applyAlignment="1" applyProtection="1">
      <alignment vertical="center" shrinkToFit="1"/>
    </xf>
    <xf numFmtId="0" fontId="3" fillId="0" borderId="49" xfId="0" applyFont="1" applyFill="1" applyBorder="1" applyAlignment="1" applyProtection="1">
      <alignment horizontal="left" vertical="center" wrapText="1"/>
    </xf>
    <xf numFmtId="3" fontId="3" fillId="0" borderId="49" xfId="0" applyNumberFormat="1" applyFont="1" applyFill="1" applyBorder="1" applyAlignment="1" applyProtection="1">
      <alignment horizontal="right" vertical="center"/>
    </xf>
    <xf numFmtId="0" fontId="5" fillId="9" borderId="41" xfId="0" applyFont="1" applyFill="1" applyBorder="1" applyAlignment="1" applyProtection="1">
      <alignment horizontal="center" vertical="center" wrapText="1"/>
    </xf>
    <xf numFmtId="0" fontId="5" fillId="9" borderId="42" xfId="0" applyFont="1" applyFill="1" applyBorder="1" applyAlignment="1" applyProtection="1">
      <alignment horizontal="center" vertical="center" wrapText="1"/>
    </xf>
    <xf numFmtId="0" fontId="5" fillId="9" borderId="42" xfId="0" applyNumberFormat="1" applyFont="1" applyFill="1" applyBorder="1" applyAlignment="1" applyProtection="1">
      <alignment horizontal="center" vertical="center" wrapText="1"/>
    </xf>
    <xf numFmtId="0" fontId="2" fillId="9" borderId="42" xfId="0" applyFont="1" applyFill="1" applyBorder="1" applyAlignment="1" applyProtection="1">
      <alignment horizontal="center" wrapText="1"/>
    </xf>
    <xf numFmtId="3" fontId="2" fillId="9" borderId="42" xfId="0" applyNumberFormat="1" applyFont="1" applyFill="1" applyBorder="1" applyAlignment="1" applyProtection="1">
      <alignment horizontal="center" wrapText="1"/>
    </xf>
    <xf numFmtId="3" fontId="2" fillId="9" borderId="42" xfId="0" applyNumberFormat="1" applyFont="1" applyFill="1" applyBorder="1" applyAlignment="1" applyProtection="1">
      <alignment horizontal="center" vertical="center" wrapText="1"/>
    </xf>
    <xf numFmtId="4" fontId="2" fillId="9" borderId="43" xfId="0" applyNumberFormat="1" applyFont="1" applyFill="1" applyBorder="1" applyAlignment="1" applyProtection="1">
      <alignment horizontal="center" vertical="center" wrapText="1"/>
    </xf>
    <xf numFmtId="0" fontId="5" fillId="9" borderId="44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vertical="center" shrinkToFit="1"/>
    </xf>
    <xf numFmtId="0" fontId="5" fillId="0" borderId="18" xfId="0" applyFont="1" applyFill="1" applyBorder="1" applyAlignment="1" applyProtection="1">
      <alignment vertical="center" wrapText="1"/>
    </xf>
    <xf numFmtId="166" fontId="2" fillId="0" borderId="17" xfId="0" applyNumberFormat="1" applyFont="1" applyFill="1" applyBorder="1" applyAlignment="1" applyProtection="1">
      <alignment horizontal="center"/>
    </xf>
    <xf numFmtId="0" fontId="6" fillId="0" borderId="20" xfId="0" applyFont="1" applyFill="1" applyBorder="1" applyAlignment="1" applyProtection="1">
      <alignment vertical="center" shrinkToFit="1"/>
    </xf>
    <xf numFmtId="4" fontId="3" fillId="0" borderId="0" xfId="0" applyNumberFormat="1" applyFont="1" applyFill="1" applyBorder="1" applyAlignment="1" applyProtection="1">
      <alignment horizontal="center" vertical="center"/>
    </xf>
    <xf numFmtId="0" fontId="5" fillId="8" borderId="41" xfId="0" applyFont="1" applyFill="1" applyBorder="1" applyAlignment="1" applyProtection="1">
      <alignment horizontal="center" vertical="center" wrapText="1"/>
    </xf>
    <xf numFmtId="0" fontId="5" fillId="8" borderId="42" xfId="0" applyFont="1" applyFill="1" applyBorder="1" applyAlignment="1" applyProtection="1">
      <alignment horizontal="center" vertical="center" wrapText="1"/>
    </xf>
    <xf numFmtId="0" fontId="5" fillId="8" borderId="42" xfId="0" applyNumberFormat="1" applyFont="1" applyFill="1" applyBorder="1" applyAlignment="1" applyProtection="1">
      <alignment horizontal="center" vertical="center" wrapText="1"/>
    </xf>
    <xf numFmtId="0" fontId="2" fillId="8" borderId="42" xfId="0" applyFont="1" applyFill="1" applyBorder="1" applyAlignment="1" applyProtection="1">
      <alignment horizontal="center" wrapText="1"/>
    </xf>
    <xf numFmtId="3" fontId="2" fillId="8" borderId="42" xfId="0" applyNumberFormat="1" applyFont="1" applyFill="1" applyBorder="1" applyAlignment="1" applyProtection="1">
      <alignment horizontal="center" wrapText="1"/>
    </xf>
    <xf numFmtId="3" fontId="2" fillId="8" borderId="42" xfId="0" applyNumberFormat="1" applyFont="1" applyFill="1" applyBorder="1" applyAlignment="1" applyProtection="1">
      <alignment horizontal="center" vertical="center" wrapText="1"/>
    </xf>
    <xf numFmtId="4" fontId="2" fillId="8" borderId="43" xfId="0" applyNumberFormat="1" applyFont="1" applyFill="1" applyBorder="1" applyAlignment="1" applyProtection="1">
      <alignment horizontal="center" vertical="center" wrapText="1"/>
    </xf>
    <xf numFmtId="0" fontId="5" fillId="8" borderId="44" xfId="0" applyFont="1" applyFill="1" applyBorder="1" applyAlignment="1" applyProtection="1">
      <alignment horizontal="center" vertical="center" shrinkToFit="1"/>
    </xf>
    <xf numFmtId="0" fontId="5" fillId="0" borderId="30" xfId="0" applyFont="1" applyFill="1" applyBorder="1" applyAlignment="1" applyProtection="1">
      <alignment horizontal="center" vertical="center" shrinkToFit="1"/>
    </xf>
    <xf numFmtId="3" fontId="6" fillId="0" borderId="2" xfId="0" applyNumberFormat="1" applyFont="1" applyFill="1" applyBorder="1" applyAlignment="1" applyProtection="1">
      <alignment horizontal="center" vertical="center"/>
    </xf>
    <xf numFmtId="166" fontId="2" fillId="0" borderId="2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vertical="center" shrinkToFit="1"/>
    </xf>
    <xf numFmtId="0" fontId="6" fillId="0" borderId="8" xfId="0" applyFont="1" applyFill="1" applyBorder="1" applyAlignment="1" applyProtection="1">
      <alignment vertical="center" shrinkToFit="1"/>
    </xf>
    <xf numFmtId="0" fontId="6" fillId="0" borderId="15" xfId="0" applyFont="1" applyFill="1" applyBorder="1" applyAlignment="1" applyProtection="1">
      <alignment vertical="center" shrinkToFit="1"/>
    </xf>
    <xf numFmtId="3" fontId="6" fillId="0" borderId="2" xfId="0" applyNumberFormat="1" applyFont="1" applyFill="1" applyBorder="1" applyAlignment="1" applyProtection="1"/>
    <xf numFmtId="0" fontId="3" fillId="0" borderId="34" xfId="0" applyFont="1" applyFill="1" applyBorder="1" applyAlignment="1" applyProtection="1">
      <alignment horizontal="left" vertical="center" wrapText="1"/>
    </xf>
    <xf numFmtId="0" fontId="5" fillId="7" borderId="41" xfId="0" applyFont="1" applyFill="1" applyBorder="1" applyAlignment="1" applyProtection="1">
      <alignment horizontal="center" vertical="center" wrapText="1"/>
    </xf>
    <xf numFmtId="0" fontId="5" fillId="7" borderId="42" xfId="0" applyFont="1" applyFill="1" applyBorder="1" applyAlignment="1" applyProtection="1">
      <alignment horizontal="center" vertical="center" wrapText="1"/>
    </xf>
    <xf numFmtId="0" fontId="5" fillId="7" borderId="42" xfId="0" applyNumberFormat="1" applyFont="1" applyFill="1" applyBorder="1" applyAlignment="1" applyProtection="1">
      <alignment horizontal="center" vertical="center" wrapText="1"/>
    </xf>
    <xf numFmtId="0" fontId="2" fillId="7" borderId="42" xfId="0" applyFont="1" applyFill="1" applyBorder="1" applyAlignment="1" applyProtection="1">
      <alignment horizontal="center" wrapText="1"/>
    </xf>
    <xf numFmtId="3" fontId="2" fillId="7" borderId="42" xfId="0" applyNumberFormat="1" applyFont="1" applyFill="1" applyBorder="1" applyAlignment="1" applyProtection="1">
      <alignment horizontal="center" wrapText="1"/>
    </xf>
    <xf numFmtId="3" fontId="2" fillId="7" borderId="42" xfId="0" applyNumberFormat="1" applyFont="1" applyFill="1" applyBorder="1" applyAlignment="1" applyProtection="1">
      <alignment horizontal="center" vertical="center" wrapText="1"/>
    </xf>
    <xf numFmtId="4" fontId="2" fillId="7" borderId="43" xfId="0" applyNumberFormat="1" applyFont="1" applyFill="1" applyBorder="1" applyAlignment="1" applyProtection="1">
      <alignment horizontal="center" vertical="center" wrapText="1"/>
    </xf>
    <xf numFmtId="0" fontId="5" fillId="7" borderId="44" xfId="0" applyFont="1" applyFill="1" applyBorder="1" applyAlignment="1" applyProtection="1">
      <alignment horizontal="center" vertical="center" shrinkToFit="1"/>
    </xf>
    <xf numFmtId="0" fontId="3" fillId="0" borderId="9" xfId="0" applyNumberFormat="1" applyFont="1" applyFill="1" applyBorder="1" applyAlignment="1" applyProtection="1">
      <alignment vertical="center" wrapText="1"/>
    </xf>
    <xf numFmtId="3" fontId="3" fillId="0" borderId="9" xfId="0" applyNumberFormat="1" applyFont="1" applyFill="1" applyBorder="1" applyAlignment="1" applyProtection="1">
      <alignment horizontal="center"/>
    </xf>
    <xf numFmtId="3" fontId="3" fillId="0" borderId="9" xfId="0" applyNumberFormat="1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 shrinkToFit="1"/>
    </xf>
    <xf numFmtId="0" fontId="3" fillId="0" borderId="6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 applyProtection="1">
      <alignment horizontal="center"/>
    </xf>
    <xf numFmtId="3" fontId="3" fillId="0" borderId="6" xfId="0" applyNumberFormat="1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 shrinkToFit="1"/>
    </xf>
    <xf numFmtId="0" fontId="3" fillId="0" borderId="13" xfId="0" applyNumberFormat="1" applyFont="1" applyFill="1" applyBorder="1" applyAlignment="1" applyProtection="1">
      <alignment vertical="center" wrapText="1"/>
    </xf>
    <xf numFmtId="3" fontId="3" fillId="0" borderId="13" xfId="0" applyNumberFormat="1" applyFont="1" applyFill="1" applyBorder="1" applyAlignment="1" applyProtection="1">
      <alignment horizontal="center"/>
    </xf>
    <xf numFmtId="3" fontId="3" fillId="0" borderId="13" xfId="0" applyNumberFormat="1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 shrinkToFit="1"/>
    </xf>
    <xf numFmtId="0" fontId="3" fillId="0" borderId="18" xfId="0" applyNumberFormat="1" applyFont="1" applyFill="1" applyBorder="1" applyAlignment="1" applyProtection="1">
      <alignment vertical="center" wrapText="1"/>
    </xf>
    <xf numFmtId="3" fontId="3" fillId="0" borderId="18" xfId="0" applyNumberFormat="1" applyFont="1" applyFill="1" applyBorder="1" applyAlignment="1" applyProtection="1">
      <alignment horizontal="center"/>
    </xf>
    <xf numFmtId="3" fontId="3" fillId="0" borderId="18" xfId="0" applyNumberFormat="1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 shrinkToFit="1"/>
    </xf>
    <xf numFmtId="0" fontId="3" fillId="0" borderId="2" xfId="0" applyNumberFormat="1" applyFont="1" applyFill="1" applyBorder="1" applyAlignment="1" applyProtection="1">
      <alignment vertical="center" wrapText="1"/>
    </xf>
    <xf numFmtId="3" fontId="3" fillId="0" borderId="2" xfId="0" applyNumberFormat="1" applyFont="1" applyFill="1" applyBorder="1" applyAlignment="1" applyProtection="1">
      <alignment horizontal="center"/>
    </xf>
    <xf numFmtId="3" fontId="3" fillId="0" borderId="2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shrinkToFit="1"/>
    </xf>
    <xf numFmtId="0" fontId="5" fillId="5" borderId="41" xfId="0" applyFont="1" applyFill="1" applyBorder="1" applyAlignment="1" applyProtection="1">
      <alignment horizontal="center" vertical="center" wrapText="1"/>
    </xf>
    <xf numFmtId="0" fontId="5" fillId="5" borderId="42" xfId="0" applyFont="1" applyFill="1" applyBorder="1" applyAlignment="1" applyProtection="1">
      <alignment horizontal="center" vertical="center" wrapText="1"/>
    </xf>
    <xf numFmtId="0" fontId="5" fillId="5" borderId="42" xfId="0" applyNumberFormat="1" applyFont="1" applyFill="1" applyBorder="1" applyAlignment="1" applyProtection="1">
      <alignment horizontal="center" vertical="center" wrapText="1"/>
    </xf>
    <xf numFmtId="0" fontId="2" fillId="5" borderId="42" xfId="0" applyFont="1" applyFill="1" applyBorder="1" applyAlignment="1" applyProtection="1">
      <alignment horizontal="center" wrapText="1"/>
    </xf>
    <xf numFmtId="3" fontId="2" fillId="5" borderId="42" xfId="0" applyNumberFormat="1" applyFont="1" applyFill="1" applyBorder="1" applyAlignment="1" applyProtection="1">
      <alignment horizontal="center" wrapText="1"/>
    </xf>
    <xf numFmtId="3" fontId="2" fillId="5" borderId="42" xfId="0" applyNumberFormat="1" applyFont="1" applyFill="1" applyBorder="1" applyAlignment="1" applyProtection="1">
      <alignment horizontal="center" vertical="center" wrapText="1"/>
    </xf>
    <xf numFmtId="4" fontId="2" fillId="5" borderId="43" xfId="0" applyNumberFormat="1" applyFont="1" applyFill="1" applyBorder="1" applyAlignment="1" applyProtection="1">
      <alignment horizontal="center" vertical="center" wrapText="1"/>
    </xf>
    <xf numFmtId="0" fontId="5" fillId="5" borderId="44" xfId="0" applyFont="1" applyFill="1" applyBorder="1" applyAlignment="1" applyProtection="1">
      <alignment horizontal="center" vertical="center" shrinkToFit="1"/>
    </xf>
    <xf numFmtId="0" fontId="3" fillId="0" borderId="51" xfId="0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3" fillId="0" borderId="32" xfId="0" applyFont="1" applyFill="1" applyBorder="1" applyAlignment="1" applyProtection="1">
      <alignment vertical="center" wrapText="1"/>
    </xf>
    <xf numFmtId="0" fontId="13" fillId="0" borderId="51" xfId="0" applyFont="1" applyFill="1" applyBorder="1" applyAlignment="1" applyProtection="1">
      <alignment vertical="center" wrapText="1"/>
    </xf>
    <xf numFmtId="0" fontId="3" fillId="0" borderId="0" xfId="0" applyFont="1" applyProtection="1"/>
    <xf numFmtId="170" fontId="2" fillId="0" borderId="6" xfId="0" applyNumberFormat="1" applyFont="1" applyFill="1" applyBorder="1" applyAlignment="1" applyProtection="1">
      <alignment horizontal="center" vertical="center"/>
    </xf>
    <xf numFmtId="171" fontId="2" fillId="0" borderId="6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3" fontId="2" fillId="0" borderId="64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4" fontId="3" fillId="0" borderId="36" xfId="0" applyNumberFormat="1" applyFont="1" applyFill="1" applyBorder="1" applyAlignment="1" applyProtection="1">
      <alignment horizontal="right" vertical="center"/>
    </xf>
    <xf numFmtId="4" fontId="28" fillId="0" borderId="36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170" fontId="2" fillId="0" borderId="0" xfId="0" applyNumberFormat="1" applyFont="1" applyFill="1" applyBorder="1" applyAlignment="1" applyProtection="1">
      <alignment horizontal="center" vertical="center"/>
    </xf>
    <xf numFmtId="171" fontId="2" fillId="0" borderId="0" xfId="0" applyNumberFormat="1" applyFont="1" applyFill="1" applyBorder="1" applyAlignment="1" applyProtection="1">
      <alignment horizontal="center" vertical="center"/>
    </xf>
    <xf numFmtId="166" fontId="2" fillId="0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2" fillId="4" borderId="27" xfId="0" applyFont="1" applyFill="1" applyBorder="1" applyAlignment="1" applyProtection="1">
      <alignment horizontal="center" vertical="center" wrapText="1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21" xfId="0" applyNumberFormat="1" applyFont="1" applyFill="1" applyBorder="1" applyAlignment="1" applyProtection="1">
      <alignment horizontal="center" vertical="center" wrapText="1"/>
    </xf>
    <xf numFmtId="0" fontId="2" fillId="4" borderId="28" xfId="0" applyFont="1" applyFill="1" applyBorder="1" applyAlignment="1" applyProtection="1">
      <alignment horizontal="center" vertical="center" shrinkToFit="1"/>
    </xf>
    <xf numFmtId="0" fontId="3" fillId="3" borderId="0" xfId="0" applyFont="1" applyFill="1" applyProtection="1"/>
    <xf numFmtId="4" fontId="3" fillId="13" borderId="0" xfId="0" applyNumberFormat="1" applyFont="1" applyFill="1" applyBorder="1" applyAlignment="1" applyProtection="1">
      <alignment vertical="center"/>
      <protection locked="0"/>
    </xf>
    <xf numFmtId="0" fontId="3" fillId="0" borderId="29" xfId="0" applyFont="1" applyFill="1" applyBorder="1" applyProtection="1"/>
    <xf numFmtId="0" fontId="3" fillId="13" borderId="0" xfId="0" applyFont="1" applyFill="1" applyBorder="1" applyProtection="1">
      <protection locked="0"/>
    </xf>
    <xf numFmtId="0" fontId="4" fillId="0" borderId="8" xfId="0" applyFont="1" applyFill="1" applyBorder="1" applyProtection="1"/>
    <xf numFmtId="0" fontId="4" fillId="0" borderId="11" xfId="0" applyFont="1" applyFill="1" applyBorder="1" applyAlignment="1" applyProtection="1">
      <alignment vertical="center" shrinkToFit="1"/>
    </xf>
    <xf numFmtId="0" fontId="4" fillId="0" borderId="8" xfId="0" applyFont="1" applyFill="1" applyBorder="1" applyAlignment="1" applyProtection="1">
      <alignment vertical="center" shrinkToFit="1"/>
    </xf>
    <xf numFmtId="0" fontId="4" fillId="0" borderId="20" xfId="0" applyFont="1" applyFill="1" applyBorder="1" applyAlignment="1" applyProtection="1">
      <alignment vertical="center" shrinkToFit="1"/>
    </xf>
    <xf numFmtId="0" fontId="3" fillId="0" borderId="17" xfId="0" applyNumberFormat="1" applyFont="1" applyFill="1" applyBorder="1" applyAlignment="1" applyProtection="1">
      <alignment vertical="center" wrapText="1"/>
    </xf>
    <xf numFmtId="3" fontId="3" fillId="0" borderId="17" xfId="0" applyNumberFormat="1" applyFont="1" applyFill="1" applyBorder="1" applyAlignment="1" applyProtection="1">
      <alignment horizontal="center"/>
    </xf>
    <xf numFmtId="4" fontId="3" fillId="13" borderId="45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 shrinkToFit="1"/>
    </xf>
    <xf numFmtId="0" fontId="4" fillId="0" borderId="4" xfId="0" applyFont="1" applyFill="1" applyBorder="1" applyAlignment="1" applyProtection="1">
      <alignment vertical="center" shrinkToFit="1"/>
    </xf>
    <xf numFmtId="3" fontId="2" fillId="0" borderId="64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4" xfId="0" applyNumberFormat="1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Protection="1"/>
    <xf numFmtId="0" fontId="3" fillId="0" borderId="6" xfId="0" applyFont="1" applyFill="1" applyBorder="1" applyProtection="1"/>
    <xf numFmtId="1" fontId="3" fillId="0" borderId="6" xfId="0" applyNumberFormat="1" applyFont="1" applyFill="1" applyBorder="1" applyAlignment="1" applyProtection="1">
      <alignment horizontal="center"/>
    </xf>
    <xf numFmtId="0" fontId="3" fillId="13" borderId="6" xfId="0" applyFont="1" applyFill="1" applyBorder="1" applyProtection="1">
      <protection locked="0"/>
    </xf>
    <xf numFmtId="0" fontId="3" fillId="0" borderId="2" xfId="0" applyFont="1" applyFill="1" applyBorder="1" applyProtection="1"/>
    <xf numFmtId="1" fontId="3" fillId="0" borderId="2" xfId="0" applyNumberFormat="1" applyFont="1" applyFill="1" applyBorder="1" applyAlignment="1" applyProtection="1">
      <alignment horizontal="center"/>
    </xf>
    <xf numFmtId="0" fontId="3" fillId="13" borderId="2" xfId="0" applyFont="1" applyFill="1" applyBorder="1" applyProtection="1">
      <protection locked="0"/>
    </xf>
    <xf numFmtId="0" fontId="4" fillId="0" borderId="4" xfId="0" applyFont="1" applyFill="1" applyBorder="1" applyProtection="1"/>
    <xf numFmtId="0" fontId="3" fillId="0" borderId="48" xfId="0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right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54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1" fontId="3" fillId="0" borderId="0" xfId="0" applyNumberFormat="1" applyFont="1" applyFill="1" applyAlignment="1" applyProtection="1">
      <alignment horizontal="center"/>
    </xf>
    <xf numFmtId="0" fontId="2" fillId="0" borderId="0" xfId="0" applyFont="1" applyProtection="1"/>
    <xf numFmtId="1" fontId="3" fillId="0" borderId="0" xfId="0" applyNumberFormat="1" applyFont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 wrapText="1"/>
    </xf>
    <xf numFmtId="0" fontId="13" fillId="0" borderId="32" xfId="0" applyFont="1" applyFill="1" applyBorder="1" applyAlignment="1" applyProtection="1">
      <alignment vertical="center" wrapText="1"/>
    </xf>
    <xf numFmtId="0" fontId="2" fillId="0" borderId="5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4" fontId="6" fillId="13" borderId="9" xfId="0" applyNumberFormat="1" applyFont="1" applyFill="1" applyBorder="1" applyAlignment="1" applyProtection="1">
      <alignment vertical="center"/>
      <protection locked="0"/>
    </xf>
    <xf numFmtId="0" fontId="20" fillId="0" borderId="46" xfId="0" applyFont="1" applyFill="1" applyBorder="1" applyAlignment="1" applyProtection="1">
      <alignment vertical="center" shrinkToFit="1"/>
    </xf>
    <xf numFmtId="0" fontId="3" fillId="0" borderId="69" xfId="0" applyNumberFormat="1" applyFont="1" applyFill="1" applyBorder="1" applyAlignment="1" applyProtection="1">
      <alignment vertical="center" wrapText="1"/>
    </xf>
    <xf numFmtId="3" fontId="3" fillId="0" borderId="69" xfId="0" applyNumberFormat="1" applyFont="1" applyFill="1" applyBorder="1" applyAlignment="1" applyProtection="1">
      <alignment horizontal="center"/>
    </xf>
    <xf numFmtId="170" fontId="2" fillId="0" borderId="69" xfId="0" applyNumberFormat="1" applyFont="1" applyFill="1" applyBorder="1" applyAlignment="1" applyProtection="1">
      <alignment horizontal="center" vertical="center"/>
    </xf>
    <xf numFmtId="3" fontId="3" fillId="0" borderId="69" xfId="0" applyNumberFormat="1" applyFont="1" applyFill="1" applyBorder="1" applyAlignment="1" applyProtection="1">
      <alignment vertical="center"/>
    </xf>
    <xf numFmtId="4" fontId="3" fillId="13" borderId="68" xfId="0" applyNumberFormat="1" applyFont="1" applyFill="1" applyBorder="1" applyAlignment="1" applyProtection="1">
      <alignment vertical="center"/>
      <protection locked="0"/>
    </xf>
    <xf numFmtId="0" fontId="4" fillId="0" borderId="70" xfId="0" applyFont="1" applyFill="1" applyBorder="1" applyAlignment="1" applyProtection="1">
      <alignment horizontal="left" vertical="center"/>
    </xf>
    <xf numFmtId="0" fontId="17" fillId="0" borderId="0" xfId="0" applyFont="1" applyProtection="1"/>
    <xf numFmtId="0" fontId="17" fillId="0" borderId="37" xfId="0" applyFont="1" applyFill="1" applyBorder="1" applyAlignment="1" applyProtection="1">
      <alignment horizontal="center" vertical="center"/>
    </xf>
    <xf numFmtId="0" fontId="18" fillId="0" borderId="38" xfId="0" applyFont="1" applyFill="1" applyBorder="1" applyAlignment="1" applyProtection="1">
      <alignment horizontal="center" vertical="center"/>
    </xf>
    <xf numFmtId="0" fontId="5" fillId="15" borderId="41" xfId="0" applyFont="1" applyFill="1" applyBorder="1" applyAlignment="1" applyProtection="1">
      <alignment horizontal="center" vertical="center" wrapText="1"/>
    </xf>
    <xf numFmtId="0" fontId="5" fillId="15" borderId="42" xfId="0" applyFont="1" applyFill="1" applyBorder="1" applyAlignment="1" applyProtection="1">
      <alignment horizontal="center" vertical="center" wrapText="1"/>
    </xf>
    <xf numFmtId="0" fontId="5" fillId="15" borderId="42" xfId="0" applyNumberFormat="1" applyFont="1" applyFill="1" applyBorder="1" applyAlignment="1" applyProtection="1">
      <alignment horizontal="center" vertical="center" wrapText="1"/>
    </xf>
    <xf numFmtId="0" fontId="2" fillId="15" borderId="42" xfId="0" applyFont="1" applyFill="1" applyBorder="1" applyAlignment="1" applyProtection="1">
      <alignment horizontal="center" wrapText="1"/>
    </xf>
    <xf numFmtId="3" fontId="2" fillId="15" borderId="42" xfId="0" applyNumberFormat="1" applyFont="1" applyFill="1" applyBorder="1" applyAlignment="1" applyProtection="1">
      <alignment horizontal="center" wrapText="1"/>
    </xf>
    <xf numFmtId="3" fontId="2" fillId="15" borderId="42" xfId="0" applyNumberFormat="1" applyFont="1" applyFill="1" applyBorder="1" applyAlignment="1" applyProtection="1">
      <alignment horizontal="center" vertical="center" wrapText="1"/>
    </xf>
    <xf numFmtId="4" fontId="2" fillId="15" borderId="43" xfId="0" applyNumberFormat="1" applyFont="1" applyFill="1" applyBorder="1" applyAlignment="1" applyProtection="1">
      <alignment horizontal="center" vertical="center" wrapText="1"/>
    </xf>
    <xf numFmtId="0" fontId="5" fillId="15" borderId="44" xfId="0" applyFont="1" applyFill="1" applyBorder="1" applyAlignment="1" applyProtection="1">
      <alignment horizontal="center" vertical="center" shrinkToFit="1"/>
    </xf>
    <xf numFmtId="169" fontId="16" fillId="10" borderId="71" xfId="0" applyNumberFormat="1" applyFont="1" applyFill="1" applyBorder="1" applyAlignment="1">
      <alignment vertical="center"/>
    </xf>
    <xf numFmtId="0" fontId="23" fillId="15" borderId="52" xfId="0" applyFont="1" applyFill="1" applyBorder="1" applyAlignment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left" vertical="center" wrapText="1"/>
    </xf>
    <xf numFmtId="0" fontId="3" fillId="0" borderId="42" xfId="0" applyNumberFormat="1" applyFont="1" applyFill="1" applyBorder="1" applyAlignment="1" applyProtection="1">
      <alignment vertical="center" wrapText="1"/>
    </xf>
    <xf numFmtId="3" fontId="3" fillId="0" borderId="42" xfId="0" applyNumberFormat="1" applyFont="1" applyFill="1" applyBorder="1" applyAlignment="1" applyProtection="1">
      <alignment horizontal="center" vertical="center"/>
    </xf>
    <xf numFmtId="166" fontId="2" fillId="0" borderId="42" xfId="0" applyNumberFormat="1" applyFont="1" applyFill="1" applyBorder="1" applyAlignment="1" applyProtection="1">
      <alignment horizontal="center" vertical="center"/>
    </xf>
    <xf numFmtId="3" fontId="3" fillId="0" borderId="42" xfId="0" applyNumberFormat="1" applyFont="1" applyFill="1" applyBorder="1" applyAlignment="1" applyProtection="1">
      <alignment vertical="center"/>
    </xf>
    <xf numFmtId="4" fontId="3" fillId="13" borderId="43" xfId="0" applyNumberFormat="1" applyFont="1" applyFill="1" applyBorder="1" applyAlignment="1" applyProtection="1">
      <alignment vertical="center"/>
      <protection locked="0"/>
    </xf>
    <xf numFmtId="0" fontId="3" fillId="0" borderId="44" xfId="0" applyFont="1" applyFill="1" applyBorder="1" applyAlignment="1" applyProtection="1">
      <alignment vertical="center" shrinkToFit="1"/>
    </xf>
    <xf numFmtId="4" fontId="3" fillId="13" borderId="2" xfId="0" applyNumberFormat="1" applyFont="1" applyFill="1" applyBorder="1" applyAlignment="1" applyProtection="1">
      <alignment vertical="center"/>
      <protection locked="0"/>
    </xf>
    <xf numFmtId="4" fontId="3" fillId="13" borderId="9" xfId="0" applyNumberFormat="1" applyFont="1" applyFill="1" applyBorder="1" applyAlignment="1" applyProtection="1">
      <alignment vertical="center"/>
      <protection locked="0"/>
    </xf>
    <xf numFmtId="0" fontId="2" fillId="0" borderId="42" xfId="0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left" vertical="center" wrapText="1"/>
    </xf>
    <xf numFmtId="164" fontId="2" fillId="0" borderId="42" xfId="0" applyNumberFormat="1" applyFont="1" applyFill="1" applyBorder="1" applyAlignment="1" applyProtection="1">
      <alignment horizontal="center" vertical="center"/>
    </xf>
    <xf numFmtId="3" fontId="3" fillId="0" borderId="42" xfId="0" applyNumberFormat="1" applyFont="1" applyFill="1" applyBorder="1" applyAlignment="1" applyProtection="1">
      <alignment horizontal="right" vertical="center"/>
    </xf>
    <xf numFmtId="4" fontId="3" fillId="13" borderId="42" xfId="0" applyNumberFormat="1" applyFont="1" applyFill="1" applyBorder="1" applyAlignment="1" applyProtection="1">
      <alignment horizontal="center" vertical="center"/>
      <protection locked="0"/>
    </xf>
    <xf numFmtId="0" fontId="4" fillId="0" borderId="44" xfId="0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3" fontId="3" fillId="0" borderId="12" xfId="0" applyNumberFormat="1" applyFont="1" applyFill="1" applyBorder="1" applyAlignment="1" applyProtection="1">
      <alignment horizontal="center" vertical="center"/>
    </xf>
    <xf numFmtId="164" fontId="2" fillId="0" borderId="9" xfId="0" applyNumberFormat="1" applyFont="1" applyFill="1" applyBorder="1" applyAlignment="1" applyProtection="1">
      <alignment horizontal="center" vertical="center"/>
    </xf>
    <xf numFmtId="4" fontId="3" fillId="13" borderId="9" xfId="0" applyNumberFormat="1" applyFont="1" applyFill="1" applyBorder="1" applyAlignment="1" applyProtection="1">
      <alignment horizontal="center" vertical="center"/>
      <protection locked="0"/>
    </xf>
    <xf numFmtId="164" fontId="2" fillId="0" borderId="17" xfId="0" applyNumberFormat="1" applyFont="1" applyFill="1" applyBorder="1" applyAlignment="1" applyProtection="1">
      <alignment horizontal="center" vertical="center"/>
    </xf>
    <xf numFmtId="164" fontId="2" fillId="0" borderId="18" xfId="0" applyNumberFormat="1" applyFont="1" applyFill="1" applyBorder="1" applyAlignment="1" applyProtection="1">
      <alignment horizontal="center" vertical="center"/>
    </xf>
    <xf numFmtId="4" fontId="3" fillId="13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left" vertical="center" wrapText="1"/>
    </xf>
    <xf numFmtId="49" fontId="2" fillId="0" borderId="24" xfId="0" applyNumberFormat="1" applyFont="1" applyFill="1" applyBorder="1" applyAlignment="1" applyProtection="1">
      <alignment horizontal="left" vertical="center" wrapText="1"/>
    </xf>
    <xf numFmtId="49" fontId="2" fillId="0" borderId="12" xfId="0" applyNumberFormat="1" applyFont="1" applyFill="1" applyBorder="1" applyAlignment="1" applyProtection="1">
      <alignment horizontal="left" vertical="center" wrapText="1"/>
    </xf>
    <xf numFmtId="49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11" fillId="0" borderId="31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24" fillId="0" borderId="0" xfId="0" applyNumberFormat="1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32" xfId="0" applyFont="1" applyFill="1" applyBorder="1" applyAlignment="1" applyProtection="1">
      <alignment horizontal="left" vertical="center" wrapText="1"/>
    </xf>
    <xf numFmtId="0" fontId="4" fillId="0" borderId="38" xfId="0" applyFont="1" applyFill="1" applyBorder="1" applyAlignment="1" applyProtection="1">
      <alignment horizontal="left" vertical="center" wrapText="1"/>
    </xf>
    <xf numFmtId="0" fontId="4" fillId="0" borderId="39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vertical="center" wrapText="1"/>
    </xf>
    <xf numFmtId="0" fontId="13" fillId="0" borderId="32" xfId="0" applyFont="1" applyFill="1" applyBorder="1" applyAlignment="1" applyProtection="1">
      <alignment vertical="center" wrapText="1"/>
    </xf>
    <xf numFmtId="0" fontId="2" fillId="0" borderId="67" xfId="0" applyFont="1" applyFill="1" applyBorder="1" applyAlignment="1" applyProtection="1">
      <alignment horizontal="left" vertical="center" wrapText="1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2" fillId="0" borderId="66" xfId="0" applyFont="1" applyFill="1" applyBorder="1" applyAlignment="1" applyProtection="1">
      <alignment horizontal="center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72" xfId="0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</xf>
    <xf numFmtId="0" fontId="4" fillId="0" borderId="51" xfId="0" applyFont="1" applyFill="1" applyBorder="1" applyAlignment="1" applyProtection="1">
      <alignment horizontal="left" vertical="center" wrapText="1"/>
    </xf>
    <xf numFmtId="0" fontId="4" fillId="0" borderId="55" xfId="0" applyFont="1" applyFill="1" applyBorder="1" applyAlignment="1" applyProtection="1">
      <alignment horizontal="left" vertical="center" wrapText="1"/>
    </xf>
    <xf numFmtId="0" fontId="4" fillId="0" borderId="56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11" fillId="0" borderId="48" xfId="0" applyFont="1" applyFill="1" applyBorder="1" applyAlignment="1" applyProtection="1">
      <alignment vertical="center" wrapText="1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1" fillId="0" borderId="25" xfId="0" applyFont="1" applyFill="1" applyBorder="1" applyAlignment="1" applyProtection="1">
      <alignment horizontal="left" vertical="center" wrapText="1"/>
    </xf>
    <xf numFmtId="0" fontId="1" fillId="0" borderId="29" xfId="0" applyFont="1" applyFill="1" applyBorder="1" applyAlignment="1" applyProtection="1">
      <alignment horizontal="left" vertical="center" wrapText="1"/>
    </xf>
    <xf numFmtId="0" fontId="1" fillId="0" borderId="45" xfId="0" applyFont="1" applyFill="1" applyBorder="1" applyAlignment="1" applyProtection="1">
      <alignment horizontal="left" vertical="center" wrapText="1"/>
    </xf>
    <xf numFmtId="0" fontId="13" fillId="0" borderId="51" xfId="0" applyFont="1" applyFill="1" applyBorder="1" applyAlignment="1" applyProtection="1">
      <alignment vertical="center" wrapText="1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54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left" vertical="center" wrapText="1"/>
    </xf>
    <xf numFmtId="0" fontId="2" fillId="0" borderId="65" xfId="0" applyFont="1" applyFill="1" applyBorder="1" applyAlignment="1" applyProtection="1">
      <alignment horizontal="left" vertical="center" wrapText="1"/>
    </xf>
    <xf numFmtId="0" fontId="19" fillId="0" borderId="38" xfId="0" applyFont="1" applyFill="1" applyBorder="1" applyAlignment="1" applyProtection="1">
      <alignment horizontal="left" vertical="center" wrapText="1"/>
    </xf>
    <xf numFmtId="0" fontId="19" fillId="0" borderId="39" xfId="0" applyFont="1" applyFill="1" applyBorder="1" applyAlignment="1" applyProtection="1">
      <alignment horizontal="left" vertical="center" wrapText="1"/>
    </xf>
    <xf numFmtId="0" fontId="6" fillId="0" borderId="17" xfId="0" applyFont="1" applyFill="1" applyBorder="1" applyAlignment="1" applyProtection="1">
      <alignment horizontal="center" vertical="center"/>
    </xf>
    <xf numFmtId="0" fontId="22" fillId="14" borderId="58" xfId="0" applyFont="1" applyFill="1" applyBorder="1" applyAlignment="1">
      <alignment horizontal="center" vertical="center"/>
    </xf>
    <xf numFmtId="0" fontId="22" fillId="14" borderId="59" xfId="0" applyFont="1" applyFill="1" applyBorder="1" applyAlignment="1">
      <alignment horizontal="center" vertical="center"/>
    </xf>
    <xf numFmtId="0" fontId="2" fillId="0" borderId="1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6AE2"/>
      <color rgb="FFFF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I58"/>
  <sheetViews>
    <sheetView showGridLines="0" zoomScale="130" zoomScaleNormal="130" zoomScaleSheetLayoutView="115" workbookViewId="0">
      <pane ySplit="1" topLeftCell="A14" activePane="bottomLeft" state="frozen"/>
      <selection activeCell="B34" sqref="B34:K34"/>
      <selection pane="bottomLeft" activeCell="H31" sqref="H31"/>
    </sheetView>
  </sheetViews>
  <sheetFormatPr defaultColWidth="8.85546875" defaultRowHeight="15" x14ac:dyDescent="0.25"/>
  <cols>
    <col min="1" max="1" width="7.7109375" style="277" customWidth="1"/>
    <col min="2" max="2" width="8.42578125" style="277" customWidth="1"/>
    <col min="3" max="3" width="28.7109375" style="277" customWidth="1"/>
    <col min="4" max="4" width="49.5703125" style="277" customWidth="1"/>
    <col min="5" max="5" width="8.7109375" style="301" customWidth="1"/>
    <col min="6" max="6" width="8.7109375" style="277" customWidth="1"/>
    <col min="7" max="7" width="9.85546875" style="302" customWidth="1"/>
    <col min="8" max="8" width="16.85546875" style="277" customWidth="1"/>
    <col min="9" max="9" width="53.42578125" style="277" customWidth="1"/>
    <col min="10" max="16384" width="8.85546875" style="277"/>
  </cols>
  <sheetData>
    <row r="1" spans="1:9" ht="30.75" thickBot="1" x14ac:dyDescent="0.3">
      <c r="A1" s="39" t="s">
        <v>0</v>
      </c>
      <c r="B1" s="40" t="s">
        <v>1</v>
      </c>
      <c r="C1" s="40" t="s">
        <v>2</v>
      </c>
      <c r="D1" s="41" t="s">
        <v>3</v>
      </c>
      <c r="E1" s="42" t="s">
        <v>4</v>
      </c>
      <c r="F1" s="40" t="s">
        <v>5</v>
      </c>
      <c r="G1" s="42" t="s">
        <v>6</v>
      </c>
      <c r="H1" s="43" t="s">
        <v>101</v>
      </c>
      <c r="I1" s="44" t="s">
        <v>7</v>
      </c>
    </row>
    <row r="2" spans="1:9" x14ac:dyDescent="0.25">
      <c r="A2" s="407" t="s">
        <v>8</v>
      </c>
      <c r="B2" s="414">
        <v>-2</v>
      </c>
      <c r="C2" s="399" t="s">
        <v>166</v>
      </c>
      <c r="D2" s="46" t="s">
        <v>44</v>
      </c>
      <c r="E2" s="47">
        <v>14.6</v>
      </c>
      <c r="F2" s="52">
        <f>$B$43</f>
        <v>4</v>
      </c>
      <c r="G2" s="48">
        <f t="shared" ref="G2:G7" si="0">E2*F2*$B$53</f>
        <v>1776.3333333333333</v>
      </c>
      <c r="H2" s="19"/>
      <c r="I2" s="49" t="s">
        <v>58</v>
      </c>
    </row>
    <row r="3" spans="1:9" x14ac:dyDescent="0.25">
      <c r="A3" s="407"/>
      <c r="B3" s="415"/>
      <c r="C3" s="400"/>
      <c r="D3" s="64" t="s">
        <v>46</v>
      </c>
      <c r="E3" s="51">
        <v>38.799999999999997</v>
      </c>
      <c r="F3" s="52">
        <f>$B$43</f>
        <v>4</v>
      </c>
      <c r="G3" s="53">
        <f t="shared" si="0"/>
        <v>4720.6666666666661</v>
      </c>
      <c r="H3" s="20"/>
      <c r="I3" s="54" t="s">
        <v>45</v>
      </c>
    </row>
    <row r="4" spans="1:9" x14ac:dyDescent="0.25">
      <c r="A4" s="407"/>
      <c r="B4" s="415"/>
      <c r="C4" s="400"/>
      <c r="D4" s="50" t="s">
        <v>129</v>
      </c>
      <c r="E4" s="51">
        <v>26.35</v>
      </c>
      <c r="F4" s="52">
        <f>$B$42</f>
        <v>2</v>
      </c>
      <c r="G4" s="53">
        <f t="shared" si="0"/>
        <v>1602.9583333333335</v>
      </c>
      <c r="H4" s="20"/>
      <c r="I4" s="54" t="s">
        <v>45</v>
      </c>
    </row>
    <row r="5" spans="1:9" ht="15.75" thickBot="1" x14ac:dyDescent="0.3">
      <c r="A5" s="407"/>
      <c r="B5" s="415"/>
      <c r="C5" s="401"/>
      <c r="D5" s="50" t="s">
        <v>9</v>
      </c>
      <c r="E5" s="51">
        <v>14.7</v>
      </c>
      <c r="F5" s="52">
        <f>$B$43</f>
        <v>4</v>
      </c>
      <c r="G5" s="53">
        <f t="shared" si="0"/>
        <v>1788.5</v>
      </c>
      <c r="H5" s="20"/>
      <c r="I5" s="54"/>
    </row>
    <row r="6" spans="1:9" x14ac:dyDescent="0.25">
      <c r="A6" s="406" t="s">
        <v>8</v>
      </c>
      <c r="B6" s="408">
        <v>-1</v>
      </c>
      <c r="C6" s="399" t="s">
        <v>166</v>
      </c>
      <c r="D6" s="59" t="s">
        <v>172</v>
      </c>
      <c r="E6" s="60">
        <v>234.75</v>
      </c>
      <c r="F6" s="61">
        <v>4</v>
      </c>
      <c r="G6" s="62">
        <f t="shared" si="0"/>
        <v>28561.25</v>
      </c>
      <c r="H6" s="22"/>
      <c r="I6" s="63" t="s">
        <v>58</v>
      </c>
    </row>
    <row r="7" spans="1:9" x14ac:dyDescent="0.25">
      <c r="A7" s="407"/>
      <c r="B7" s="409"/>
      <c r="C7" s="400"/>
      <c r="D7" s="64" t="s">
        <v>46</v>
      </c>
      <c r="E7" s="65">
        <v>23.75</v>
      </c>
      <c r="F7" s="52">
        <v>4</v>
      </c>
      <c r="G7" s="53">
        <f t="shared" si="0"/>
        <v>2889.5833333333335</v>
      </c>
      <c r="H7" s="23"/>
      <c r="I7" s="54" t="s">
        <v>58</v>
      </c>
    </row>
    <row r="8" spans="1:9" x14ac:dyDescent="0.25">
      <c r="A8" s="407"/>
      <c r="B8" s="409"/>
      <c r="C8" s="400"/>
      <c r="D8" s="64" t="s">
        <v>130</v>
      </c>
      <c r="E8" s="65">
        <v>26.35</v>
      </c>
      <c r="F8" s="278">
        <v>4</v>
      </c>
      <c r="G8" s="53">
        <f>E8*F8*$B$53/2</f>
        <v>1602.9583333333335</v>
      </c>
      <c r="H8" s="23"/>
      <c r="I8" s="66" t="s">
        <v>128</v>
      </c>
    </row>
    <row r="9" spans="1:9" x14ac:dyDescent="0.25">
      <c r="A9" s="407"/>
      <c r="B9" s="409"/>
      <c r="C9" s="400"/>
      <c r="D9" s="64" t="s">
        <v>131</v>
      </c>
      <c r="E9" s="65"/>
      <c r="F9" s="279">
        <v>2</v>
      </c>
      <c r="G9" s="53">
        <f>E8*F9*$B$53/2</f>
        <v>801.47916666666674</v>
      </c>
      <c r="H9" s="23"/>
      <c r="I9" s="66" t="s">
        <v>128</v>
      </c>
    </row>
    <row r="10" spans="1:9" x14ac:dyDescent="0.25">
      <c r="A10" s="407"/>
      <c r="B10" s="409"/>
      <c r="C10" s="400"/>
      <c r="D10" s="64" t="s">
        <v>47</v>
      </c>
      <c r="E10" s="65">
        <v>142.05000000000001</v>
      </c>
      <c r="F10" s="52">
        <v>2</v>
      </c>
      <c r="G10" s="53">
        <f>E10*F10*$B$53</f>
        <v>8641.3750000000018</v>
      </c>
      <c r="H10" s="23"/>
      <c r="I10" s="66"/>
    </row>
    <row r="11" spans="1:9" x14ac:dyDescent="0.25">
      <c r="A11" s="407"/>
      <c r="B11" s="409"/>
      <c r="C11" s="400"/>
      <c r="D11" s="64" t="s">
        <v>48</v>
      </c>
      <c r="E11" s="65">
        <v>27</v>
      </c>
      <c r="F11" s="52">
        <v>12</v>
      </c>
      <c r="G11" s="53">
        <f>E11*F11*$B$53</f>
        <v>9855</v>
      </c>
      <c r="H11" s="23"/>
      <c r="I11" s="67" t="s">
        <v>174</v>
      </c>
    </row>
    <row r="12" spans="1:9" ht="15.75" thickBot="1" x14ac:dyDescent="0.3">
      <c r="A12" s="416"/>
      <c r="B12" s="417"/>
      <c r="C12" s="401"/>
      <c r="D12" s="55" t="s">
        <v>10</v>
      </c>
      <c r="E12" s="56">
        <v>86.1</v>
      </c>
      <c r="F12" s="395">
        <v>2</v>
      </c>
      <c r="G12" s="57">
        <f>E12*F12*$B$53</f>
        <v>5237.75</v>
      </c>
      <c r="H12" s="21"/>
      <c r="I12" s="58" t="s">
        <v>146</v>
      </c>
    </row>
    <row r="13" spans="1:9" x14ac:dyDescent="0.25">
      <c r="A13" s="406" t="s">
        <v>8</v>
      </c>
      <c r="B13" s="408">
        <v>0</v>
      </c>
      <c r="C13" s="399" t="s">
        <v>166</v>
      </c>
      <c r="D13" s="59" t="s">
        <v>49</v>
      </c>
      <c r="E13" s="60">
        <v>265.2</v>
      </c>
      <c r="F13" s="68">
        <v>2</v>
      </c>
      <c r="G13" s="62">
        <f>E13*F13*$B$53</f>
        <v>16133</v>
      </c>
      <c r="H13" s="37"/>
      <c r="I13" s="72"/>
    </row>
    <row r="14" spans="1:9" x14ac:dyDescent="0.25">
      <c r="A14" s="407"/>
      <c r="B14" s="409"/>
      <c r="C14" s="400"/>
      <c r="D14" s="64" t="s">
        <v>132</v>
      </c>
      <c r="E14" s="51">
        <v>21.3</v>
      </c>
      <c r="F14" s="278">
        <v>4</v>
      </c>
      <c r="G14" s="53">
        <f>E14*F14*$B$53/2</f>
        <v>1295.75</v>
      </c>
      <c r="H14" s="38"/>
      <c r="I14" s="66" t="s">
        <v>128</v>
      </c>
    </row>
    <row r="15" spans="1:9" x14ac:dyDescent="0.25">
      <c r="A15" s="407"/>
      <c r="B15" s="409"/>
      <c r="C15" s="400"/>
      <c r="D15" s="64" t="s">
        <v>133</v>
      </c>
      <c r="E15" s="51"/>
      <c r="F15" s="279">
        <v>2</v>
      </c>
      <c r="G15" s="53">
        <f>E14*F15*$B$53/2</f>
        <v>647.875</v>
      </c>
      <c r="H15" s="38"/>
      <c r="I15" s="66" t="s">
        <v>128</v>
      </c>
    </row>
    <row r="16" spans="1:9" x14ac:dyDescent="0.25">
      <c r="A16" s="407"/>
      <c r="B16" s="409"/>
      <c r="C16" s="400"/>
      <c r="D16" s="50" t="s">
        <v>46</v>
      </c>
      <c r="E16" s="51">
        <v>23.7</v>
      </c>
      <c r="F16" s="52">
        <f>$B$43</f>
        <v>4</v>
      </c>
      <c r="G16" s="53">
        <f>E16*F16*$B$53</f>
        <v>2883.5</v>
      </c>
      <c r="H16" s="38"/>
      <c r="I16" s="54"/>
    </row>
    <row r="17" spans="1:9" x14ac:dyDescent="0.25">
      <c r="A17" s="407"/>
      <c r="B17" s="409"/>
      <c r="C17" s="400"/>
      <c r="D17" s="50" t="s">
        <v>134</v>
      </c>
      <c r="E17" s="51">
        <v>19.100000000000001</v>
      </c>
      <c r="F17" s="278">
        <v>4</v>
      </c>
      <c r="G17" s="53">
        <f>E17*F17*$B$53/2</f>
        <v>1161.9166666666667</v>
      </c>
      <c r="H17" s="38"/>
      <c r="I17" s="54" t="s">
        <v>138</v>
      </c>
    </row>
    <row r="18" spans="1:9" x14ac:dyDescent="0.25">
      <c r="A18" s="407"/>
      <c r="B18" s="409"/>
      <c r="C18" s="400"/>
      <c r="D18" s="50" t="s">
        <v>135</v>
      </c>
      <c r="E18" s="51"/>
      <c r="F18" s="279">
        <v>2</v>
      </c>
      <c r="G18" s="53">
        <f>E17*F18*$B$53/2</f>
        <v>580.95833333333337</v>
      </c>
      <c r="H18" s="38"/>
      <c r="I18" s="66" t="s">
        <v>128</v>
      </c>
    </row>
    <row r="19" spans="1:9" x14ac:dyDescent="0.25">
      <c r="A19" s="407"/>
      <c r="B19" s="409"/>
      <c r="C19" s="400"/>
      <c r="D19" s="50" t="s">
        <v>136</v>
      </c>
      <c r="E19" s="51">
        <v>263.2</v>
      </c>
      <c r="F19" s="278">
        <v>4</v>
      </c>
      <c r="G19" s="53">
        <f>E19*F19*$B$53/2</f>
        <v>16011.333333333334</v>
      </c>
      <c r="H19" s="38"/>
      <c r="I19" s="66" t="s">
        <v>128</v>
      </c>
    </row>
    <row r="20" spans="1:9" x14ac:dyDescent="0.25">
      <c r="A20" s="407"/>
      <c r="B20" s="409"/>
      <c r="C20" s="400"/>
      <c r="D20" s="50" t="s">
        <v>137</v>
      </c>
      <c r="E20" s="51"/>
      <c r="F20" s="279">
        <v>2</v>
      </c>
      <c r="G20" s="53">
        <f>E19*F20*$B$53/2</f>
        <v>8005.666666666667</v>
      </c>
      <c r="H20" s="38"/>
      <c r="I20" s="66" t="s">
        <v>128</v>
      </c>
    </row>
    <row r="21" spans="1:9" x14ac:dyDescent="0.25">
      <c r="A21" s="407"/>
      <c r="B21" s="409"/>
      <c r="C21" s="400"/>
      <c r="D21" s="50" t="s">
        <v>173</v>
      </c>
      <c r="E21" s="51">
        <v>20</v>
      </c>
      <c r="F21" s="69">
        <v>2</v>
      </c>
      <c r="G21" s="53">
        <f>E21*F21*$B$54</f>
        <v>173.33333333333331</v>
      </c>
      <c r="H21" s="38"/>
      <c r="I21" s="54"/>
    </row>
    <row r="22" spans="1:9" x14ac:dyDescent="0.25">
      <c r="A22" s="407"/>
      <c r="B22" s="409"/>
      <c r="C22" s="400"/>
      <c r="D22" s="50" t="s">
        <v>52</v>
      </c>
      <c r="E22" s="51">
        <v>16.600000000000001</v>
      </c>
      <c r="F22" s="52">
        <v>1</v>
      </c>
      <c r="G22" s="53">
        <f t="shared" ref="G22:G31" si="1">E22*F22*$B$53</f>
        <v>504.91666666666674</v>
      </c>
      <c r="H22" s="38"/>
      <c r="I22" s="54"/>
    </row>
    <row r="23" spans="1:9" x14ac:dyDescent="0.25">
      <c r="A23" s="407"/>
      <c r="B23" s="409"/>
      <c r="C23" s="400"/>
      <c r="D23" s="50" t="s">
        <v>47</v>
      </c>
      <c r="E23" s="51">
        <v>188.8</v>
      </c>
      <c r="F23" s="52">
        <v>2</v>
      </c>
      <c r="G23" s="53">
        <f t="shared" si="1"/>
        <v>11485.333333333334</v>
      </c>
      <c r="H23" s="38"/>
      <c r="I23" s="54"/>
    </row>
    <row r="24" spans="1:9" ht="15.75" thickBot="1" x14ac:dyDescent="0.3">
      <c r="A24" s="416"/>
      <c r="B24" s="417"/>
      <c r="C24" s="401"/>
      <c r="D24" s="55" t="s">
        <v>53</v>
      </c>
      <c r="E24" s="56">
        <v>51.95</v>
      </c>
      <c r="F24" s="396">
        <v>12</v>
      </c>
      <c r="G24" s="57">
        <f t="shared" si="1"/>
        <v>18961.750000000004</v>
      </c>
      <c r="H24" s="397"/>
      <c r="I24" s="398" t="s">
        <v>175</v>
      </c>
    </row>
    <row r="25" spans="1:9" x14ac:dyDescent="0.25">
      <c r="A25" s="407" t="s">
        <v>8</v>
      </c>
      <c r="B25" s="409">
        <v>1</v>
      </c>
      <c r="C25" s="399" t="s">
        <v>166</v>
      </c>
      <c r="D25" s="391" t="s">
        <v>49</v>
      </c>
      <c r="E25" s="392">
        <v>275.45</v>
      </c>
      <c r="F25" s="393">
        <v>2</v>
      </c>
      <c r="G25" s="48">
        <f t="shared" si="1"/>
        <v>16756.541666666668</v>
      </c>
      <c r="H25" s="394"/>
      <c r="I25" s="49"/>
    </row>
    <row r="26" spans="1:9" x14ac:dyDescent="0.25">
      <c r="A26" s="407"/>
      <c r="B26" s="409"/>
      <c r="C26" s="400"/>
      <c r="D26" s="50" t="s">
        <v>46</v>
      </c>
      <c r="E26" s="51">
        <v>21.8</v>
      </c>
      <c r="F26" s="52">
        <v>2</v>
      </c>
      <c r="G26" s="53">
        <f t="shared" si="1"/>
        <v>1326.1666666666667</v>
      </c>
      <c r="H26" s="38"/>
      <c r="I26" s="54"/>
    </row>
    <row r="27" spans="1:9" ht="15.75" thickBot="1" x14ac:dyDescent="0.3">
      <c r="A27" s="407"/>
      <c r="B27" s="409"/>
      <c r="C27" s="401"/>
      <c r="D27" s="50" t="s">
        <v>50</v>
      </c>
      <c r="E27" s="51">
        <v>21.3</v>
      </c>
      <c r="F27" s="52">
        <v>2</v>
      </c>
      <c r="G27" s="53">
        <f t="shared" si="1"/>
        <v>1295.75</v>
      </c>
      <c r="H27" s="38"/>
      <c r="I27" s="54"/>
    </row>
    <row r="28" spans="1:9" x14ac:dyDescent="0.25">
      <c r="A28" s="406" t="s">
        <v>8</v>
      </c>
      <c r="B28" s="408">
        <v>2</v>
      </c>
      <c r="C28" s="402" t="s">
        <v>166</v>
      </c>
      <c r="D28" s="70" t="s">
        <v>46</v>
      </c>
      <c r="E28" s="71">
        <v>39.4</v>
      </c>
      <c r="F28" s="68">
        <f>$B$42</f>
        <v>2</v>
      </c>
      <c r="G28" s="62">
        <f t="shared" si="1"/>
        <v>2396.8333333333335</v>
      </c>
      <c r="H28" s="24"/>
      <c r="I28" s="72"/>
    </row>
    <row r="29" spans="1:9" x14ac:dyDescent="0.25">
      <c r="A29" s="407"/>
      <c r="B29" s="409"/>
      <c r="C29" s="403"/>
      <c r="D29" s="50" t="s">
        <v>54</v>
      </c>
      <c r="E29" s="51">
        <v>22.45</v>
      </c>
      <c r="F29" s="52">
        <v>1</v>
      </c>
      <c r="G29" s="53">
        <f t="shared" si="1"/>
        <v>682.85416666666663</v>
      </c>
      <c r="H29" s="20"/>
      <c r="I29" s="54"/>
    </row>
    <row r="30" spans="1:9" ht="15.75" thickBot="1" x14ac:dyDescent="0.3">
      <c r="A30" s="407"/>
      <c r="B30" s="409"/>
      <c r="C30" s="404"/>
      <c r="D30" s="50" t="s">
        <v>49</v>
      </c>
      <c r="E30" s="51">
        <v>237.7</v>
      </c>
      <c r="F30" s="52">
        <f>$B$42</f>
        <v>2</v>
      </c>
      <c r="G30" s="53">
        <f t="shared" si="1"/>
        <v>14460.083333333334</v>
      </c>
      <c r="H30" s="20"/>
      <c r="I30" s="54"/>
    </row>
    <row r="31" spans="1:9" ht="15.75" thickBot="1" x14ac:dyDescent="0.3">
      <c r="A31" s="374" t="s">
        <v>8</v>
      </c>
      <c r="B31" s="385">
        <v>3</v>
      </c>
      <c r="C31" s="376" t="s">
        <v>166</v>
      </c>
      <c r="D31" s="386" t="s">
        <v>55</v>
      </c>
      <c r="E31" s="378">
        <v>39</v>
      </c>
      <c r="F31" s="387">
        <f>$B$41</f>
        <v>1</v>
      </c>
      <c r="G31" s="388">
        <f t="shared" si="1"/>
        <v>1186.25</v>
      </c>
      <c r="H31" s="389"/>
      <c r="I31" s="390"/>
    </row>
    <row r="32" spans="1:9" s="280" customFormat="1" x14ac:dyDescent="0.25">
      <c r="A32" s="73"/>
      <c r="B32" s="74"/>
      <c r="C32" s="75"/>
      <c r="D32" s="273"/>
      <c r="E32" s="78"/>
      <c r="F32" s="79"/>
      <c r="G32" s="80"/>
      <c r="H32" s="81"/>
      <c r="I32" s="82"/>
    </row>
    <row r="33" spans="1:9" s="280" customFormat="1" x14ac:dyDescent="0.25">
      <c r="A33" s="73"/>
      <c r="B33" s="413" t="s">
        <v>141</v>
      </c>
      <c r="C33" s="413"/>
      <c r="D33" s="413"/>
      <c r="E33" s="281">
        <f>SUM(E2:E31)</f>
        <v>2161.4</v>
      </c>
      <c r="F33" s="86"/>
      <c r="G33" s="282"/>
      <c r="H33" s="283"/>
      <c r="I33" s="106"/>
    </row>
    <row r="34" spans="1:9" s="280" customFormat="1" ht="15.75" thickBot="1" x14ac:dyDescent="0.3">
      <c r="A34" s="73"/>
      <c r="B34" s="410" t="s">
        <v>36</v>
      </c>
      <c r="C34" s="410"/>
      <c r="D34" s="410"/>
      <c r="E34" s="281">
        <f>SUM(G2:G31)</f>
        <v>183427.66666666666</v>
      </c>
      <c r="F34" s="89"/>
      <c r="G34" s="80"/>
      <c r="H34" s="284"/>
      <c r="I34" s="106"/>
    </row>
    <row r="35" spans="1:9" s="280" customFormat="1" ht="15.75" thickBot="1" x14ac:dyDescent="0.3">
      <c r="A35" s="73"/>
      <c r="B35" s="285" t="s">
        <v>142</v>
      </c>
      <c r="C35" s="286"/>
      <c r="D35" s="286"/>
      <c r="E35" s="287"/>
      <c r="F35" s="89"/>
      <c r="G35" s="80"/>
      <c r="H35" s="288">
        <f>SUM(H2:H31)</f>
        <v>0</v>
      </c>
      <c r="I35" s="106"/>
    </row>
    <row r="36" spans="1:9" s="280" customFormat="1" ht="19.5" thickBot="1" x14ac:dyDescent="0.3">
      <c r="A36" s="73"/>
      <c r="B36" s="285" t="s">
        <v>143</v>
      </c>
      <c r="C36" s="286"/>
      <c r="D36" s="286"/>
      <c r="E36" s="287"/>
      <c r="F36" s="89"/>
      <c r="G36" s="80"/>
      <c r="H36" s="289">
        <f>+H35*24</f>
        <v>0</v>
      </c>
      <c r="I36" s="106"/>
    </row>
    <row r="37" spans="1:9" s="280" customFormat="1" x14ac:dyDescent="0.25">
      <c r="A37" s="73"/>
      <c r="B37" s="286"/>
      <c r="C37" s="286"/>
      <c r="D37" s="286"/>
      <c r="E37" s="287"/>
      <c r="F37" s="89"/>
      <c r="G37" s="80"/>
      <c r="H37" s="290"/>
      <c r="I37" s="106"/>
    </row>
    <row r="38" spans="1:9" s="280" customFormat="1" ht="15.75" x14ac:dyDescent="0.25">
      <c r="A38" s="411" t="s">
        <v>37</v>
      </c>
      <c r="B38" s="412"/>
      <c r="C38" s="412"/>
      <c r="D38" s="273"/>
      <c r="E38" s="78"/>
      <c r="F38" s="89"/>
      <c r="G38" s="80"/>
      <c r="H38" s="290"/>
      <c r="I38" s="106"/>
    </row>
    <row r="39" spans="1:9" s="280" customFormat="1" x14ac:dyDescent="0.25">
      <c r="A39" s="73"/>
      <c r="B39" s="74"/>
      <c r="C39" s="75"/>
      <c r="D39" s="273"/>
      <c r="E39" s="78"/>
      <c r="F39" s="89"/>
      <c r="G39" s="80"/>
      <c r="H39" s="290"/>
      <c r="I39" s="106"/>
    </row>
    <row r="40" spans="1:9" s="280" customFormat="1" x14ac:dyDescent="0.25">
      <c r="A40" s="73"/>
      <c r="B40" s="74" t="s">
        <v>38</v>
      </c>
      <c r="C40" s="79" t="s">
        <v>103</v>
      </c>
      <c r="D40" s="273"/>
      <c r="E40" s="78"/>
      <c r="F40" s="89"/>
      <c r="G40" s="80"/>
      <c r="H40" s="290"/>
      <c r="I40" s="106"/>
    </row>
    <row r="41" spans="1:9" s="280" customFormat="1" x14ac:dyDescent="0.25">
      <c r="A41" s="102"/>
      <c r="B41" s="103">
        <v>1</v>
      </c>
      <c r="C41" s="405" t="s">
        <v>107</v>
      </c>
      <c r="D41" s="405"/>
      <c r="E41" s="405"/>
      <c r="F41" s="405"/>
      <c r="G41" s="104"/>
      <c r="H41" s="105"/>
      <c r="I41" s="106"/>
    </row>
    <row r="42" spans="1:9" s="280" customFormat="1" x14ac:dyDescent="0.25">
      <c r="A42" s="73"/>
      <c r="B42" s="103">
        <v>2</v>
      </c>
      <c r="C42" s="405" t="s">
        <v>124</v>
      </c>
      <c r="D42" s="405"/>
      <c r="E42" s="405"/>
      <c r="F42" s="405"/>
      <c r="G42" s="104"/>
      <c r="H42" s="105"/>
      <c r="I42" s="106"/>
    </row>
    <row r="43" spans="1:9" s="280" customFormat="1" x14ac:dyDescent="0.25">
      <c r="A43" s="73"/>
      <c r="B43" s="103">
        <v>4</v>
      </c>
      <c r="C43" s="405" t="s">
        <v>123</v>
      </c>
      <c r="D43" s="405"/>
      <c r="E43" s="405"/>
      <c r="F43" s="405"/>
      <c r="G43" s="104"/>
      <c r="H43" s="105"/>
      <c r="I43" s="106"/>
    </row>
    <row r="44" spans="1:9" s="280" customFormat="1" x14ac:dyDescent="0.25">
      <c r="A44" s="73"/>
      <c r="B44" s="291">
        <v>4</v>
      </c>
      <c r="C44" s="405" t="s">
        <v>127</v>
      </c>
      <c r="D44" s="405"/>
      <c r="E44" s="405"/>
      <c r="F44" s="405"/>
      <c r="G44" s="104"/>
      <c r="H44" s="105"/>
      <c r="I44" s="106"/>
    </row>
    <row r="45" spans="1:9" s="280" customFormat="1" ht="15" customHeight="1" x14ac:dyDescent="0.25">
      <c r="A45" s="73"/>
      <c r="B45" s="292">
        <v>2</v>
      </c>
      <c r="C45" s="405" t="s">
        <v>126</v>
      </c>
      <c r="D45" s="405"/>
      <c r="E45" s="405"/>
      <c r="F45" s="405"/>
      <c r="G45" s="104"/>
      <c r="H45" s="105"/>
      <c r="I45" s="106"/>
    </row>
    <row r="46" spans="1:9" s="280" customFormat="1" ht="15" customHeight="1" x14ac:dyDescent="0.25">
      <c r="A46" s="73"/>
      <c r="B46" s="103" t="s">
        <v>104</v>
      </c>
      <c r="C46" s="405" t="s">
        <v>105</v>
      </c>
      <c r="D46" s="405"/>
      <c r="E46" s="405"/>
      <c r="F46" s="405"/>
      <c r="G46" s="405"/>
      <c r="H46" s="405"/>
      <c r="I46" s="106"/>
    </row>
    <row r="47" spans="1:9" s="280" customFormat="1" x14ac:dyDescent="0.25">
      <c r="A47" s="73"/>
      <c r="B47" s="293">
        <v>1</v>
      </c>
      <c r="C47" s="405" t="s">
        <v>108</v>
      </c>
      <c r="D47" s="405"/>
      <c r="E47" s="405"/>
      <c r="F47" s="405"/>
      <c r="G47" s="104"/>
      <c r="H47" s="105"/>
      <c r="I47" s="106"/>
    </row>
    <row r="48" spans="1:9" s="280" customFormat="1" x14ac:dyDescent="0.25">
      <c r="A48" s="73"/>
      <c r="B48" s="293">
        <v>2</v>
      </c>
      <c r="C48" s="405" t="s">
        <v>109</v>
      </c>
      <c r="D48" s="405"/>
      <c r="E48" s="405"/>
      <c r="F48" s="405"/>
      <c r="G48" s="104"/>
      <c r="H48" s="105"/>
      <c r="I48" s="106"/>
    </row>
    <row r="49" spans="1:9" s="280" customFormat="1" x14ac:dyDescent="0.25">
      <c r="A49" s="73"/>
      <c r="B49" s="293">
        <v>5</v>
      </c>
      <c r="C49" s="405" t="s">
        <v>110</v>
      </c>
      <c r="D49" s="405"/>
      <c r="E49" s="405"/>
      <c r="F49" s="405"/>
      <c r="G49" s="104"/>
      <c r="H49" s="105"/>
      <c r="I49" s="106"/>
    </row>
    <row r="50" spans="1:9" s="280" customFormat="1" x14ac:dyDescent="0.25">
      <c r="A50" s="73"/>
      <c r="B50" s="294">
        <v>1</v>
      </c>
      <c r="C50" s="405" t="s">
        <v>39</v>
      </c>
      <c r="D50" s="405"/>
      <c r="E50" s="405"/>
      <c r="F50" s="405"/>
      <c r="G50" s="104"/>
      <c r="H50" s="105"/>
      <c r="I50" s="106"/>
    </row>
    <row r="51" spans="1:9" s="280" customFormat="1" x14ac:dyDescent="0.25">
      <c r="A51" s="73"/>
      <c r="B51" s="295">
        <v>2</v>
      </c>
      <c r="C51" s="405" t="s">
        <v>40</v>
      </c>
      <c r="D51" s="405"/>
      <c r="E51" s="405"/>
      <c r="F51" s="405"/>
      <c r="G51" s="104"/>
      <c r="H51" s="105"/>
      <c r="I51" s="106"/>
    </row>
    <row r="52" spans="1:9" s="280" customFormat="1" ht="15.75" x14ac:dyDescent="0.25">
      <c r="A52" s="73"/>
      <c r="B52" s="296" t="s">
        <v>12</v>
      </c>
      <c r="C52" s="423" t="s">
        <v>41</v>
      </c>
      <c r="D52" s="423"/>
      <c r="E52" s="423"/>
      <c r="F52" s="423"/>
      <c r="G52" s="423"/>
      <c r="H52" s="423"/>
      <c r="I52" s="424"/>
    </row>
    <row r="53" spans="1:9" s="280" customFormat="1" ht="15.75" x14ac:dyDescent="0.25">
      <c r="A53" s="73"/>
      <c r="B53" s="114">
        <f>365/12</f>
        <v>30.416666666666668</v>
      </c>
      <c r="C53" s="422" t="s">
        <v>42</v>
      </c>
      <c r="D53" s="422"/>
      <c r="E53" s="115"/>
      <c r="F53" s="274"/>
      <c r="G53" s="117"/>
      <c r="H53" s="118"/>
      <c r="I53" s="275"/>
    </row>
    <row r="54" spans="1:9" s="280" customFormat="1" ht="15.75" x14ac:dyDescent="0.25">
      <c r="A54" s="73"/>
      <c r="B54" s="114">
        <f>52/12</f>
        <v>4.333333333333333</v>
      </c>
      <c r="C54" s="422" t="s">
        <v>111</v>
      </c>
      <c r="D54" s="422"/>
      <c r="E54" s="115"/>
      <c r="F54" s="274"/>
      <c r="G54" s="117"/>
      <c r="H54" s="118"/>
      <c r="I54" s="275"/>
    </row>
    <row r="55" spans="1:9" s="280" customFormat="1" ht="15.75" x14ac:dyDescent="0.25">
      <c r="A55" s="73"/>
      <c r="B55" s="74"/>
      <c r="C55" s="274"/>
      <c r="D55" s="274"/>
      <c r="E55" s="115"/>
      <c r="F55" s="274"/>
      <c r="G55" s="117"/>
      <c r="H55" s="118"/>
      <c r="I55" s="275"/>
    </row>
    <row r="56" spans="1:9" s="280" customFormat="1" ht="29.45" customHeight="1" x14ac:dyDescent="0.25">
      <c r="A56" s="73"/>
      <c r="B56" s="74"/>
      <c r="C56" s="418" t="s">
        <v>43</v>
      </c>
      <c r="D56" s="418"/>
      <c r="E56" s="418"/>
      <c r="F56" s="418"/>
      <c r="G56" s="418"/>
      <c r="H56" s="418"/>
      <c r="I56" s="419"/>
    </row>
    <row r="57" spans="1:9" s="280" customFormat="1" ht="15.75" thickBot="1" x14ac:dyDescent="0.3">
      <c r="A57" s="297"/>
      <c r="B57" s="298"/>
      <c r="C57" s="420"/>
      <c r="D57" s="420"/>
      <c r="E57" s="420"/>
      <c r="F57" s="420"/>
      <c r="G57" s="420"/>
      <c r="H57" s="420"/>
      <c r="I57" s="421"/>
    </row>
    <row r="58" spans="1:9" s="280" customFormat="1" ht="15.75" thickTop="1" x14ac:dyDescent="0.25">
      <c r="E58" s="299"/>
      <c r="G58" s="300"/>
    </row>
  </sheetData>
  <sheetProtection password="CA6C" sheet="1" objects="1" scenarios="1"/>
  <protectedRanges>
    <protectedRange algorithmName="SHA-512" hashValue="+zUxD4MZ1Q0pX67SY7/EDC0B665F8o+cd0a3WaHTQ7e2tgBg6Ti8vkxvqImLgKZ9MwuOHR4AUsvO9jRTyYHLzw==" saltValue="28B8lmOnmLNtCCTQ/gHjzg==" spinCount="100000" sqref="H32:I36" name="Oblast2"/>
    <protectedRange algorithmName="SHA-512" hashValue="YAfofda0Ei65XbBoaU4ORxeh4CjxzMBtUKyNZOFY+esvMuuFfBRbssJBP9kv3+6+/4RgcWORVVpNQ8VJc52knA==" saltValue="5NCItLiogk8PvwdC7RqQKQ==" spinCount="100000" sqref="F32:G36 H13:H27 F31:H31 F1:G30 A1:D30 A31:D31 A32:D36 E1:E36" name="Oblast1"/>
  </protectedRanges>
  <mergeCells count="34">
    <mergeCell ref="A25:A27"/>
    <mergeCell ref="B25:B27"/>
    <mergeCell ref="C56:I56"/>
    <mergeCell ref="C57:I57"/>
    <mergeCell ref="C53:D53"/>
    <mergeCell ref="C54:D54"/>
    <mergeCell ref="C47:F47"/>
    <mergeCell ref="C48:F48"/>
    <mergeCell ref="C50:F50"/>
    <mergeCell ref="C51:F51"/>
    <mergeCell ref="C52:I52"/>
    <mergeCell ref="C49:F49"/>
    <mergeCell ref="A2:A5"/>
    <mergeCell ref="B2:B5"/>
    <mergeCell ref="A6:A12"/>
    <mergeCell ref="B6:B12"/>
    <mergeCell ref="A13:A24"/>
    <mergeCell ref="B13:B24"/>
    <mergeCell ref="C46:H46"/>
    <mergeCell ref="A28:A30"/>
    <mergeCell ref="B28:B30"/>
    <mergeCell ref="C41:F41"/>
    <mergeCell ref="C42:F42"/>
    <mergeCell ref="C43:F43"/>
    <mergeCell ref="B34:D34"/>
    <mergeCell ref="A38:C38"/>
    <mergeCell ref="B33:D33"/>
    <mergeCell ref="C44:F44"/>
    <mergeCell ref="C45:F45"/>
    <mergeCell ref="C2:C5"/>
    <mergeCell ref="C6:C12"/>
    <mergeCell ref="C13:C24"/>
    <mergeCell ref="C25:C27"/>
    <mergeCell ref="C28:C30"/>
  </mergeCells>
  <pageMargins left="0.70866141732283472" right="0.70866141732283472" top="0.78740157480314965" bottom="0.78740157480314965" header="0.31496062992125984" footer="0.31496062992125984"/>
  <pageSetup paperSize="9" scale="50" orientation="portrait" r:id="rId1"/>
  <headerFooter>
    <oddHeader>&amp;RPŘÍLOHA č. 3</oddHeader>
  </headerFooter>
  <ignoredErrors>
    <ignoredError sqref="F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J57"/>
  <sheetViews>
    <sheetView showGridLines="0" view="pageBreakPreview" zoomScale="130" zoomScaleNormal="100" zoomScaleSheetLayoutView="130" workbookViewId="0">
      <pane ySplit="1" topLeftCell="A26" activePane="bottomLeft" state="frozen"/>
      <selection activeCell="B34" sqref="B34:K34"/>
      <selection pane="bottomLeft" activeCell="H30" sqref="H30"/>
    </sheetView>
  </sheetViews>
  <sheetFormatPr defaultColWidth="8.85546875" defaultRowHeight="15" x14ac:dyDescent="0.25"/>
  <cols>
    <col min="1" max="1" width="7.7109375" style="277" customWidth="1"/>
    <col min="2" max="2" width="8.42578125" style="277" customWidth="1"/>
    <col min="3" max="3" width="18.42578125" style="323" customWidth="1"/>
    <col min="4" max="4" width="40.7109375" style="277" customWidth="1"/>
    <col min="5" max="5" width="8.7109375" style="277" customWidth="1"/>
    <col min="6" max="6" width="12.140625" style="277" customWidth="1"/>
    <col min="7" max="7" width="9.85546875" style="277" customWidth="1"/>
    <col min="8" max="8" width="16.85546875" style="277" customWidth="1"/>
    <col min="9" max="9" width="39.5703125" style="277" customWidth="1"/>
    <col min="10" max="16384" width="8.85546875" style="277"/>
  </cols>
  <sheetData>
    <row r="1" spans="1:10" ht="30.75" thickBot="1" x14ac:dyDescent="0.3">
      <c r="A1" s="303" t="s">
        <v>0</v>
      </c>
      <c r="B1" s="304" t="s">
        <v>1</v>
      </c>
      <c r="C1" s="304" t="s">
        <v>2</v>
      </c>
      <c r="D1" s="305" t="s">
        <v>3</v>
      </c>
      <c r="E1" s="125" t="s">
        <v>4</v>
      </c>
      <c r="F1" s="124" t="s">
        <v>5</v>
      </c>
      <c r="G1" s="126" t="s">
        <v>12</v>
      </c>
      <c r="H1" s="127" t="s">
        <v>101</v>
      </c>
      <c r="I1" s="306" t="s">
        <v>7</v>
      </c>
    </row>
    <row r="2" spans="1:10" ht="15.75" thickTop="1" x14ac:dyDescent="0.25">
      <c r="A2" s="428" t="s">
        <v>13</v>
      </c>
      <c r="B2" s="429">
        <v>1</v>
      </c>
      <c r="C2" s="425" t="s">
        <v>166</v>
      </c>
      <c r="D2" s="355" t="s">
        <v>59</v>
      </c>
      <c r="E2" s="356">
        <v>152</v>
      </c>
      <c r="F2" s="357">
        <v>4</v>
      </c>
      <c r="G2" s="358">
        <f>E2*F2*$B$52/2</f>
        <v>9246.6666666666679</v>
      </c>
      <c r="H2" s="359"/>
      <c r="I2" s="360" t="s">
        <v>128</v>
      </c>
      <c r="J2" s="307"/>
    </row>
    <row r="3" spans="1:10" x14ac:dyDescent="0.25">
      <c r="A3" s="407"/>
      <c r="B3" s="409"/>
      <c r="C3" s="403"/>
      <c r="D3" s="248" t="s">
        <v>59</v>
      </c>
      <c r="E3" s="245"/>
      <c r="F3" s="279">
        <v>2</v>
      </c>
      <c r="G3" s="250">
        <f>E2*F3*$B$52/2</f>
        <v>4623.3333333333339</v>
      </c>
      <c r="H3" s="308"/>
      <c r="I3" s="66" t="s">
        <v>128</v>
      </c>
      <c r="J3" s="307"/>
    </row>
    <row r="4" spans="1:10" x14ac:dyDescent="0.25">
      <c r="A4" s="407"/>
      <c r="B4" s="409"/>
      <c r="C4" s="403"/>
      <c r="D4" s="309" t="s">
        <v>56</v>
      </c>
      <c r="E4" s="245">
        <v>14</v>
      </c>
      <c r="F4" s="129">
        <f>$B$41</f>
        <v>2</v>
      </c>
      <c r="G4" s="250">
        <f>E4*F4*$B$52</f>
        <v>851.66666666666674</v>
      </c>
      <c r="H4" s="310"/>
      <c r="I4" s="311"/>
      <c r="J4" s="307"/>
    </row>
    <row r="5" spans="1:10" x14ac:dyDescent="0.25">
      <c r="A5" s="407"/>
      <c r="B5" s="409"/>
      <c r="C5" s="403"/>
      <c r="D5" s="248" t="s">
        <v>51</v>
      </c>
      <c r="E5" s="249">
        <v>90</v>
      </c>
      <c r="F5" s="129">
        <f>$B$41</f>
        <v>2</v>
      </c>
      <c r="G5" s="250">
        <f>E5*F5*$B$52</f>
        <v>5475</v>
      </c>
      <c r="H5" s="27"/>
      <c r="I5" s="312"/>
      <c r="J5" s="307"/>
    </row>
    <row r="6" spans="1:10" x14ac:dyDescent="0.25">
      <c r="A6" s="407"/>
      <c r="B6" s="409"/>
      <c r="C6" s="403"/>
      <c r="D6" s="248" t="s">
        <v>60</v>
      </c>
      <c r="E6" s="249">
        <v>20</v>
      </c>
      <c r="F6" s="129">
        <f>$B$41</f>
        <v>2</v>
      </c>
      <c r="G6" s="250">
        <f>E6*F6*$B$52</f>
        <v>1216.6666666666667</v>
      </c>
      <c r="H6" s="27"/>
      <c r="I6" s="313"/>
      <c r="J6" s="307"/>
    </row>
    <row r="7" spans="1:10" x14ac:dyDescent="0.25">
      <c r="A7" s="407"/>
      <c r="B7" s="409"/>
      <c r="C7" s="403"/>
      <c r="D7" s="248" t="s">
        <v>61</v>
      </c>
      <c r="E7" s="249">
        <v>8</v>
      </c>
      <c r="F7" s="135">
        <f>$B$40</f>
        <v>1</v>
      </c>
      <c r="G7" s="250">
        <f>E7*F7*$B$52</f>
        <v>243.33333333333334</v>
      </c>
      <c r="H7" s="27"/>
      <c r="I7" s="313"/>
      <c r="J7" s="307"/>
    </row>
    <row r="8" spans="1:10" x14ac:dyDescent="0.25">
      <c r="A8" s="407"/>
      <c r="B8" s="409"/>
      <c r="C8" s="403"/>
      <c r="D8" s="426" t="s">
        <v>62</v>
      </c>
      <c r="E8" s="249">
        <v>106</v>
      </c>
      <c r="F8" s="278">
        <v>4</v>
      </c>
      <c r="G8" s="250">
        <f>E8*F8*$B$52/2</f>
        <v>6448.3333333333339</v>
      </c>
      <c r="H8" s="27"/>
      <c r="I8" s="312" t="s">
        <v>139</v>
      </c>
      <c r="J8" s="307"/>
    </row>
    <row r="9" spans="1:10" x14ac:dyDescent="0.25">
      <c r="A9" s="407"/>
      <c r="B9" s="409"/>
      <c r="C9" s="403"/>
      <c r="D9" s="427"/>
      <c r="E9" s="249"/>
      <c r="F9" s="279">
        <v>2</v>
      </c>
      <c r="G9" s="250">
        <f>E8*F9*$B$52/2</f>
        <v>3224.166666666667</v>
      </c>
      <c r="H9" s="27"/>
      <c r="I9" s="66" t="s">
        <v>128</v>
      </c>
      <c r="J9" s="307"/>
    </row>
    <row r="10" spans="1:10" x14ac:dyDescent="0.25">
      <c r="A10" s="407"/>
      <c r="B10" s="409"/>
      <c r="C10" s="403"/>
      <c r="D10" s="426" t="s">
        <v>63</v>
      </c>
      <c r="E10" s="249">
        <v>64</v>
      </c>
      <c r="F10" s="278">
        <v>4</v>
      </c>
      <c r="G10" s="250">
        <f>E10*F10*$B$52/2</f>
        <v>3893.3333333333335</v>
      </c>
      <c r="H10" s="27"/>
      <c r="I10" s="312" t="s">
        <v>139</v>
      </c>
      <c r="J10" s="307"/>
    </row>
    <row r="11" spans="1:10" x14ac:dyDescent="0.25">
      <c r="A11" s="407"/>
      <c r="B11" s="409"/>
      <c r="C11" s="403"/>
      <c r="D11" s="427"/>
      <c r="E11" s="249"/>
      <c r="F11" s="279">
        <v>2</v>
      </c>
      <c r="G11" s="250">
        <f>E10*F11*$B$52/2</f>
        <v>1946.6666666666667</v>
      </c>
      <c r="H11" s="27"/>
      <c r="I11" s="66" t="s">
        <v>128</v>
      </c>
      <c r="J11" s="307"/>
    </row>
    <row r="12" spans="1:10" x14ac:dyDescent="0.25">
      <c r="A12" s="407"/>
      <c r="B12" s="409"/>
      <c r="C12" s="403"/>
      <c r="D12" s="248" t="s">
        <v>177</v>
      </c>
      <c r="E12" s="249">
        <v>26</v>
      </c>
      <c r="F12" s="129">
        <f>$B$41</f>
        <v>2</v>
      </c>
      <c r="G12" s="250">
        <f t="shared" ref="G12:G17" si="0">E12*F12*$B$52</f>
        <v>1581.6666666666667</v>
      </c>
      <c r="H12" s="27"/>
      <c r="I12" s="313"/>
    </row>
    <row r="13" spans="1:10" x14ac:dyDescent="0.25">
      <c r="A13" s="407"/>
      <c r="B13" s="409"/>
      <c r="C13" s="403"/>
      <c r="D13" s="248" t="s">
        <v>176</v>
      </c>
      <c r="E13" s="249">
        <v>6</v>
      </c>
      <c r="F13" s="129">
        <v>4</v>
      </c>
      <c r="G13" s="250">
        <f t="shared" si="0"/>
        <v>730</v>
      </c>
      <c r="H13" s="27"/>
      <c r="I13" s="313" t="s">
        <v>174</v>
      </c>
    </row>
    <row r="14" spans="1:10" x14ac:dyDescent="0.25">
      <c r="A14" s="407"/>
      <c r="B14" s="409"/>
      <c r="C14" s="403"/>
      <c r="D14" s="248" t="s">
        <v>171</v>
      </c>
      <c r="E14" s="249">
        <v>6.65</v>
      </c>
      <c r="F14" s="129">
        <f>$B$40</f>
        <v>1</v>
      </c>
      <c r="G14" s="250">
        <f t="shared" si="0"/>
        <v>202.27083333333334</v>
      </c>
      <c r="H14" s="27"/>
      <c r="I14" s="313"/>
    </row>
    <row r="15" spans="1:10" x14ac:dyDescent="0.25">
      <c r="A15" s="407"/>
      <c r="B15" s="409"/>
      <c r="C15" s="403"/>
      <c r="D15" s="248" t="s">
        <v>65</v>
      </c>
      <c r="E15" s="249">
        <v>8.4</v>
      </c>
      <c r="F15" s="129">
        <f>$B$40</f>
        <v>1</v>
      </c>
      <c r="G15" s="250">
        <f t="shared" si="0"/>
        <v>255.50000000000003</v>
      </c>
      <c r="H15" s="27"/>
      <c r="I15" s="313"/>
    </row>
    <row r="16" spans="1:10" x14ac:dyDescent="0.25">
      <c r="A16" s="407"/>
      <c r="B16" s="409"/>
      <c r="C16" s="403"/>
      <c r="D16" s="248" t="s">
        <v>66</v>
      </c>
      <c r="E16" s="249">
        <v>15.5</v>
      </c>
      <c r="F16" s="129">
        <f>$B$40</f>
        <v>1</v>
      </c>
      <c r="G16" s="250">
        <f t="shared" si="0"/>
        <v>471.45833333333337</v>
      </c>
      <c r="H16" s="27"/>
      <c r="I16" s="313"/>
    </row>
    <row r="17" spans="1:9" x14ac:dyDescent="0.25">
      <c r="A17" s="407"/>
      <c r="B17" s="409"/>
      <c r="C17" s="403"/>
      <c r="D17" s="244" t="s">
        <v>64</v>
      </c>
      <c r="E17" s="245">
        <v>30</v>
      </c>
      <c r="F17" s="129">
        <f>$B$40</f>
        <v>1</v>
      </c>
      <c r="G17" s="250">
        <f t="shared" si="0"/>
        <v>912.5</v>
      </c>
      <c r="H17" s="30"/>
      <c r="I17" s="312"/>
    </row>
    <row r="18" spans="1:9" ht="15.75" thickBot="1" x14ac:dyDescent="0.3">
      <c r="A18" s="416"/>
      <c r="B18" s="417"/>
      <c r="C18" s="404"/>
      <c r="D18" s="315" t="s">
        <v>72</v>
      </c>
      <c r="E18" s="316">
        <v>110</v>
      </c>
      <c r="F18" s="199">
        <v>2</v>
      </c>
      <c r="G18" s="258">
        <f>E18*F18*$B$53</f>
        <v>953.33333333333326</v>
      </c>
      <c r="H18" s="317"/>
      <c r="I18" s="318" t="s">
        <v>147</v>
      </c>
    </row>
    <row r="19" spans="1:9" x14ac:dyDescent="0.25">
      <c r="A19" s="407" t="s">
        <v>13</v>
      </c>
      <c r="B19" s="409">
        <v>2</v>
      </c>
      <c r="C19" s="402" t="s">
        <v>166</v>
      </c>
      <c r="D19" s="244" t="s">
        <v>171</v>
      </c>
      <c r="E19" s="245">
        <v>7.3</v>
      </c>
      <c r="F19" s="135">
        <f>$B$40</f>
        <v>1</v>
      </c>
      <c r="G19" s="246">
        <f t="shared" ref="G19:G26" si="1">E19*F19*$B$52</f>
        <v>222.04166666666666</v>
      </c>
      <c r="H19" s="30"/>
      <c r="I19" s="312"/>
    </row>
    <row r="20" spans="1:9" x14ac:dyDescent="0.25">
      <c r="A20" s="407"/>
      <c r="B20" s="409"/>
      <c r="C20" s="403"/>
      <c r="D20" s="244" t="s">
        <v>67</v>
      </c>
      <c r="E20" s="245">
        <v>30</v>
      </c>
      <c r="F20" s="129">
        <f>$B$40</f>
        <v>1</v>
      </c>
      <c r="G20" s="250">
        <f t="shared" si="1"/>
        <v>912.5</v>
      </c>
      <c r="H20" s="30"/>
      <c r="I20" s="312"/>
    </row>
    <row r="21" spans="1:9" ht="15.75" thickBot="1" x14ac:dyDescent="0.3">
      <c r="A21" s="407"/>
      <c r="B21" s="409"/>
      <c r="C21" s="403"/>
      <c r="D21" s="244" t="s">
        <v>68</v>
      </c>
      <c r="E21" s="245">
        <v>30</v>
      </c>
      <c r="F21" s="129">
        <f>$B$40</f>
        <v>1</v>
      </c>
      <c r="G21" s="250">
        <f t="shared" si="1"/>
        <v>912.5</v>
      </c>
      <c r="H21" s="30"/>
      <c r="I21" s="312"/>
    </row>
    <row r="22" spans="1:9" x14ac:dyDescent="0.25">
      <c r="A22" s="406" t="s">
        <v>13</v>
      </c>
      <c r="B22" s="408">
        <v>3</v>
      </c>
      <c r="C22" s="402" t="s">
        <v>166</v>
      </c>
      <c r="D22" s="260" t="s">
        <v>69</v>
      </c>
      <c r="E22" s="261">
        <v>140</v>
      </c>
      <c r="F22" s="148">
        <f>$B$41</f>
        <v>2</v>
      </c>
      <c r="G22" s="262">
        <f t="shared" si="1"/>
        <v>8516.6666666666679</v>
      </c>
      <c r="H22" s="34"/>
      <c r="I22" s="319"/>
    </row>
    <row r="23" spans="1:9" x14ac:dyDescent="0.25">
      <c r="A23" s="407"/>
      <c r="B23" s="409"/>
      <c r="C23" s="403"/>
      <c r="D23" s="244" t="s">
        <v>70</v>
      </c>
      <c r="E23" s="245">
        <v>30</v>
      </c>
      <c r="F23" s="129">
        <f>$B$40</f>
        <v>1</v>
      </c>
      <c r="G23" s="250">
        <f t="shared" si="1"/>
        <v>912.5</v>
      </c>
      <c r="H23" s="30"/>
      <c r="I23" s="312"/>
    </row>
    <row r="24" spans="1:9" x14ac:dyDescent="0.25">
      <c r="A24" s="407"/>
      <c r="B24" s="409"/>
      <c r="C24" s="403"/>
      <c r="D24" s="244" t="s">
        <v>171</v>
      </c>
      <c r="E24" s="245">
        <v>7.3</v>
      </c>
      <c r="F24" s="129">
        <f>$B$40</f>
        <v>1</v>
      </c>
      <c r="G24" s="250">
        <f t="shared" si="1"/>
        <v>222.04166666666666</v>
      </c>
      <c r="H24" s="30"/>
      <c r="I24" s="312"/>
    </row>
    <row r="25" spans="1:9" ht="15.75" thickBot="1" x14ac:dyDescent="0.3">
      <c r="A25" s="407"/>
      <c r="B25" s="409"/>
      <c r="C25" s="404"/>
      <c r="D25" s="244" t="s">
        <v>71</v>
      </c>
      <c r="E25" s="245">
        <v>14.3</v>
      </c>
      <c r="F25" s="129">
        <f>$B$40</f>
        <v>1</v>
      </c>
      <c r="G25" s="250">
        <f t="shared" si="1"/>
        <v>434.95833333333337</v>
      </c>
      <c r="H25" s="30"/>
      <c r="I25" s="312"/>
    </row>
    <row r="26" spans="1:9" x14ac:dyDescent="0.25">
      <c r="A26" s="430" t="s">
        <v>13</v>
      </c>
      <c r="B26" s="435">
        <v>4</v>
      </c>
      <c r="C26" s="402" t="s">
        <v>166</v>
      </c>
      <c r="D26" s="260" t="s">
        <v>74</v>
      </c>
      <c r="E26" s="261">
        <v>30</v>
      </c>
      <c r="F26" s="148">
        <f>$B$40</f>
        <v>1</v>
      </c>
      <c r="G26" s="262">
        <f t="shared" si="1"/>
        <v>912.5</v>
      </c>
      <c r="H26" s="383"/>
      <c r="I26" s="319"/>
    </row>
    <row r="27" spans="1:9" x14ac:dyDescent="0.25">
      <c r="A27" s="431"/>
      <c r="B27" s="415"/>
      <c r="C27" s="403"/>
      <c r="D27" s="248" t="s">
        <v>73</v>
      </c>
      <c r="E27" s="249">
        <v>14.3</v>
      </c>
      <c r="F27" s="139">
        <v>1</v>
      </c>
      <c r="G27" s="250">
        <f>E27*F27*$B$53</f>
        <v>61.966666666666669</v>
      </c>
      <c r="H27" s="31"/>
      <c r="I27" s="313"/>
    </row>
    <row r="28" spans="1:9" ht="15.75" thickBot="1" x14ac:dyDescent="0.3">
      <c r="A28" s="432"/>
      <c r="B28" s="436"/>
      <c r="C28" s="404"/>
      <c r="D28" s="256" t="s">
        <v>171</v>
      </c>
      <c r="E28" s="257">
        <v>7.6</v>
      </c>
      <c r="F28" s="143">
        <f>$B$40</f>
        <v>1</v>
      </c>
      <c r="G28" s="258">
        <f>E28*F28*$B$52</f>
        <v>231.16666666666666</v>
      </c>
      <c r="H28" s="28"/>
      <c r="I28" s="314"/>
    </row>
    <row r="29" spans="1:9" x14ac:dyDescent="0.25">
      <c r="A29" s="407" t="s">
        <v>13</v>
      </c>
      <c r="B29" s="433">
        <v>5</v>
      </c>
      <c r="C29" s="402" t="s">
        <v>166</v>
      </c>
      <c r="D29" s="244" t="s">
        <v>75</v>
      </c>
      <c r="E29" s="245">
        <v>10</v>
      </c>
      <c r="F29" s="135">
        <f>$B$40</f>
        <v>1</v>
      </c>
      <c r="G29" s="246">
        <f>E29*F29*$B$52</f>
        <v>304.16666666666669</v>
      </c>
      <c r="H29" s="384"/>
      <c r="I29" s="312"/>
    </row>
    <row r="30" spans="1:9" ht="15.75" thickBot="1" x14ac:dyDescent="0.3">
      <c r="A30" s="416"/>
      <c r="B30" s="434"/>
      <c r="C30" s="404"/>
      <c r="D30" s="256" t="s">
        <v>76</v>
      </c>
      <c r="E30" s="257">
        <v>14.95</v>
      </c>
      <c r="F30" s="199">
        <v>1</v>
      </c>
      <c r="G30" s="258">
        <f>E30*F30*$B$53</f>
        <v>64.783333333333331</v>
      </c>
      <c r="H30" s="28"/>
      <c r="I30" s="314"/>
    </row>
    <row r="31" spans="1:9" x14ac:dyDescent="0.25">
      <c r="A31" s="73"/>
      <c r="B31" s="74"/>
      <c r="C31" s="322"/>
      <c r="D31" s="347"/>
      <c r="E31" s="80"/>
      <c r="F31" s="77"/>
      <c r="G31" s="78"/>
      <c r="H31" s="219"/>
      <c r="I31" s="82"/>
    </row>
    <row r="32" spans="1:9" ht="15" customHeight="1" x14ac:dyDescent="0.25">
      <c r="A32" s="73"/>
      <c r="B32" s="413" t="s">
        <v>141</v>
      </c>
      <c r="C32" s="413"/>
      <c r="D32" s="413"/>
      <c r="E32" s="320">
        <f>SUM(E2:E30)</f>
        <v>992.29999999999984</v>
      </c>
      <c r="F32" s="86"/>
      <c r="G32" s="282"/>
      <c r="H32" s="283"/>
      <c r="I32" s="106"/>
    </row>
    <row r="33" spans="1:9" ht="15.75" thickBot="1" x14ac:dyDescent="0.3">
      <c r="A33" s="73"/>
      <c r="B33" s="410" t="s">
        <v>36</v>
      </c>
      <c r="C33" s="410"/>
      <c r="D33" s="410"/>
      <c r="E33" s="320">
        <f>SUM(G2:G30)</f>
        <v>55983.6875</v>
      </c>
      <c r="F33" s="89"/>
      <c r="G33" s="80"/>
      <c r="H33" s="284"/>
      <c r="I33" s="106"/>
    </row>
    <row r="34" spans="1:9" ht="15.75" thickBot="1" x14ac:dyDescent="0.3">
      <c r="A34" s="73"/>
      <c r="B34" s="285" t="s">
        <v>142</v>
      </c>
      <c r="C34" s="321"/>
      <c r="D34" s="286"/>
      <c r="E34" s="282"/>
      <c r="F34" s="89"/>
      <c r="G34" s="80"/>
      <c r="H34" s="288">
        <f>SUM(H1:H30)</f>
        <v>0</v>
      </c>
      <c r="I34" s="106"/>
    </row>
    <row r="35" spans="1:9" ht="19.5" thickBot="1" x14ac:dyDescent="0.3">
      <c r="A35" s="73"/>
      <c r="B35" s="285" t="s">
        <v>143</v>
      </c>
      <c r="C35" s="321"/>
      <c r="D35" s="286"/>
      <c r="E35" s="282"/>
      <c r="F35" s="89"/>
      <c r="G35" s="80"/>
      <c r="H35" s="289">
        <f>+H34*24</f>
        <v>0</v>
      </c>
      <c r="I35" s="106"/>
    </row>
    <row r="36" spans="1:9" x14ac:dyDescent="0.25">
      <c r="A36" s="73"/>
      <c r="B36" s="286"/>
      <c r="C36" s="321"/>
      <c r="D36" s="286"/>
      <c r="E36" s="282"/>
      <c r="F36" s="89"/>
      <c r="G36" s="80"/>
      <c r="H36" s="290"/>
      <c r="I36" s="106"/>
    </row>
    <row r="37" spans="1:9" ht="15.75" x14ac:dyDescent="0.25">
      <c r="A37" s="411" t="s">
        <v>37</v>
      </c>
      <c r="B37" s="412"/>
      <c r="C37" s="412"/>
      <c r="D37" s="273"/>
      <c r="E37" s="80"/>
      <c r="F37" s="89"/>
      <c r="G37" s="80"/>
      <c r="H37" s="290"/>
      <c r="I37" s="106"/>
    </row>
    <row r="38" spans="1:9" x14ac:dyDescent="0.25">
      <c r="A38" s="73"/>
      <c r="B38" s="74"/>
      <c r="C38" s="322"/>
      <c r="D38" s="273"/>
      <c r="E38" s="80"/>
      <c r="F38" s="89"/>
      <c r="G38" s="80"/>
      <c r="H38" s="290"/>
      <c r="I38" s="106"/>
    </row>
    <row r="39" spans="1:9" x14ac:dyDescent="0.25">
      <c r="A39" s="73"/>
      <c r="B39" s="74" t="s">
        <v>38</v>
      </c>
      <c r="C39" s="79" t="s">
        <v>103</v>
      </c>
      <c r="D39" s="273"/>
      <c r="E39" s="78"/>
      <c r="F39" s="89"/>
      <c r="G39" s="80"/>
      <c r="H39" s="290"/>
      <c r="I39" s="106"/>
    </row>
    <row r="40" spans="1:9" ht="15" customHeight="1" x14ac:dyDescent="0.25">
      <c r="A40" s="102"/>
      <c r="B40" s="103">
        <v>1</v>
      </c>
      <c r="C40" s="405" t="s">
        <v>107</v>
      </c>
      <c r="D40" s="405"/>
      <c r="E40" s="405"/>
      <c r="F40" s="405"/>
      <c r="G40" s="104"/>
      <c r="H40" s="105"/>
      <c r="I40" s="106"/>
    </row>
    <row r="41" spans="1:9" ht="15" customHeight="1" x14ac:dyDescent="0.25">
      <c r="A41" s="73"/>
      <c r="B41" s="103">
        <v>2</v>
      </c>
      <c r="C41" s="405" t="s">
        <v>124</v>
      </c>
      <c r="D41" s="405"/>
      <c r="E41" s="405"/>
      <c r="F41" s="405"/>
      <c r="G41" s="104"/>
      <c r="H41" s="105"/>
      <c r="I41" s="106"/>
    </row>
    <row r="42" spans="1:9" ht="15" customHeight="1" x14ac:dyDescent="0.25">
      <c r="A42" s="73"/>
      <c r="B42" s="103">
        <v>4</v>
      </c>
      <c r="C42" s="405" t="s">
        <v>123</v>
      </c>
      <c r="D42" s="405"/>
      <c r="E42" s="405"/>
      <c r="F42" s="405"/>
      <c r="G42" s="104"/>
      <c r="H42" s="105"/>
      <c r="I42" s="106"/>
    </row>
    <row r="43" spans="1:9" s="280" customFormat="1" x14ac:dyDescent="0.25">
      <c r="A43" s="73"/>
      <c r="B43" s="291">
        <v>4</v>
      </c>
      <c r="C43" s="405" t="s">
        <v>127</v>
      </c>
      <c r="D43" s="405"/>
      <c r="E43" s="405"/>
      <c r="F43" s="405"/>
      <c r="G43" s="104"/>
      <c r="H43" s="105"/>
      <c r="I43" s="106"/>
    </row>
    <row r="44" spans="1:9" s="280" customFormat="1" ht="15" customHeight="1" x14ac:dyDescent="0.25">
      <c r="A44" s="73"/>
      <c r="B44" s="292">
        <v>2</v>
      </c>
      <c r="C44" s="405" t="s">
        <v>126</v>
      </c>
      <c r="D44" s="405"/>
      <c r="E44" s="405"/>
      <c r="F44" s="405"/>
      <c r="G44" s="104"/>
      <c r="H44" s="105"/>
      <c r="I44" s="106"/>
    </row>
    <row r="45" spans="1:9" ht="15" customHeight="1" x14ac:dyDescent="0.25">
      <c r="A45" s="73"/>
      <c r="B45" s="103" t="s">
        <v>104</v>
      </c>
      <c r="C45" s="405" t="s">
        <v>105</v>
      </c>
      <c r="D45" s="405"/>
      <c r="E45" s="405"/>
      <c r="F45" s="405"/>
      <c r="G45" s="405"/>
      <c r="H45" s="405"/>
      <c r="I45" s="106"/>
    </row>
    <row r="46" spans="1:9" ht="15" customHeight="1" x14ac:dyDescent="0.25">
      <c r="A46" s="73"/>
      <c r="B46" s="293">
        <v>1</v>
      </c>
      <c r="C46" s="405" t="s">
        <v>108</v>
      </c>
      <c r="D46" s="405"/>
      <c r="E46" s="405"/>
      <c r="F46" s="405"/>
      <c r="G46" s="104"/>
      <c r="H46" s="105"/>
      <c r="I46" s="106"/>
    </row>
    <row r="47" spans="1:9" ht="15" customHeight="1" x14ac:dyDescent="0.25">
      <c r="A47" s="73"/>
      <c r="B47" s="293">
        <v>2</v>
      </c>
      <c r="C47" s="405" t="s">
        <v>109</v>
      </c>
      <c r="D47" s="405"/>
      <c r="E47" s="405"/>
      <c r="F47" s="405"/>
      <c r="G47" s="104"/>
      <c r="H47" s="105"/>
      <c r="I47" s="106"/>
    </row>
    <row r="48" spans="1:9" ht="15" customHeight="1" x14ac:dyDescent="0.25">
      <c r="A48" s="73"/>
      <c r="B48" s="293">
        <v>5</v>
      </c>
      <c r="C48" s="405" t="s">
        <v>110</v>
      </c>
      <c r="D48" s="405"/>
      <c r="E48" s="405"/>
      <c r="F48" s="405"/>
      <c r="G48" s="104"/>
      <c r="H48" s="105"/>
      <c r="I48" s="106"/>
    </row>
    <row r="49" spans="1:9" ht="15" customHeight="1" x14ac:dyDescent="0.25">
      <c r="A49" s="73"/>
      <c r="B49" s="294">
        <v>1</v>
      </c>
      <c r="C49" s="405" t="s">
        <v>39</v>
      </c>
      <c r="D49" s="405"/>
      <c r="E49" s="405"/>
      <c r="F49" s="405"/>
      <c r="G49" s="104"/>
      <c r="H49" s="105"/>
      <c r="I49" s="106"/>
    </row>
    <row r="50" spans="1:9" x14ac:dyDescent="0.25">
      <c r="A50" s="73"/>
      <c r="B50" s="295">
        <v>2</v>
      </c>
      <c r="C50" s="405" t="s">
        <v>40</v>
      </c>
      <c r="D50" s="405"/>
      <c r="E50" s="405"/>
      <c r="F50" s="405"/>
      <c r="G50" s="104"/>
      <c r="H50" s="105"/>
      <c r="I50" s="106"/>
    </row>
    <row r="51" spans="1:9" ht="15.75" customHeight="1" x14ac:dyDescent="0.25">
      <c r="A51" s="73"/>
      <c r="B51" s="296" t="s">
        <v>12</v>
      </c>
      <c r="C51" s="423" t="s">
        <v>41</v>
      </c>
      <c r="D51" s="423"/>
      <c r="E51" s="423"/>
      <c r="F51" s="423"/>
      <c r="G51" s="423"/>
      <c r="H51" s="423"/>
      <c r="I51" s="424"/>
    </row>
    <row r="52" spans="1:9" ht="15.75" customHeight="1" x14ac:dyDescent="0.25">
      <c r="A52" s="73"/>
      <c r="B52" s="114">
        <f>365/12</f>
        <v>30.416666666666668</v>
      </c>
      <c r="C52" s="422" t="s">
        <v>42</v>
      </c>
      <c r="D52" s="422"/>
      <c r="E52" s="115"/>
      <c r="F52" s="274"/>
      <c r="G52" s="117"/>
      <c r="H52" s="118"/>
      <c r="I52" s="275"/>
    </row>
    <row r="53" spans="1:9" ht="15.75" customHeight="1" x14ac:dyDescent="0.25">
      <c r="A53" s="73"/>
      <c r="B53" s="114">
        <f>52/12</f>
        <v>4.333333333333333</v>
      </c>
      <c r="C53" s="422" t="s">
        <v>111</v>
      </c>
      <c r="D53" s="422"/>
      <c r="E53" s="115"/>
      <c r="F53" s="274"/>
      <c r="G53" s="117"/>
      <c r="H53" s="118"/>
      <c r="I53" s="275"/>
    </row>
    <row r="54" spans="1:9" ht="15.75" x14ac:dyDescent="0.25">
      <c r="A54" s="73"/>
      <c r="B54" s="74"/>
      <c r="C54" s="160"/>
      <c r="D54" s="274"/>
      <c r="E54" s="274"/>
      <c r="F54" s="274"/>
      <c r="G54" s="274"/>
      <c r="H54" s="118"/>
      <c r="I54" s="275"/>
    </row>
    <row r="55" spans="1:9" ht="29.45" customHeight="1" x14ac:dyDescent="0.25">
      <c r="A55" s="73"/>
      <c r="B55" s="74"/>
      <c r="C55" s="418" t="s">
        <v>43</v>
      </c>
      <c r="D55" s="418"/>
      <c r="E55" s="418"/>
      <c r="F55" s="418"/>
      <c r="G55" s="418"/>
      <c r="H55" s="418"/>
      <c r="I55" s="419"/>
    </row>
    <row r="56" spans="1:9" ht="15.75" thickBot="1" x14ac:dyDescent="0.3">
      <c r="A56" s="297"/>
      <c r="B56" s="298"/>
      <c r="C56" s="420"/>
      <c r="D56" s="420"/>
      <c r="E56" s="420"/>
      <c r="F56" s="420"/>
      <c r="G56" s="420"/>
      <c r="H56" s="420"/>
      <c r="I56" s="421"/>
    </row>
    <row r="57" spans="1:9" ht="15.75" thickTop="1" x14ac:dyDescent="0.25"/>
  </sheetData>
  <sheetProtection password="CA6C" sheet="1" objects="1" scenarios="1"/>
  <protectedRanges>
    <protectedRange algorithmName="SHA-512" hashValue="+zUxD4MZ1Q0pX67SY7/EDC0B665F8o+cd0a3WaHTQ7e2tgBg6Ti8vkxvqImLgKZ9MwuOHR4AUsvO9jRTyYHLzw==" saltValue="28B8lmOnmLNtCCTQ/gHjzg==" spinCount="100000" sqref="H31:I35" name="Oblast2"/>
    <protectedRange algorithmName="SHA-512" hashValue="YAfofda0Ei65XbBoaU4ORxeh4CjxzMBtUKyNZOFY+esvMuuFfBRbssJBP9kv3+6+/4RgcWORVVpNQ8VJc52knA==" saltValue="5NCItLiogk8PvwdC7RqQKQ==" spinCount="100000" sqref="F4:F7 A34:A35 F16:G33 A1:B30 F12:F15 G2:G15 E2:E33 C5:D5 C6:D7 C34:G35 C1:G1 C2:D3 C12:D15 C16:D30 C8:D11 A31:D33" name="Oblast1"/>
    <protectedRange algorithmName="SHA-512" hashValue="YAfofda0Ei65XbBoaU4ORxeh4CjxzMBtUKyNZOFY+esvMuuFfBRbssJBP9kv3+6+/4RgcWORVVpNQ8VJc52knA==" saltValue="5NCItLiogk8PvwdC7RqQKQ==" spinCount="100000" sqref="B34:B35" name="Oblast1_3"/>
    <protectedRange algorithmName="SHA-512" hashValue="YAfofda0Ei65XbBoaU4ORxeh4CjxzMBtUKyNZOFY+esvMuuFfBRbssJBP9kv3+6+/4RgcWORVVpNQ8VJc52knA==" saltValue="5NCItLiogk8PvwdC7RqQKQ==" spinCount="100000" sqref="F2:F3 F8:F11" name="Oblast1_1"/>
  </protectedRanges>
  <mergeCells count="36">
    <mergeCell ref="B29:B30"/>
    <mergeCell ref="A29:A30"/>
    <mergeCell ref="B26:B28"/>
    <mergeCell ref="C55:I55"/>
    <mergeCell ref="C45:H45"/>
    <mergeCell ref="C43:F43"/>
    <mergeCell ref="C44:F44"/>
    <mergeCell ref="C26:C28"/>
    <mergeCell ref="C29:C30"/>
    <mergeCell ref="C56:I56"/>
    <mergeCell ref="C49:F49"/>
    <mergeCell ref="C50:F50"/>
    <mergeCell ref="C51:I51"/>
    <mergeCell ref="C52:D52"/>
    <mergeCell ref="C53:D53"/>
    <mergeCell ref="A2:A18"/>
    <mergeCell ref="B2:B18"/>
    <mergeCell ref="C48:F48"/>
    <mergeCell ref="B32:D32"/>
    <mergeCell ref="B33:D33"/>
    <mergeCell ref="A37:C37"/>
    <mergeCell ref="C40:F40"/>
    <mergeCell ref="C41:F41"/>
    <mergeCell ref="C42:F42"/>
    <mergeCell ref="C46:F46"/>
    <mergeCell ref="C47:F47"/>
    <mergeCell ref="B19:B21"/>
    <mergeCell ref="A19:A21"/>
    <mergeCell ref="B22:B25"/>
    <mergeCell ref="A22:A25"/>
    <mergeCell ref="A26:A28"/>
    <mergeCell ref="C2:C18"/>
    <mergeCell ref="C19:C21"/>
    <mergeCell ref="D8:D9"/>
    <mergeCell ref="D10:D11"/>
    <mergeCell ref="C22:C25"/>
  </mergeCells>
  <pageMargins left="0.70866141732283472" right="0.70866141732283472" top="0.78740157480314965" bottom="0.78740157480314965" header="0.31496062992125984" footer="0.31496062992125984"/>
  <pageSetup paperSize="14" scale="55" orientation="portrait" r:id="rId1"/>
  <headerFooter>
    <oddHeader>&amp;RPŘÍLOHA č.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31"/>
  <sheetViews>
    <sheetView showGridLines="0" view="pageBreakPreview" zoomScale="130" zoomScaleNormal="100" zoomScaleSheetLayoutView="130" workbookViewId="0">
      <pane ySplit="1" topLeftCell="A2" activePane="bottomLeft" state="frozen"/>
      <selection activeCell="B34" sqref="B34:K34"/>
      <selection pane="bottomLeft" activeCell="H5" sqref="H3:H5"/>
    </sheetView>
  </sheetViews>
  <sheetFormatPr defaultColWidth="8.85546875" defaultRowHeight="15" x14ac:dyDescent="0.25"/>
  <cols>
    <col min="1" max="1" width="7.7109375" style="277" customWidth="1"/>
    <col min="2" max="2" width="8.42578125" style="277" customWidth="1"/>
    <col min="3" max="3" width="15.7109375" style="345" customWidth="1"/>
    <col min="4" max="4" width="40.7109375" style="277" customWidth="1"/>
    <col min="5" max="5" width="8.7109375" style="346" customWidth="1"/>
    <col min="6" max="6" width="8.7109375" style="277" customWidth="1"/>
    <col min="7" max="7" width="9.85546875" style="277" customWidth="1"/>
    <col min="8" max="8" width="16.85546875" style="277" customWidth="1"/>
    <col min="9" max="9" width="35.85546875" style="277" customWidth="1"/>
    <col min="10" max="16384" width="8.85546875" style="277"/>
  </cols>
  <sheetData>
    <row r="1" spans="1:9" ht="30" x14ac:dyDescent="0.25">
      <c r="A1" s="324" t="s">
        <v>0</v>
      </c>
      <c r="B1" s="325" t="s">
        <v>1</v>
      </c>
      <c r="C1" s="325" t="s">
        <v>2</v>
      </c>
      <c r="D1" s="326" t="s">
        <v>3</v>
      </c>
      <c r="E1" s="162" t="s">
        <v>4</v>
      </c>
      <c r="F1" s="161" t="s">
        <v>5</v>
      </c>
      <c r="G1" s="163" t="s">
        <v>12</v>
      </c>
      <c r="H1" s="164" t="s">
        <v>101</v>
      </c>
      <c r="I1" s="327" t="s">
        <v>7</v>
      </c>
    </row>
    <row r="2" spans="1:9" ht="15.75" thickBot="1" x14ac:dyDescent="0.3">
      <c r="A2" s="351" t="s">
        <v>32</v>
      </c>
      <c r="B2" s="352">
        <v>-1</v>
      </c>
      <c r="C2" s="328" t="s">
        <v>56</v>
      </c>
      <c r="D2" s="329" t="s">
        <v>164</v>
      </c>
      <c r="E2" s="330">
        <v>10</v>
      </c>
      <c r="F2" s="129">
        <f>$B$16</f>
        <v>2</v>
      </c>
      <c r="G2" s="250">
        <f>E2*F2*$B$25</f>
        <v>608.33333333333337</v>
      </c>
      <c r="H2" s="331"/>
      <c r="I2" s="311"/>
    </row>
    <row r="3" spans="1:9" x14ac:dyDescent="0.25">
      <c r="A3" s="443" t="s">
        <v>32</v>
      </c>
      <c r="B3" s="445">
        <v>1</v>
      </c>
      <c r="C3" s="437" t="s">
        <v>165</v>
      </c>
      <c r="D3" s="332" t="s">
        <v>140</v>
      </c>
      <c r="E3" s="333">
        <v>150</v>
      </c>
      <c r="F3" s="148">
        <f>$B$16</f>
        <v>2</v>
      </c>
      <c r="G3" s="262">
        <f>E3*F3*$B$25</f>
        <v>9125</v>
      </c>
      <c r="H3" s="334"/>
      <c r="I3" s="335" t="s">
        <v>144</v>
      </c>
    </row>
    <row r="4" spans="1:9" ht="15" customHeight="1" x14ac:dyDescent="0.25">
      <c r="A4" s="444"/>
      <c r="B4" s="446"/>
      <c r="C4" s="438"/>
      <c r="D4" s="248" t="s">
        <v>106</v>
      </c>
      <c r="E4" s="330">
        <v>24</v>
      </c>
      <c r="F4" s="129">
        <f>$B$16</f>
        <v>2</v>
      </c>
      <c r="G4" s="250">
        <f>E4*F4*$B$25</f>
        <v>1460</v>
      </c>
      <c r="H4" s="31"/>
      <c r="I4" s="313"/>
    </row>
    <row r="5" spans="1:9" ht="15.75" thickBot="1" x14ac:dyDescent="0.3">
      <c r="A5" s="444"/>
      <c r="B5" s="446"/>
      <c r="C5" s="439"/>
      <c r="D5" s="329" t="s">
        <v>57</v>
      </c>
      <c r="E5" s="330">
        <v>24.15</v>
      </c>
      <c r="F5" s="165">
        <v>2</v>
      </c>
      <c r="G5" s="250">
        <f>E5*F5</f>
        <v>48.3</v>
      </c>
      <c r="H5" s="27"/>
      <c r="I5" s="313" t="s">
        <v>58</v>
      </c>
    </row>
    <row r="6" spans="1:9" x14ac:dyDescent="0.25">
      <c r="A6" s="166"/>
      <c r="B6" s="167"/>
      <c r="C6" s="168"/>
      <c r="D6" s="169"/>
      <c r="E6" s="171"/>
      <c r="F6" s="170"/>
      <c r="G6" s="172"/>
      <c r="H6" s="173"/>
      <c r="I6" s="174"/>
    </row>
    <row r="7" spans="1:9" ht="15" customHeight="1" x14ac:dyDescent="0.25">
      <c r="A7" s="336"/>
      <c r="B7" s="413" t="s">
        <v>141</v>
      </c>
      <c r="C7" s="413"/>
      <c r="D7" s="413"/>
      <c r="E7" s="337">
        <f>SUM(E2:E5)</f>
        <v>208.15</v>
      </c>
      <c r="F7" s="86"/>
      <c r="G7" s="282"/>
      <c r="H7" s="283"/>
      <c r="I7" s="272"/>
    </row>
    <row r="8" spans="1:9" ht="15.75" thickBot="1" x14ac:dyDescent="0.3">
      <c r="A8" s="336"/>
      <c r="B8" s="410" t="s">
        <v>36</v>
      </c>
      <c r="C8" s="410"/>
      <c r="D8" s="410"/>
      <c r="E8" s="281">
        <f>SUM(G2:G5)</f>
        <v>11241.633333333333</v>
      </c>
      <c r="F8" s="89"/>
      <c r="G8" s="80"/>
      <c r="H8" s="290"/>
      <c r="I8" s="272"/>
    </row>
    <row r="9" spans="1:9" ht="15.75" thickBot="1" x14ac:dyDescent="0.3">
      <c r="A9" s="336"/>
      <c r="B9" s="285" t="s">
        <v>142</v>
      </c>
      <c r="C9" s="286"/>
      <c r="D9" s="286"/>
      <c r="E9" s="338"/>
      <c r="F9" s="89"/>
      <c r="G9" s="80"/>
      <c r="H9" s="288">
        <f>SUM(H1:H5)</f>
        <v>0</v>
      </c>
      <c r="I9" s="272"/>
    </row>
    <row r="10" spans="1:9" ht="19.5" thickBot="1" x14ac:dyDescent="0.3">
      <c r="A10" s="336"/>
      <c r="B10" s="285" t="s">
        <v>143</v>
      </c>
      <c r="C10" s="286"/>
      <c r="D10" s="286"/>
      <c r="E10" s="338"/>
      <c r="F10" s="89"/>
      <c r="G10" s="80"/>
      <c r="H10" s="289">
        <f>+H9*24</f>
        <v>0</v>
      </c>
      <c r="I10" s="272"/>
    </row>
    <row r="11" spans="1:9" x14ac:dyDescent="0.25">
      <c r="A11" s="336"/>
      <c r="B11" s="286"/>
      <c r="C11" s="286"/>
      <c r="D11" s="286"/>
      <c r="E11" s="338"/>
      <c r="F11" s="89"/>
      <c r="G11" s="80"/>
      <c r="H11" s="290"/>
      <c r="I11" s="272"/>
    </row>
    <row r="12" spans="1:9" ht="15.75" customHeight="1" x14ac:dyDescent="0.25">
      <c r="A12" s="447" t="s">
        <v>37</v>
      </c>
      <c r="B12" s="412"/>
      <c r="C12" s="412"/>
      <c r="D12" s="273"/>
      <c r="E12" s="339"/>
      <c r="F12" s="89"/>
      <c r="G12" s="80"/>
      <c r="H12" s="290"/>
      <c r="I12" s="272"/>
    </row>
    <row r="13" spans="1:9" x14ac:dyDescent="0.25">
      <c r="A13" s="336"/>
      <c r="B13" s="74"/>
      <c r="C13" s="340"/>
      <c r="D13" s="273"/>
      <c r="E13" s="339"/>
      <c r="F13" s="89"/>
      <c r="G13" s="80"/>
      <c r="H13" s="290"/>
      <c r="I13" s="272"/>
    </row>
    <row r="14" spans="1:9" x14ac:dyDescent="0.25">
      <c r="A14" s="336"/>
      <c r="B14" s="74" t="s">
        <v>38</v>
      </c>
      <c r="C14" s="79" t="s">
        <v>103</v>
      </c>
      <c r="D14" s="273"/>
      <c r="E14" s="78"/>
      <c r="F14" s="89"/>
      <c r="G14" s="80"/>
      <c r="H14" s="290"/>
      <c r="I14" s="272"/>
    </row>
    <row r="15" spans="1:9" ht="15" customHeight="1" x14ac:dyDescent="0.25">
      <c r="A15" s="178"/>
      <c r="B15" s="103">
        <v>1</v>
      </c>
      <c r="C15" s="405" t="s">
        <v>107</v>
      </c>
      <c r="D15" s="405"/>
      <c r="E15" s="405"/>
      <c r="F15" s="405"/>
      <c r="G15" s="104"/>
      <c r="H15" s="105"/>
      <c r="I15" s="106"/>
    </row>
    <row r="16" spans="1:9" ht="15" customHeight="1" x14ac:dyDescent="0.25">
      <c r="A16" s="336"/>
      <c r="B16" s="103">
        <v>2</v>
      </c>
      <c r="C16" s="405" t="s">
        <v>124</v>
      </c>
      <c r="D16" s="405"/>
      <c r="E16" s="405"/>
      <c r="F16" s="405"/>
      <c r="G16" s="104"/>
      <c r="H16" s="105"/>
      <c r="I16" s="106"/>
    </row>
    <row r="17" spans="1:9" ht="15" customHeight="1" x14ac:dyDescent="0.25">
      <c r="A17" s="336"/>
      <c r="B17" s="103">
        <v>4</v>
      </c>
      <c r="C17" s="405" t="s">
        <v>123</v>
      </c>
      <c r="D17" s="405"/>
      <c r="E17" s="405"/>
      <c r="F17" s="405"/>
      <c r="G17" s="104"/>
      <c r="H17" s="105"/>
      <c r="I17" s="106"/>
    </row>
    <row r="18" spans="1:9" ht="15" customHeight="1" x14ac:dyDescent="0.25">
      <c r="A18" s="336"/>
      <c r="B18" s="103" t="s">
        <v>104</v>
      </c>
      <c r="C18" s="405" t="s">
        <v>105</v>
      </c>
      <c r="D18" s="405"/>
      <c r="E18" s="405"/>
      <c r="F18" s="405"/>
      <c r="G18" s="405"/>
      <c r="H18" s="405"/>
      <c r="I18" s="106"/>
    </row>
    <row r="19" spans="1:9" ht="15" customHeight="1" x14ac:dyDescent="0.25">
      <c r="A19" s="336"/>
      <c r="B19" s="293">
        <v>1</v>
      </c>
      <c r="C19" s="405" t="s">
        <v>108</v>
      </c>
      <c r="D19" s="405"/>
      <c r="E19" s="405"/>
      <c r="F19" s="405"/>
      <c r="G19" s="104"/>
      <c r="H19" s="105"/>
      <c r="I19" s="106"/>
    </row>
    <row r="20" spans="1:9" ht="15" customHeight="1" x14ac:dyDescent="0.25">
      <c r="A20" s="336"/>
      <c r="B20" s="293">
        <v>2</v>
      </c>
      <c r="C20" s="405" t="s">
        <v>109</v>
      </c>
      <c r="D20" s="405"/>
      <c r="E20" s="405"/>
      <c r="F20" s="405"/>
      <c r="G20" s="104"/>
      <c r="H20" s="105"/>
      <c r="I20" s="106"/>
    </row>
    <row r="21" spans="1:9" ht="15" customHeight="1" x14ac:dyDescent="0.25">
      <c r="A21" s="336"/>
      <c r="B21" s="293">
        <v>5</v>
      </c>
      <c r="C21" s="405" t="s">
        <v>110</v>
      </c>
      <c r="D21" s="405"/>
      <c r="E21" s="405"/>
      <c r="F21" s="405"/>
      <c r="G21" s="104"/>
      <c r="H21" s="105"/>
      <c r="I21" s="106"/>
    </row>
    <row r="22" spans="1:9" ht="15" customHeight="1" x14ac:dyDescent="0.25">
      <c r="A22" s="336"/>
      <c r="B22" s="294">
        <v>1</v>
      </c>
      <c r="C22" s="405" t="s">
        <v>39</v>
      </c>
      <c r="D22" s="405"/>
      <c r="E22" s="405"/>
      <c r="F22" s="405"/>
      <c r="G22" s="104"/>
      <c r="H22" s="105"/>
      <c r="I22" s="106"/>
    </row>
    <row r="23" spans="1:9" ht="15" customHeight="1" x14ac:dyDescent="0.25">
      <c r="A23" s="336"/>
      <c r="B23" s="295">
        <v>2</v>
      </c>
      <c r="C23" s="405" t="s">
        <v>40</v>
      </c>
      <c r="D23" s="405"/>
      <c r="E23" s="405"/>
      <c r="F23" s="405"/>
      <c r="G23" s="104"/>
      <c r="H23" s="105"/>
      <c r="I23" s="106"/>
    </row>
    <row r="24" spans="1:9" ht="15.75" customHeight="1" x14ac:dyDescent="0.25">
      <c r="A24" s="336"/>
      <c r="B24" s="296" t="s">
        <v>12</v>
      </c>
      <c r="C24" s="423" t="s">
        <v>41</v>
      </c>
      <c r="D24" s="423"/>
      <c r="E24" s="423"/>
      <c r="F24" s="423"/>
      <c r="G24" s="423"/>
      <c r="H24" s="423"/>
      <c r="I24" s="424"/>
    </row>
    <row r="25" spans="1:9" ht="15.75" customHeight="1" x14ac:dyDescent="0.25">
      <c r="A25" s="336"/>
      <c r="B25" s="114">
        <f>365/12</f>
        <v>30.416666666666668</v>
      </c>
      <c r="C25" s="422" t="s">
        <v>42</v>
      </c>
      <c r="D25" s="422"/>
      <c r="E25" s="115"/>
      <c r="F25" s="274"/>
      <c r="G25" s="117"/>
      <c r="H25" s="118"/>
      <c r="I25" s="275"/>
    </row>
    <row r="26" spans="1:9" ht="15.75" customHeight="1" x14ac:dyDescent="0.25">
      <c r="A26" s="336"/>
      <c r="B26" s="114">
        <f>52/12</f>
        <v>4.333333333333333</v>
      </c>
      <c r="C26" s="422" t="s">
        <v>111</v>
      </c>
      <c r="D26" s="422"/>
      <c r="E26" s="115"/>
      <c r="F26" s="274"/>
      <c r="G26" s="117"/>
      <c r="H26" s="118"/>
      <c r="I26" s="275"/>
    </row>
    <row r="27" spans="1:9" ht="15.75" customHeight="1" x14ac:dyDescent="0.25">
      <c r="A27" s="336"/>
      <c r="B27" s="74"/>
      <c r="C27" s="179"/>
      <c r="D27" s="274"/>
      <c r="E27" s="180"/>
      <c r="F27" s="274"/>
      <c r="G27" s="274"/>
      <c r="H27" s="118"/>
      <c r="I27" s="276"/>
    </row>
    <row r="28" spans="1:9" ht="29.45" customHeight="1" x14ac:dyDescent="0.25">
      <c r="A28" s="336"/>
      <c r="B28" s="74"/>
      <c r="C28" s="418" t="s">
        <v>43</v>
      </c>
      <c r="D28" s="418"/>
      <c r="E28" s="418"/>
      <c r="F28" s="418"/>
      <c r="G28" s="418"/>
      <c r="H28" s="418"/>
      <c r="I28" s="440"/>
    </row>
    <row r="29" spans="1:9" ht="15.75" thickBot="1" x14ac:dyDescent="0.3">
      <c r="A29" s="341"/>
      <c r="B29" s="342"/>
      <c r="C29" s="441"/>
      <c r="D29" s="441"/>
      <c r="E29" s="441"/>
      <c r="F29" s="441"/>
      <c r="G29" s="441"/>
      <c r="H29" s="441"/>
      <c r="I29" s="442"/>
    </row>
    <row r="30" spans="1:9" x14ac:dyDescent="0.25">
      <c r="A30" s="280"/>
      <c r="B30" s="280"/>
      <c r="C30" s="343"/>
      <c r="D30" s="280"/>
      <c r="E30" s="344"/>
      <c r="F30" s="280"/>
      <c r="G30" s="280"/>
      <c r="H30" s="280"/>
      <c r="I30" s="280"/>
    </row>
    <row r="31" spans="1:9" x14ac:dyDescent="0.25">
      <c r="A31" s="280"/>
      <c r="B31" s="280"/>
      <c r="C31" s="343"/>
      <c r="D31" s="280"/>
      <c r="E31" s="344"/>
      <c r="F31" s="280"/>
      <c r="G31" s="280"/>
      <c r="H31" s="280"/>
      <c r="I31" s="280"/>
    </row>
  </sheetData>
  <sheetProtection password="CA6C" sheet="1" objects="1" scenarios="1"/>
  <protectedRanges>
    <protectedRange algorithmName="SHA-512" hashValue="+zUxD4MZ1Q0pX67SY7/EDC0B665F8o+cd0a3WaHTQ7e2tgBg6Ti8vkxvqImLgKZ9MwuOHR4AUsvO9jRTyYHLzw==" saltValue="28B8lmOnmLNtCCTQ/gHjzg==" spinCount="100000" sqref="H6:I10" name="Oblast2"/>
    <protectedRange algorithmName="SHA-512" hashValue="YAfofda0Ei65XbBoaU4ORxeh4CjxzMBtUKyNZOFY+esvMuuFfBRbssJBP9kv3+6+/4RgcWORVVpNQ8VJc52knA==" saltValue="5NCItLiogk8PvwdC7RqQKQ==" spinCount="100000" sqref="F6:G8 C5 F5:G5 F9:G10 A9:A10 A3:B5 F2:G3 F1:G1 F4:G4 A2:B2 E4 E1 E9:E10 E5 E6:E8 A6:D8 C9:D10 A1:D1 C4:D4" name="Oblast1"/>
    <protectedRange algorithmName="SHA-512" hashValue="YAfofda0Ei65XbBoaU4ORxeh4CjxzMBtUKyNZOFY+esvMuuFfBRbssJBP9kv3+6+/4RgcWORVVpNQ8VJc52knA==" saltValue="5NCItLiogk8PvwdC7RqQKQ==" spinCount="100000" sqref="B9:B10" name="Oblast1_2"/>
  </protectedRanges>
  <mergeCells count="20">
    <mergeCell ref="C25:D25"/>
    <mergeCell ref="C26:D26"/>
    <mergeCell ref="C28:I28"/>
    <mergeCell ref="C29:I29"/>
    <mergeCell ref="A3:A5"/>
    <mergeCell ref="B3:B5"/>
    <mergeCell ref="C24:I24"/>
    <mergeCell ref="C23:F23"/>
    <mergeCell ref="B7:D7"/>
    <mergeCell ref="B8:D8"/>
    <mergeCell ref="A12:C12"/>
    <mergeCell ref="C15:F15"/>
    <mergeCell ref="C16:F16"/>
    <mergeCell ref="C17:F17"/>
    <mergeCell ref="C3:C5"/>
    <mergeCell ref="C19:F19"/>
    <mergeCell ref="C20:F20"/>
    <mergeCell ref="C21:F21"/>
    <mergeCell ref="C22:F22"/>
    <mergeCell ref="C18:H18"/>
  </mergeCells>
  <pageMargins left="0.70866141732283472" right="0.70866141732283472" top="0.78740157480314965" bottom="0.78740157480314965" header="0.31496062992125984" footer="0.31496062992125984"/>
  <pageSetup paperSize="14" scale="59" orientation="portrait" r:id="rId1"/>
  <headerFooter>
    <oddHeader>&amp;RPŘÍLOHA č.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  <pageSetUpPr fitToPage="1"/>
  </sheetPr>
  <dimension ref="A1:L42"/>
  <sheetViews>
    <sheetView showGridLines="0" view="pageBreakPreview" zoomScale="130" zoomScaleNormal="85" zoomScaleSheetLayoutView="130" workbookViewId="0">
      <pane ySplit="1" topLeftCell="A5" activePane="bottomLeft" state="frozen"/>
      <selection activeCell="B34" sqref="B34:K34"/>
      <selection pane="bottomLeft" activeCell="H8" sqref="H8:H9"/>
    </sheetView>
  </sheetViews>
  <sheetFormatPr defaultColWidth="8.85546875" defaultRowHeight="15" x14ac:dyDescent="0.25"/>
  <cols>
    <col min="1" max="1" width="7.7109375" style="45" customWidth="1"/>
    <col min="2" max="2" width="8.42578125" style="45" customWidth="1"/>
    <col min="3" max="3" width="15.7109375" style="45" customWidth="1"/>
    <col min="4" max="4" width="40.7109375" style="45" customWidth="1"/>
    <col min="5" max="6" width="8.7109375" style="45" customWidth="1"/>
    <col min="7" max="7" width="9.85546875" style="45" customWidth="1"/>
    <col min="8" max="8" width="16.85546875" style="45" customWidth="1"/>
    <col min="9" max="9" width="35.85546875" style="45" customWidth="1"/>
    <col min="10" max="16384" width="8.85546875" style="45"/>
  </cols>
  <sheetData>
    <row r="1" spans="1:12" ht="30.75" thickBot="1" x14ac:dyDescent="0.3">
      <c r="A1" s="184" t="s">
        <v>0</v>
      </c>
      <c r="B1" s="185" t="s">
        <v>1</v>
      </c>
      <c r="C1" s="185" t="s">
        <v>11</v>
      </c>
      <c r="D1" s="186" t="s">
        <v>3</v>
      </c>
      <c r="E1" s="188" t="s">
        <v>4</v>
      </c>
      <c r="F1" s="187" t="s">
        <v>5</v>
      </c>
      <c r="G1" s="189" t="s">
        <v>12</v>
      </c>
      <c r="H1" s="190" t="s">
        <v>101</v>
      </c>
      <c r="I1" s="191" t="s">
        <v>7</v>
      </c>
      <c r="J1" s="192"/>
      <c r="K1" s="193"/>
      <c r="L1" s="193"/>
    </row>
    <row r="2" spans="1:12" x14ac:dyDescent="0.25">
      <c r="A2" s="407" t="s">
        <v>33</v>
      </c>
      <c r="B2" s="448">
        <v>-1</v>
      </c>
      <c r="C2" s="402" t="s">
        <v>160</v>
      </c>
      <c r="D2" s="136" t="s">
        <v>148</v>
      </c>
      <c r="E2" s="128">
        <v>143</v>
      </c>
      <c r="F2" s="194">
        <f t="shared" ref="F2:F8" si="0">$B$27</f>
        <v>5</v>
      </c>
      <c r="G2" s="195">
        <f t="shared" ref="G2:G11" si="1">E2*F2*$B$32</f>
        <v>3098.333333333333</v>
      </c>
      <c r="H2" s="12"/>
      <c r="I2" s="131"/>
      <c r="J2" s="192"/>
      <c r="K2" s="193"/>
      <c r="L2" s="193"/>
    </row>
    <row r="3" spans="1:12" x14ac:dyDescent="0.25">
      <c r="A3" s="407"/>
      <c r="B3" s="448"/>
      <c r="C3" s="403"/>
      <c r="D3" s="136" t="s">
        <v>149</v>
      </c>
      <c r="E3" s="128">
        <v>62</v>
      </c>
      <c r="F3" s="139">
        <f t="shared" si="0"/>
        <v>5</v>
      </c>
      <c r="G3" s="130">
        <f t="shared" si="1"/>
        <v>1343.3333333333333</v>
      </c>
      <c r="H3" s="12"/>
      <c r="I3" s="131"/>
      <c r="J3" s="192"/>
      <c r="K3" s="193"/>
      <c r="L3" s="193"/>
    </row>
    <row r="4" spans="1:12" ht="15.75" thickBot="1" x14ac:dyDescent="0.3">
      <c r="A4" s="407"/>
      <c r="B4" s="448"/>
      <c r="C4" s="404"/>
      <c r="D4" s="136" t="s">
        <v>21</v>
      </c>
      <c r="E4" s="128">
        <v>22</v>
      </c>
      <c r="F4" s="139">
        <f t="shared" si="0"/>
        <v>5</v>
      </c>
      <c r="G4" s="130">
        <f t="shared" si="1"/>
        <v>476.66666666666663</v>
      </c>
      <c r="H4" s="12"/>
      <c r="I4" s="131"/>
    </row>
    <row r="5" spans="1:12" x14ac:dyDescent="0.25">
      <c r="A5" s="406" t="s">
        <v>33</v>
      </c>
      <c r="B5" s="449">
        <v>0</v>
      </c>
      <c r="C5" s="402" t="s">
        <v>161</v>
      </c>
      <c r="D5" s="146" t="s">
        <v>98</v>
      </c>
      <c r="E5" s="147">
        <v>18</v>
      </c>
      <c r="F5" s="196">
        <f t="shared" si="0"/>
        <v>5</v>
      </c>
      <c r="G5" s="149">
        <f t="shared" si="1"/>
        <v>390</v>
      </c>
      <c r="H5" s="16"/>
      <c r="I5" s="150"/>
    </row>
    <row r="6" spans="1:12" ht="15.75" thickBot="1" x14ac:dyDescent="0.3">
      <c r="A6" s="407"/>
      <c r="B6" s="448"/>
      <c r="C6" s="404"/>
      <c r="D6" s="137" t="s">
        <v>21</v>
      </c>
      <c r="E6" s="138">
        <v>22</v>
      </c>
      <c r="F6" s="197">
        <f t="shared" si="0"/>
        <v>5</v>
      </c>
      <c r="G6" s="198">
        <f t="shared" si="1"/>
        <v>476.66666666666663</v>
      </c>
      <c r="H6" s="14"/>
      <c r="I6" s="140"/>
    </row>
    <row r="7" spans="1:12" x14ac:dyDescent="0.25">
      <c r="A7" s="406" t="s">
        <v>33</v>
      </c>
      <c r="B7" s="449">
        <v>1</v>
      </c>
      <c r="C7" s="402" t="s">
        <v>162</v>
      </c>
      <c r="D7" s="146" t="s">
        <v>99</v>
      </c>
      <c r="E7" s="147">
        <v>18</v>
      </c>
      <c r="F7" s="196">
        <f t="shared" si="0"/>
        <v>5</v>
      </c>
      <c r="G7" s="149">
        <f t="shared" si="1"/>
        <v>390</v>
      </c>
      <c r="H7" s="25"/>
      <c r="I7" s="150"/>
    </row>
    <row r="8" spans="1:12" x14ac:dyDescent="0.25">
      <c r="A8" s="407"/>
      <c r="B8" s="448"/>
      <c r="C8" s="403"/>
      <c r="D8" s="132" t="s">
        <v>21</v>
      </c>
      <c r="E8" s="133">
        <v>22</v>
      </c>
      <c r="F8" s="139">
        <f t="shared" si="0"/>
        <v>5</v>
      </c>
      <c r="G8" s="130">
        <f t="shared" si="1"/>
        <v>476.66666666666663</v>
      </c>
      <c r="H8" s="17"/>
      <c r="I8" s="134" t="s">
        <v>58</v>
      </c>
    </row>
    <row r="9" spans="1:12" ht="15.75" thickBot="1" x14ac:dyDescent="0.3">
      <c r="A9" s="407"/>
      <c r="B9" s="448"/>
      <c r="C9" s="404"/>
      <c r="D9" s="201" t="s">
        <v>100</v>
      </c>
      <c r="E9" s="202">
        <v>25</v>
      </c>
      <c r="F9" s="197">
        <v>2</v>
      </c>
      <c r="G9" s="198">
        <f t="shared" si="1"/>
        <v>216.66666666666666</v>
      </c>
      <c r="H9" s="26"/>
      <c r="I9" s="203"/>
    </row>
    <row r="10" spans="1:12" x14ac:dyDescent="0.25">
      <c r="A10" s="450" t="s">
        <v>33</v>
      </c>
      <c r="B10" s="449">
        <v>2</v>
      </c>
      <c r="C10" s="402" t="s">
        <v>163</v>
      </c>
      <c r="D10" s="146" t="s">
        <v>98</v>
      </c>
      <c r="E10" s="147">
        <v>18</v>
      </c>
      <c r="F10" s="196">
        <f>$B$27</f>
        <v>5</v>
      </c>
      <c r="G10" s="149">
        <f t="shared" si="1"/>
        <v>390</v>
      </c>
      <c r="H10" s="16"/>
      <c r="I10" s="150"/>
    </row>
    <row r="11" spans="1:12" ht="15.75" thickBot="1" x14ac:dyDescent="0.3">
      <c r="A11" s="451"/>
      <c r="B11" s="448"/>
      <c r="C11" s="404"/>
      <c r="D11" s="137" t="s">
        <v>21</v>
      </c>
      <c r="E11" s="138">
        <v>22</v>
      </c>
      <c r="F11" s="197">
        <f>$B$27</f>
        <v>5</v>
      </c>
      <c r="G11" s="198">
        <f t="shared" si="1"/>
        <v>476.66666666666663</v>
      </c>
      <c r="H11" s="14"/>
      <c r="I11" s="140"/>
    </row>
    <row r="12" spans="1:12" x14ac:dyDescent="0.25">
      <c r="A12" s="166"/>
      <c r="B12" s="167"/>
      <c r="C12" s="204"/>
      <c r="D12" s="169"/>
      <c r="E12" s="205"/>
      <c r="F12" s="170"/>
      <c r="G12" s="172"/>
      <c r="H12" s="173"/>
      <c r="I12" s="174"/>
    </row>
    <row r="13" spans="1:12" x14ac:dyDescent="0.25">
      <c r="A13" s="175"/>
      <c r="B13" s="453" t="s">
        <v>35</v>
      </c>
      <c r="C13" s="453"/>
      <c r="D13" s="453"/>
      <c r="E13" s="159">
        <f>SUM(E2:E11)</f>
        <v>372</v>
      </c>
      <c r="F13" s="86"/>
      <c r="G13" s="85"/>
      <c r="H13" s="87"/>
      <c r="I13" s="176"/>
    </row>
    <row r="14" spans="1:12" ht="15.75" thickBot="1" x14ac:dyDescent="0.3">
      <c r="A14" s="175"/>
      <c r="B14" s="454" t="s">
        <v>36</v>
      </c>
      <c r="C14" s="454"/>
      <c r="D14" s="454"/>
      <c r="E14" s="159">
        <f>SUM(G2:G11)</f>
        <v>7735.0000000000009</v>
      </c>
      <c r="F14" s="89"/>
      <c r="G14" s="90"/>
      <c r="H14" s="177"/>
      <c r="I14" s="176"/>
    </row>
    <row r="15" spans="1:12" ht="15.75" thickBot="1" x14ac:dyDescent="0.3">
      <c r="A15" s="175"/>
      <c r="B15" s="92" t="s">
        <v>112</v>
      </c>
      <c r="C15" s="93"/>
      <c r="D15" s="93"/>
      <c r="E15" s="85"/>
      <c r="F15" s="89"/>
      <c r="G15" s="90"/>
      <c r="H15" s="94">
        <f>SUM(H1:H11)</f>
        <v>0</v>
      </c>
      <c r="I15" s="176"/>
    </row>
    <row r="16" spans="1:12" ht="19.5" thickBot="1" x14ac:dyDescent="0.3">
      <c r="A16" s="175"/>
      <c r="B16" s="92" t="s">
        <v>113</v>
      </c>
      <c r="C16" s="93"/>
      <c r="D16" s="93"/>
      <c r="E16" s="85"/>
      <c r="F16" s="89"/>
      <c r="G16" s="90"/>
      <c r="H16" s="95">
        <f>+H15*24</f>
        <v>0</v>
      </c>
      <c r="I16" s="176"/>
    </row>
    <row r="17" spans="1:9" x14ac:dyDescent="0.25">
      <c r="A17" s="175"/>
      <c r="B17" s="93"/>
      <c r="C17" s="93"/>
      <c r="D17" s="93"/>
      <c r="E17" s="85"/>
      <c r="F17" s="89"/>
      <c r="G17" s="90"/>
      <c r="H17" s="96"/>
      <c r="I17" s="176"/>
    </row>
    <row r="18" spans="1:9" ht="15.75" x14ac:dyDescent="0.25">
      <c r="A18" s="447" t="s">
        <v>37</v>
      </c>
      <c r="B18" s="412"/>
      <c r="C18" s="412"/>
      <c r="D18" s="97"/>
      <c r="E18" s="90"/>
      <c r="F18" s="89"/>
      <c r="G18" s="90"/>
      <c r="H18" s="96"/>
      <c r="I18" s="176"/>
    </row>
    <row r="19" spans="1:9" x14ac:dyDescent="0.25">
      <c r="A19" s="175"/>
      <c r="B19" s="99"/>
      <c r="C19" s="100"/>
      <c r="D19" s="97"/>
      <c r="E19" s="90"/>
      <c r="F19" s="89"/>
      <c r="G19" s="90"/>
      <c r="H19" s="96"/>
      <c r="I19" s="176"/>
    </row>
    <row r="20" spans="1:9" x14ac:dyDescent="0.25">
      <c r="A20" s="175"/>
      <c r="B20" s="99" t="s">
        <v>38</v>
      </c>
      <c r="C20" s="101" t="s">
        <v>103</v>
      </c>
      <c r="D20" s="97"/>
      <c r="E20" s="98"/>
      <c r="F20" s="89"/>
      <c r="G20" s="90"/>
      <c r="H20" s="96"/>
      <c r="I20" s="88"/>
    </row>
    <row r="21" spans="1:9" ht="15" customHeight="1" x14ac:dyDescent="0.25">
      <c r="A21" s="178"/>
      <c r="B21" s="103">
        <v>1</v>
      </c>
      <c r="C21" s="405" t="s">
        <v>107</v>
      </c>
      <c r="D21" s="405"/>
      <c r="E21" s="405"/>
      <c r="F21" s="405"/>
      <c r="G21" s="104"/>
      <c r="H21" s="105"/>
      <c r="I21" s="106"/>
    </row>
    <row r="22" spans="1:9" ht="15" customHeight="1" x14ac:dyDescent="0.25">
      <c r="A22" s="175"/>
      <c r="B22" s="107">
        <v>2</v>
      </c>
      <c r="C22" s="405" t="s">
        <v>124</v>
      </c>
      <c r="D22" s="405"/>
      <c r="E22" s="405"/>
      <c r="F22" s="405"/>
      <c r="G22" s="108"/>
      <c r="H22" s="109"/>
      <c r="I22" s="88"/>
    </row>
    <row r="23" spans="1:9" ht="15" customHeight="1" x14ac:dyDescent="0.25">
      <c r="A23" s="175"/>
      <c r="B23" s="107">
        <v>4</v>
      </c>
      <c r="C23" s="405" t="s">
        <v>123</v>
      </c>
      <c r="D23" s="405"/>
      <c r="E23" s="405"/>
      <c r="F23" s="405"/>
      <c r="G23" s="108"/>
      <c r="H23" s="109"/>
      <c r="I23" s="88"/>
    </row>
    <row r="24" spans="1:9" x14ac:dyDescent="0.25">
      <c r="A24" s="175"/>
      <c r="B24" s="107" t="s">
        <v>104</v>
      </c>
      <c r="C24" s="452" t="s">
        <v>105</v>
      </c>
      <c r="D24" s="452"/>
      <c r="E24" s="452"/>
      <c r="F24" s="452"/>
      <c r="G24" s="452"/>
      <c r="H24" s="452"/>
      <c r="I24" s="88"/>
    </row>
    <row r="25" spans="1:9" ht="15" customHeight="1" x14ac:dyDescent="0.25">
      <c r="A25" s="175"/>
      <c r="B25" s="110">
        <v>1</v>
      </c>
      <c r="C25" s="452" t="s">
        <v>108</v>
      </c>
      <c r="D25" s="452"/>
      <c r="E25" s="452"/>
      <c r="F25" s="452"/>
      <c r="G25" s="108"/>
      <c r="H25" s="109"/>
      <c r="I25" s="88"/>
    </row>
    <row r="26" spans="1:9" ht="15" customHeight="1" x14ac:dyDescent="0.25">
      <c r="A26" s="175"/>
      <c r="B26" s="110">
        <v>2</v>
      </c>
      <c r="C26" s="452" t="s">
        <v>109</v>
      </c>
      <c r="D26" s="452"/>
      <c r="E26" s="452"/>
      <c r="F26" s="452"/>
      <c r="G26" s="108"/>
      <c r="H26" s="109"/>
      <c r="I26" s="88"/>
    </row>
    <row r="27" spans="1:9" ht="15" customHeight="1" x14ac:dyDescent="0.25">
      <c r="A27" s="175"/>
      <c r="B27" s="110">
        <v>5</v>
      </c>
      <c r="C27" s="452" t="s">
        <v>110</v>
      </c>
      <c r="D27" s="452"/>
      <c r="E27" s="452"/>
      <c r="F27" s="452"/>
      <c r="G27" s="108"/>
      <c r="H27" s="109"/>
      <c r="I27" s="88"/>
    </row>
    <row r="28" spans="1:9" ht="15" customHeight="1" x14ac:dyDescent="0.25">
      <c r="A28" s="175"/>
      <c r="B28" s="111">
        <v>1</v>
      </c>
      <c r="C28" s="452" t="s">
        <v>39</v>
      </c>
      <c r="D28" s="452"/>
      <c r="E28" s="452"/>
      <c r="F28" s="452"/>
      <c r="G28" s="108"/>
      <c r="H28" s="109"/>
      <c r="I28" s="88"/>
    </row>
    <row r="29" spans="1:9" x14ac:dyDescent="0.25">
      <c r="A29" s="175"/>
      <c r="B29" s="112">
        <v>2</v>
      </c>
      <c r="C29" s="452" t="s">
        <v>40</v>
      </c>
      <c r="D29" s="452"/>
      <c r="E29" s="452"/>
      <c r="F29" s="452"/>
      <c r="G29" s="108"/>
      <c r="H29" s="109"/>
      <c r="I29" s="88"/>
    </row>
    <row r="30" spans="1:9" ht="15.75" customHeight="1" x14ac:dyDescent="0.25">
      <c r="A30" s="175"/>
      <c r="B30" s="113" t="s">
        <v>12</v>
      </c>
      <c r="C30" s="423" t="s">
        <v>41</v>
      </c>
      <c r="D30" s="423"/>
      <c r="E30" s="423"/>
      <c r="F30" s="423"/>
      <c r="G30" s="423"/>
      <c r="H30" s="423"/>
      <c r="I30" s="424"/>
    </row>
    <row r="31" spans="1:9" ht="15.75" customHeight="1" x14ac:dyDescent="0.25">
      <c r="A31" s="175"/>
      <c r="B31" s="114">
        <f>365/12</f>
        <v>30.416666666666668</v>
      </c>
      <c r="C31" s="422" t="s">
        <v>42</v>
      </c>
      <c r="D31" s="422"/>
      <c r="E31" s="115"/>
      <c r="F31" s="116"/>
      <c r="G31" s="117"/>
      <c r="H31" s="118"/>
      <c r="I31" s="119"/>
    </row>
    <row r="32" spans="1:9" ht="15.75" customHeight="1" x14ac:dyDescent="0.25">
      <c r="A32" s="175"/>
      <c r="B32" s="114">
        <f>52/12</f>
        <v>4.333333333333333</v>
      </c>
      <c r="C32" s="422" t="s">
        <v>111</v>
      </c>
      <c r="D32" s="422"/>
      <c r="E32" s="115"/>
      <c r="F32" s="116"/>
      <c r="G32" s="117"/>
      <c r="H32" s="118"/>
      <c r="I32" s="119"/>
    </row>
    <row r="33" spans="1:9" ht="15.75" x14ac:dyDescent="0.25">
      <c r="A33" s="175"/>
      <c r="B33" s="99"/>
      <c r="C33" s="116"/>
      <c r="D33" s="116"/>
      <c r="E33" s="116"/>
      <c r="F33" s="116"/>
      <c r="G33" s="116"/>
      <c r="H33" s="118"/>
      <c r="I33" s="181"/>
    </row>
    <row r="34" spans="1:9" ht="29.45" customHeight="1" x14ac:dyDescent="0.25">
      <c r="A34" s="175"/>
      <c r="B34" s="99"/>
      <c r="C34" s="418" t="s">
        <v>43</v>
      </c>
      <c r="D34" s="418"/>
      <c r="E34" s="418"/>
      <c r="F34" s="418"/>
      <c r="G34" s="418"/>
      <c r="H34" s="418"/>
      <c r="I34" s="440"/>
    </row>
    <row r="35" spans="1:9" ht="15.75" thickBot="1" x14ac:dyDescent="0.3">
      <c r="A35" s="182"/>
      <c r="B35" s="183"/>
      <c r="C35" s="441"/>
      <c r="D35" s="441"/>
      <c r="E35" s="441"/>
      <c r="F35" s="441"/>
      <c r="G35" s="441"/>
      <c r="H35" s="441"/>
      <c r="I35" s="442"/>
    </row>
    <row r="36" spans="1:9" x14ac:dyDescent="0.25">
      <c r="A36" s="123"/>
      <c r="B36" s="123"/>
      <c r="C36" s="123"/>
      <c r="D36" s="123"/>
      <c r="E36" s="123"/>
      <c r="F36" s="123"/>
      <c r="G36" s="123"/>
      <c r="H36" s="123"/>
      <c r="I36" s="123"/>
    </row>
    <row r="37" spans="1:9" x14ac:dyDescent="0.25">
      <c r="A37" s="123"/>
      <c r="B37" s="123"/>
      <c r="C37" s="123"/>
      <c r="D37" s="123"/>
      <c r="E37" s="123"/>
      <c r="F37" s="123"/>
      <c r="G37" s="123"/>
      <c r="H37" s="123"/>
      <c r="I37" s="123"/>
    </row>
    <row r="38" spans="1:9" x14ac:dyDescent="0.25">
      <c r="A38" s="123"/>
      <c r="B38" s="123"/>
      <c r="C38" s="123"/>
      <c r="D38" s="123"/>
      <c r="E38" s="123"/>
      <c r="F38" s="123"/>
      <c r="G38" s="123"/>
      <c r="H38" s="123"/>
      <c r="I38" s="123"/>
    </row>
    <row r="39" spans="1:9" x14ac:dyDescent="0.25">
      <c r="A39" s="123"/>
      <c r="B39" s="123"/>
      <c r="C39" s="123"/>
      <c r="D39" s="123"/>
      <c r="E39" s="123"/>
      <c r="F39" s="123"/>
      <c r="G39" s="123"/>
      <c r="H39" s="123"/>
      <c r="I39" s="123"/>
    </row>
    <row r="40" spans="1:9" x14ac:dyDescent="0.25">
      <c r="A40" s="123"/>
      <c r="B40" s="123"/>
      <c r="C40" s="123"/>
      <c r="D40" s="123"/>
      <c r="E40" s="123"/>
      <c r="F40" s="123"/>
      <c r="G40" s="123"/>
      <c r="H40" s="123"/>
      <c r="I40" s="123"/>
    </row>
    <row r="41" spans="1:9" x14ac:dyDescent="0.25">
      <c r="A41" s="123"/>
      <c r="B41" s="123"/>
      <c r="C41" s="123"/>
      <c r="D41" s="123"/>
      <c r="E41" s="123"/>
      <c r="F41" s="123"/>
      <c r="G41" s="123"/>
      <c r="H41" s="123"/>
      <c r="I41" s="123"/>
    </row>
    <row r="42" spans="1:9" x14ac:dyDescent="0.25">
      <c r="A42" s="123"/>
      <c r="B42" s="123"/>
      <c r="C42" s="123"/>
      <c r="D42" s="123"/>
      <c r="E42" s="123"/>
      <c r="F42" s="123"/>
      <c r="G42" s="123"/>
      <c r="H42" s="123"/>
      <c r="I42" s="123"/>
    </row>
  </sheetData>
  <sheetProtection password="CA6C" sheet="1" objects="1" scenarios="1"/>
  <protectedRanges>
    <protectedRange algorithmName="SHA-512" hashValue="+zUxD4MZ1Q0pX67SY7/EDC0B665F8o+cd0a3WaHTQ7e2tgBg6Ti8vkxvqImLgKZ9MwuOHR4AUsvO9jRTyYHLzw==" saltValue="28B8lmOnmLNtCCTQ/gHjzg==" spinCount="100000" sqref="H12:I16" name="Oblast2"/>
    <protectedRange algorithmName="SHA-512" hashValue="YAfofda0Ei65XbBoaU4ORxeh4CjxzMBtUKyNZOFY+esvMuuFfBRbssJBP9kv3+6+/4RgcWORVVpNQ8VJc52knA==" saltValue="5NCItLiogk8PvwdC7RqQKQ==" spinCount="100000" sqref="A3:B4 A15:A16 F2:G14 E5:E6 E1:G1 E2:E4 E15:G16 E7:E9 E12:E14 E10:E11 A10:D11 A12:D14 A7:D9 C15:D16 C2:D4 A1:D1 A5:D6" name="Oblast1"/>
    <protectedRange algorithmName="SHA-512" hashValue="YAfofda0Ei65XbBoaU4ORxeh4CjxzMBtUKyNZOFY+esvMuuFfBRbssJBP9kv3+6+/4RgcWORVVpNQ8VJc52knA==" saltValue="5NCItLiogk8PvwdC7RqQKQ==" spinCount="100000" sqref="B15:B16" name="Oblast1_2"/>
  </protectedRanges>
  <mergeCells count="29">
    <mergeCell ref="C32:D32"/>
    <mergeCell ref="C34:I34"/>
    <mergeCell ref="C35:I35"/>
    <mergeCell ref="C29:F29"/>
    <mergeCell ref="B13:D13"/>
    <mergeCell ref="B14:D14"/>
    <mergeCell ref="A18:C18"/>
    <mergeCell ref="C21:F21"/>
    <mergeCell ref="C22:F22"/>
    <mergeCell ref="C23:F23"/>
    <mergeCell ref="C25:F25"/>
    <mergeCell ref="C26:F26"/>
    <mergeCell ref="C27:F27"/>
    <mergeCell ref="C28:F28"/>
    <mergeCell ref="C24:H24"/>
    <mergeCell ref="C30:I30"/>
    <mergeCell ref="A2:A4"/>
    <mergeCell ref="B2:B4"/>
    <mergeCell ref="B5:B6"/>
    <mergeCell ref="A5:A6"/>
    <mergeCell ref="C31:D31"/>
    <mergeCell ref="B7:B9"/>
    <mergeCell ref="A7:A9"/>
    <mergeCell ref="B10:B11"/>
    <mergeCell ref="A10:A11"/>
    <mergeCell ref="C2:C4"/>
    <mergeCell ref="C5:C6"/>
    <mergeCell ref="C7:C9"/>
    <mergeCell ref="C10:C11"/>
  </mergeCells>
  <pageMargins left="0.70866141732283472" right="0.70866141732283472" top="0.78740157480314965" bottom="0.78740157480314965" header="0.31496062992125984" footer="0.31496062992125984"/>
  <pageSetup paperSize="8" scale="81" orientation="portrait" r:id="rId1"/>
  <headerFooter>
    <oddHeader>&amp;RPŘÍLOHA č.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66"/>
    <pageSetUpPr fitToPage="1"/>
  </sheetPr>
  <dimension ref="A1:I42"/>
  <sheetViews>
    <sheetView showGridLines="0" tabSelected="1" view="pageBreakPreview" zoomScale="130" zoomScaleNormal="115" zoomScaleSheetLayoutView="130" workbookViewId="0">
      <pane ySplit="1" topLeftCell="A2" activePane="bottomLeft" state="frozen"/>
      <selection activeCell="B34" sqref="B34:K34"/>
      <selection pane="bottomLeft" activeCell="D5" sqref="D5"/>
    </sheetView>
  </sheetViews>
  <sheetFormatPr defaultColWidth="8.85546875" defaultRowHeight="15" x14ac:dyDescent="0.25"/>
  <cols>
    <col min="1" max="1" width="7.7109375" style="45" customWidth="1"/>
    <col min="2" max="2" width="8.42578125" style="45" customWidth="1"/>
    <col min="3" max="3" width="20.7109375" style="45" customWidth="1"/>
    <col min="4" max="4" width="40.7109375" style="45" customWidth="1"/>
    <col min="5" max="6" width="8.7109375" style="45" customWidth="1"/>
    <col min="7" max="7" width="14.85546875" style="45" customWidth="1"/>
    <col min="8" max="8" width="16.85546875" style="45" customWidth="1"/>
    <col min="9" max="9" width="35.85546875" style="45" customWidth="1"/>
    <col min="10" max="16384" width="8.85546875" style="45"/>
  </cols>
  <sheetData>
    <row r="1" spans="1:9" ht="30.75" thickBot="1" x14ac:dyDescent="0.3">
      <c r="A1" s="264" t="s">
        <v>0</v>
      </c>
      <c r="B1" s="265" t="s">
        <v>1</v>
      </c>
      <c r="C1" s="265" t="s">
        <v>11</v>
      </c>
      <c r="D1" s="266" t="s">
        <v>3</v>
      </c>
      <c r="E1" s="268" t="s">
        <v>4</v>
      </c>
      <c r="F1" s="267" t="s">
        <v>5</v>
      </c>
      <c r="G1" s="269" t="s">
        <v>12</v>
      </c>
      <c r="H1" s="270" t="s">
        <v>101</v>
      </c>
      <c r="I1" s="271" t="s">
        <v>7</v>
      </c>
    </row>
    <row r="2" spans="1:9" x14ac:dyDescent="0.25">
      <c r="A2" s="462" t="s">
        <v>22</v>
      </c>
      <c r="B2" s="459">
        <v>0</v>
      </c>
      <c r="C2" s="455" t="s">
        <v>159</v>
      </c>
      <c r="D2" s="136" t="s">
        <v>96</v>
      </c>
      <c r="E2" s="147">
        <v>18</v>
      </c>
      <c r="F2" s="196">
        <v>2</v>
      </c>
      <c r="G2" s="149">
        <f t="shared" ref="G2:G11" si="0">E2*F2*$B$32</f>
        <v>156</v>
      </c>
      <c r="H2" s="16"/>
      <c r="I2" s="150"/>
    </row>
    <row r="3" spans="1:9" x14ac:dyDescent="0.25">
      <c r="A3" s="463"/>
      <c r="B3" s="460"/>
      <c r="C3" s="456"/>
      <c r="D3" s="136" t="s">
        <v>23</v>
      </c>
      <c r="E3" s="133">
        <v>12</v>
      </c>
      <c r="F3" s="139">
        <v>2</v>
      </c>
      <c r="G3" s="130">
        <f t="shared" si="0"/>
        <v>104</v>
      </c>
      <c r="H3" s="12"/>
      <c r="I3" s="131"/>
    </row>
    <row r="4" spans="1:9" x14ac:dyDescent="0.25">
      <c r="A4" s="463"/>
      <c r="B4" s="460"/>
      <c r="C4" s="456"/>
      <c r="D4" s="132" t="s">
        <v>24</v>
      </c>
      <c r="E4" s="133">
        <v>13</v>
      </c>
      <c r="F4" s="139">
        <v>2</v>
      </c>
      <c r="G4" s="130">
        <f t="shared" si="0"/>
        <v>112.66666666666666</v>
      </c>
      <c r="H4" s="17"/>
      <c r="I4" s="131"/>
    </row>
    <row r="5" spans="1:9" x14ac:dyDescent="0.25">
      <c r="A5" s="463"/>
      <c r="B5" s="460"/>
      <c r="C5" s="456"/>
      <c r="D5" s="132" t="s">
        <v>18</v>
      </c>
      <c r="E5" s="133">
        <v>4</v>
      </c>
      <c r="F5" s="139">
        <v>2</v>
      </c>
      <c r="G5" s="130">
        <f t="shared" si="0"/>
        <v>34.666666666666664</v>
      </c>
      <c r="H5" s="17"/>
      <c r="I5" s="131"/>
    </row>
    <row r="6" spans="1:9" x14ac:dyDescent="0.25">
      <c r="A6" s="463"/>
      <c r="B6" s="460"/>
      <c r="C6" s="456"/>
      <c r="D6" s="132" t="s">
        <v>19</v>
      </c>
      <c r="E6" s="133">
        <v>2</v>
      </c>
      <c r="F6" s="139">
        <v>2</v>
      </c>
      <c r="G6" s="130">
        <f t="shared" si="0"/>
        <v>17.333333333333332</v>
      </c>
      <c r="H6" s="17"/>
      <c r="I6" s="131"/>
    </row>
    <row r="7" spans="1:9" ht="15.75" thickBot="1" x14ac:dyDescent="0.3">
      <c r="A7" s="464"/>
      <c r="B7" s="461"/>
      <c r="C7" s="457"/>
      <c r="D7" s="141" t="s">
        <v>20</v>
      </c>
      <c r="E7" s="142">
        <v>17</v>
      </c>
      <c r="F7" s="199">
        <v>2</v>
      </c>
      <c r="G7" s="144">
        <f t="shared" si="0"/>
        <v>147.33333333333331</v>
      </c>
      <c r="H7" s="18"/>
      <c r="I7" s="354"/>
    </row>
    <row r="8" spans="1:9" x14ac:dyDescent="0.25">
      <c r="A8" s="460" t="s">
        <v>22</v>
      </c>
      <c r="B8" s="460">
        <v>2</v>
      </c>
      <c r="C8" s="482" t="s">
        <v>158</v>
      </c>
      <c r="D8" s="136" t="s">
        <v>97</v>
      </c>
      <c r="E8" s="128">
        <v>36</v>
      </c>
      <c r="F8" s="194">
        <v>1</v>
      </c>
      <c r="G8" s="195">
        <f t="shared" si="0"/>
        <v>156</v>
      </c>
      <c r="H8" s="353"/>
      <c r="I8" s="131"/>
    </row>
    <row r="9" spans="1:9" x14ac:dyDescent="0.25">
      <c r="A9" s="460"/>
      <c r="B9" s="460"/>
      <c r="C9" s="484" t="s">
        <v>178</v>
      </c>
      <c r="D9" s="136" t="s">
        <v>97</v>
      </c>
      <c r="E9" s="128">
        <v>50</v>
      </c>
      <c r="F9" s="139">
        <v>2</v>
      </c>
      <c r="G9" s="130">
        <f t="shared" si="0"/>
        <v>433.33333333333331</v>
      </c>
      <c r="H9" s="353"/>
      <c r="I9" s="131"/>
    </row>
    <row r="10" spans="1:9" x14ac:dyDescent="0.25">
      <c r="A10" s="460"/>
      <c r="B10" s="460"/>
      <c r="C10" s="483"/>
      <c r="D10" s="132" t="s">
        <v>18</v>
      </c>
      <c r="E10" s="133">
        <v>14</v>
      </c>
      <c r="F10" s="139">
        <v>2</v>
      </c>
      <c r="G10" s="130">
        <f t="shared" si="0"/>
        <v>121.33333333333333</v>
      </c>
      <c r="H10" s="17"/>
      <c r="I10" s="134"/>
    </row>
    <row r="11" spans="1:9" ht="15.75" thickBot="1" x14ac:dyDescent="0.3">
      <c r="A11" s="460"/>
      <c r="B11" s="460"/>
      <c r="C11" s="434"/>
      <c r="D11" s="201" t="s">
        <v>31</v>
      </c>
      <c r="E11" s="202">
        <v>60</v>
      </c>
      <c r="F11" s="197">
        <v>2</v>
      </c>
      <c r="G11" s="198">
        <f t="shared" si="0"/>
        <v>520</v>
      </c>
      <c r="H11" s="26"/>
      <c r="I11" s="203"/>
    </row>
    <row r="12" spans="1:9" x14ac:dyDescent="0.25">
      <c r="A12" s="166"/>
      <c r="B12" s="167"/>
      <c r="C12" s="204"/>
      <c r="D12" s="169"/>
      <c r="E12" s="205"/>
      <c r="F12" s="170"/>
      <c r="G12" s="172"/>
      <c r="H12" s="173"/>
      <c r="I12" s="174"/>
    </row>
    <row r="13" spans="1:9" x14ac:dyDescent="0.25">
      <c r="A13" s="175"/>
      <c r="B13" s="453" t="s">
        <v>35</v>
      </c>
      <c r="C13" s="453"/>
      <c r="D13" s="453"/>
      <c r="E13" s="84">
        <f>SUM(E2:E11)</f>
        <v>226</v>
      </c>
      <c r="F13" s="86"/>
      <c r="G13" s="85"/>
      <c r="H13" s="87"/>
      <c r="I13" s="176"/>
    </row>
    <row r="14" spans="1:9" ht="15.75" thickBot="1" x14ac:dyDescent="0.3">
      <c r="A14" s="175"/>
      <c r="B14" s="454" t="s">
        <v>36</v>
      </c>
      <c r="C14" s="454"/>
      <c r="D14" s="454"/>
      <c r="E14" s="84">
        <f>SUM(G2:G11)</f>
        <v>1802.6666666666665</v>
      </c>
      <c r="F14" s="89"/>
      <c r="G14" s="90"/>
      <c r="H14" s="177"/>
      <c r="I14" s="176"/>
    </row>
    <row r="15" spans="1:9" ht="15.75" thickBot="1" x14ac:dyDescent="0.3">
      <c r="A15" s="175"/>
      <c r="B15" s="92" t="s">
        <v>112</v>
      </c>
      <c r="C15" s="93"/>
      <c r="D15" s="93"/>
      <c r="E15" s="85"/>
      <c r="F15" s="89"/>
      <c r="G15" s="90"/>
      <c r="H15" s="94">
        <f>SUM(H1:H11)</f>
        <v>0</v>
      </c>
      <c r="I15" s="176"/>
    </row>
    <row r="16" spans="1:9" ht="19.5" thickBot="1" x14ac:dyDescent="0.3">
      <c r="A16" s="175"/>
      <c r="B16" s="92" t="s">
        <v>113</v>
      </c>
      <c r="C16" s="93"/>
      <c r="D16" s="93"/>
      <c r="E16" s="85"/>
      <c r="F16" s="89"/>
      <c r="G16" s="90"/>
      <c r="H16" s="95">
        <f>+H15*24</f>
        <v>0</v>
      </c>
      <c r="I16" s="176"/>
    </row>
    <row r="17" spans="1:9" x14ac:dyDescent="0.25">
      <c r="A17" s="175"/>
      <c r="B17" s="93"/>
      <c r="C17" s="93"/>
      <c r="D17" s="93"/>
      <c r="E17" s="85"/>
      <c r="F17" s="89"/>
      <c r="G17" s="90"/>
      <c r="H17" s="96"/>
      <c r="I17" s="176"/>
    </row>
    <row r="18" spans="1:9" ht="15.75" x14ac:dyDescent="0.25">
      <c r="A18" s="447" t="s">
        <v>37</v>
      </c>
      <c r="B18" s="412"/>
      <c r="C18" s="412"/>
      <c r="D18" s="97"/>
      <c r="E18" s="90"/>
      <c r="F18" s="89"/>
      <c r="G18" s="90"/>
      <c r="H18" s="96"/>
      <c r="I18" s="176"/>
    </row>
    <row r="19" spans="1:9" x14ac:dyDescent="0.25">
      <c r="A19" s="175"/>
      <c r="B19" s="99"/>
      <c r="C19" s="100"/>
      <c r="D19" s="97"/>
      <c r="E19" s="90"/>
      <c r="F19" s="89"/>
      <c r="G19" s="90"/>
      <c r="H19" s="96"/>
      <c r="I19" s="176"/>
    </row>
    <row r="20" spans="1:9" x14ac:dyDescent="0.25">
      <c r="A20" s="175"/>
      <c r="B20" s="99" t="s">
        <v>38</v>
      </c>
      <c r="C20" s="101" t="s">
        <v>103</v>
      </c>
      <c r="D20" s="97"/>
      <c r="E20" s="98"/>
      <c r="F20" s="89"/>
      <c r="G20" s="90"/>
      <c r="H20" s="96"/>
      <c r="I20" s="176"/>
    </row>
    <row r="21" spans="1:9" ht="15" customHeight="1" x14ac:dyDescent="0.25">
      <c r="A21" s="178"/>
      <c r="B21" s="103">
        <v>1</v>
      </c>
      <c r="C21" s="405" t="s">
        <v>107</v>
      </c>
      <c r="D21" s="405"/>
      <c r="E21" s="405"/>
      <c r="F21" s="405"/>
      <c r="G21" s="104"/>
      <c r="H21" s="105"/>
      <c r="I21" s="272"/>
    </row>
    <row r="22" spans="1:9" ht="15" customHeight="1" x14ac:dyDescent="0.25">
      <c r="A22" s="175"/>
      <c r="B22" s="107">
        <v>2</v>
      </c>
      <c r="C22" s="405" t="s">
        <v>124</v>
      </c>
      <c r="D22" s="405"/>
      <c r="E22" s="405"/>
      <c r="F22" s="405"/>
      <c r="G22" s="108"/>
      <c r="H22" s="109"/>
      <c r="I22" s="176"/>
    </row>
    <row r="23" spans="1:9" ht="15" customHeight="1" x14ac:dyDescent="0.25">
      <c r="A23" s="175"/>
      <c r="B23" s="107">
        <v>4</v>
      </c>
      <c r="C23" s="405" t="s">
        <v>123</v>
      </c>
      <c r="D23" s="405"/>
      <c r="E23" s="405"/>
      <c r="F23" s="405"/>
      <c r="G23" s="108"/>
      <c r="H23" s="109"/>
      <c r="I23" s="176"/>
    </row>
    <row r="24" spans="1:9" x14ac:dyDescent="0.25">
      <c r="A24" s="175"/>
      <c r="B24" s="107" t="s">
        <v>104</v>
      </c>
      <c r="C24" s="452" t="s">
        <v>105</v>
      </c>
      <c r="D24" s="452"/>
      <c r="E24" s="452"/>
      <c r="F24" s="452"/>
      <c r="G24" s="452"/>
      <c r="H24" s="452"/>
      <c r="I24" s="176"/>
    </row>
    <row r="25" spans="1:9" ht="15" customHeight="1" x14ac:dyDescent="0.25">
      <c r="A25" s="175"/>
      <c r="B25" s="110">
        <v>1</v>
      </c>
      <c r="C25" s="452" t="s">
        <v>108</v>
      </c>
      <c r="D25" s="452"/>
      <c r="E25" s="452"/>
      <c r="F25" s="452"/>
      <c r="G25" s="108"/>
      <c r="H25" s="109"/>
      <c r="I25" s="176"/>
    </row>
    <row r="26" spans="1:9" ht="15" customHeight="1" x14ac:dyDescent="0.25">
      <c r="A26" s="175"/>
      <c r="B26" s="110">
        <v>2</v>
      </c>
      <c r="C26" s="452" t="s">
        <v>109</v>
      </c>
      <c r="D26" s="452"/>
      <c r="E26" s="452"/>
      <c r="F26" s="452"/>
      <c r="G26" s="108"/>
      <c r="H26" s="109"/>
      <c r="I26" s="176"/>
    </row>
    <row r="27" spans="1:9" ht="15" customHeight="1" x14ac:dyDescent="0.25">
      <c r="A27" s="175"/>
      <c r="B27" s="110">
        <v>5</v>
      </c>
      <c r="C27" s="452" t="s">
        <v>110</v>
      </c>
      <c r="D27" s="452"/>
      <c r="E27" s="452"/>
      <c r="F27" s="452"/>
      <c r="G27" s="108"/>
      <c r="H27" s="109"/>
      <c r="I27" s="176"/>
    </row>
    <row r="28" spans="1:9" ht="15" customHeight="1" x14ac:dyDescent="0.25">
      <c r="A28" s="175"/>
      <c r="B28" s="111">
        <v>1</v>
      </c>
      <c r="C28" s="452" t="s">
        <v>39</v>
      </c>
      <c r="D28" s="452"/>
      <c r="E28" s="452"/>
      <c r="F28" s="452"/>
      <c r="G28" s="108"/>
      <c r="H28" s="109"/>
      <c r="I28" s="176"/>
    </row>
    <row r="29" spans="1:9" x14ac:dyDescent="0.25">
      <c r="A29" s="175"/>
      <c r="B29" s="112">
        <v>2</v>
      </c>
      <c r="C29" s="452" t="s">
        <v>40</v>
      </c>
      <c r="D29" s="452"/>
      <c r="E29" s="452"/>
      <c r="F29" s="452"/>
      <c r="G29" s="108"/>
      <c r="H29" s="109"/>
      <c r="I29" s="176"/>
    </row>
    <row r="30" spans="1:9" ht="15.75" customHeight="1" x14ac:dyDescent="0.25">
      <c r="A30" s="175"/>
      <c r="B30" s="113" t="s">
        <v>12</v>
      </c>
      <c r="C30" s="423" t="s">
        <v>41</v>
      </c>
      <c r="D30" s="423"/>
      <c r="E30" s="423"/>
      <c r="F30" s="423"/>
      <c r="G30" s="423"/>
      <c r="H30" s="423"/>
      <c r="I30" s="458"/>
    </row>
    <row r="31" spans="1:9" ht="15.75" customHeight="1" x14ac:dyDescent="0.25">
      <c r="A31" s="175"/>
      <c r="B31" s="114">
        <f>365/12</f>
        <v>30.416666666666668</v>
      </c>
      <c r="C31" s="422" t="s">
        <v>42</v>
      </c>
      <c r="D31" s="422"/>
      <c r="E31" s="115"/>
      <c r="F31" s="116"/>
      <c r="G31" s="117"/>
      <c r="H31" s="118"/>
      <c r="I31" s="181"/>
    </row>
    <row r="32" spans="1:9" ht="15.75" customHeight="1" x14ac:dyDescent="0.25">
      <c r="A32" s="175"/>
      <c r="B32" s="114">
        <f>52/12</f>
        <v>4.333333333333333</v>
      </c>
      <c r="C32" s="422" t="s">
        <v>111</v>
      </c>
      <c r="D32" s="422"/>
      <c r="E32" s="115"/>
      <c r="F32" s="116"/>
      <c r="G32" s="117"/>
      <c r="H32" s="118"/>
      <c r="I32" s="181"/>
    </row>
    <row r="33" spans="1:9" ht="15.75" x14ac:dyDescent="0.25">
      <c r="A33" s="175"/>
      <c r="B33" s="99"/>
      <c r="C33" s="116"/>
      <c r="D33" s="116"/>
      <c r="E33" s="116"/>
      <c r="F33" s="116"/>
      <c r="G33" s="116"/>
      <c r="H33" s="118"/>
      <c r="I33" s="181"/>
    </row>
    <row r="34" spans="1:9" ht="29.45" customHeight="1" x14ac:dyDescent="0.25">
      <c r="A34" s="175"/>
      <c r="B34" s="99"/>
      <c r="C34" s="418" t="s">
        <v>43</v>
      </c>
      <c r="D34" s="418"/>
      <c r="E34" s="418"/>
      <c r="F34" s="418"/>
      <c r="G34" s="418"/>
      <c r="H34" s="418"/>
      <c r="I34" s="440"/>
    </row>
    <row r="35" spans="1:9" ht="15.75" thickBot="1" x14ac:dyDescent="0.3">
      <c r="A35" s="182"/>
      <c r="B35" s="183"/>
      <c r="C35" s="441"/>
      <c r="D35" s="441"/>
      <c r="E35" s="441"/>
      <c r="F35" s="441"/>
      <c r="G35" s="441"/>
      <c r="H35" s="441"/>
      <c r="I35" s="442"/>
    </row>
    <row r="36" spans="1:9" x14ac:dyDescent="0.25">
      <c r="A36" s="123"/>
      <c r="B36" s="123"/>
      <c r="C36" s="123"/>
      <c r="D36" s="123"/>
      <c r="E36" s="123"/>
      <c r="F36" s="123"/>
      <c r="G36" s="123"/>
      <c r="H36" s="123"/>
      <c r="I36" s="123"/>
    </row>
    <row r="37" spans="1:9" x14ac:dyDescent="0.25">
      <c r="A37" s="123"/>
      <c r="B37" s="123"/>
      <c r="C37" s="123"/>
      <c r="D37" s="123"/>
      <c r="E37" s="123"/>
      <c r="F37" s="123"/>
      <c r="G37" s="123"/>
      <c r="H37" s="123"/>
      <c r="I37" s="123"/>
    </row>
    <row r="38" spans="1:9" x14ac:dyDescent="0.25">
      <c r="A38" s="123"/>
      <c r="B38" s="123"/>
      <c r="C38" s="123"/>
      <c r="D38" s="123"/>
      <c r="E38" s="123"/>
      <c r="F38" s="123"/>
      <c r="G38" s="123"/>
      <c r="H38" s="123"/>
      <c r="I38" s="123"/>
    </row>
    <row r="39" spans="1:9" x14ac:dyDescent="0.25">
      <c r="A39" s="123"/>
      <c r="B39" s="123"/>
      <c r="C39" s="123"/>
      <c r="D39" s="123"/>
      <c r="E39" s="123"/>
      <c r="F39" s="123"/>
      <c r="G39" s="123"/>
      <c r="H39" s="123"/>
      <c r="I39" s="123"/>
    </row>
    <row r="40" spans="1:9" x14ac:dyDescent="0.25">
      <c r="A40" s="123"/>
      <c r="B40" s="123"/>
      <c r="C40" s="123"/>
      <c r="D40" s="123"/>
      <c r="E40" s="123"/>
      <c r="F40" s="123"/>
      <c r="G40" s="123"/>
      <c r="H40" s="123"/>
      <c r="I40" s="123"/>
    </row>
    <row r="41" spans="1:9" x14ac:dyDescent="0.25">
      <c r="A41" s="123"/>
      <c r="B41" s="123"/>
      <c r="C41" s="123"/>
      <c r="D41" s="123"/>
      <c r="E41" s="123"/>
      <c r="F41" s="123"/>
      <c r="G41" s="123"/>
      <c r="H41" s="123"/>
      <c r="I41" s="123"/>
    </row>
    <row r="42" spans="1:9" x14ac:dyDescent="0.25">
      <c r="A42" s="123"/>
      <c r="B42" s="123"/>
      <c r="C42" s="123"/>
      <c r="D42" s="123"/>
      <c r="E42" s="123"/>
      <c r="F42" s="123"/>
      <c r="G42" s="123"/>
      <c r="H42" s="123"/>
      <c r="I42" s="123"/>
    </row>
  </sheetData>
  <sheetProtection password="CA6C" sheet="1" objects="1" scenarios="1"/>
  <protectedRanges>
    <protectedRange algorithmName="SHA-512" hashValue="+zUxD4MZ1Q0pX67SY7/EDC0B665F8o+cd0a3WaHTQ7e2tgBg6Ti8vkxvqImLgKZ9MwuOHR4AUsvO9jRTyYHLzw==" saltValue="28B8lmOnmLNtCCTQ/gHjzg==" spinCount="100000" sqref="H12:I16" name="Oblast2"/>
    <protectedRange algorithmName="SHA-512" hashValue="YAfofda0Ei65XbBoaU4ORxeh4CjxzMBtUKyNZOFY+esvMuuFfBRbssJBP9kv3+6+/4RgcWORVVpNQ8VJc52knA==" saltValue="5NCItLiogk8PvwdC7RqQKQ==" spinCount="100000" sqref="A15:A16 C15:D16 A1:B11 A12:D14 C1:G1 C3:D11 E2:G16" name="Oblast1"/>
    <protectedRange algorithmName="SHA-512" hashValue="YAfofda0Ei65XbBoaU4ORxeh4CjxzMBtUKyNZOFY+esvMuuFfBRbssJBP9kv3+6+/4RgcWORVVpNQ8VJc52knA==" saltValue="5NCItLiogk8PvwdC7RqQKQ==" spinCount="100000" sqref="B15:B16" name="Oblast1_2"/>
  </protectedRanges>
  <mergeCells count="23">
    <mergeCell ref="B2:B7"/>
    <mergeCell ref="A2:A7"/>
    <mergeCell ref="B8:B11"/>
    <mergeCell ref="A8:A11"/>
    <mergeCell ref="C29:F29"/>
    <mergeCell ref="B13:D13"/>
    <mergeCell ref="B14:D14"/>
    <mergeCell ref="A18:C18"/>
    <mergeCell ref="C27:F27"/>
    <mergeCell ref="C28:F28"/>
    <mergeCell ref="C21:F21"/>
    <mergeCell ref="C22:F22"/>
    <mergeCell ref="C23:F23"/>
    <mergeCell ref="C25:F25"/>
    <mergeCell ref="C26:F26"/>
    <mergeCell ref="C24:H24"/>
    <mergeCell ref="C2:C7"/>
    <mergeCell ref="C35:I35"/>
    <mergeCell ref="C30:I30"/>
    <mergeCell ref="C31:D31"/>
    <mergeCell ref="C32:D32"/>
    <mergeCell ref="C34:I34"/>
    <mergeCell ref="C10:C11"/>
  </mergeCells>
  <pageMargins left="0.70866141732283472" right="0.70866141732283472" top="0.78740157480314965" bottom="0.78740157480314965" header="0.31496062992125984" footer="0.31496062992125984"/>
  <pageSetup paperSize="14" scale="55" orientation="portrait" r:id="rId1"/>
  <headerFooter>
    <oddHeader>&amp;RPŘÍLOHA č. 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I60"/>
  <sheetViews>
    <sheetView showGridLines="0" view="pageBreakPreview" zoomScale="115" zoomScaleNormal="100" zoomScaleSheetLayoutView="115" workbookViewId="0">
      <pane ySplit="1" topLeftCell="A2" activePane="bottomLeft" state="frozen"/>
      <selection activeCell="C34" sqref="C34:K34"/>
      <selection pane="bottomLeft" activeCell="C9" sqref="C9"/>
    </sheetView>
  </sheetViews>
  <sheetFormatPr defaultColWidth="8.85546875" defaultRowHeight="15" x14ac:dyDescent="0.25"/>
  <cols>
    <col min="1" max="1" width="7.7109375" style="45" customWidth="1"/>
    <col min="2" max="2" width="8.42578125" style="45" customWidth="1"/>
    <col min="3" max="3" width="16.85546875" style="45" customWidth="1"/>
    <col min="4" max="4" width="40.7109375" style="45" customWidth="1"/>
    <col min="5" max="6" width="8.7109375" style="45" customWidth="1"/>
    <col min="7" max="7" width="9.85546875" style="45" customWidth="1"/>
    <col min="8" max="8" width="16.85546875" style="45" customWidth="1"/>
    <col min="9" max="9" width="35.85546875" style="45" customWidth="1"/>
    <col min="10" max="16384" width="8.85546875" style="45"/>
  </cols>
  <sheetData>
    <row r="1" spans="1:9" ht="30.75" thickBot="1" x14ac:dyDescent="0.3">
      <c r="A1" s="236" t="s">
        <v>0</v>
      </c>
      <c r="B1" s="237" t="s">
        <v>1</v>
      </c>
      <c r="C1" s="237" t="s">
        <v>11</v>
      </c>
      <c r="D1" s="238" t="s">
        <v>3</v>
      </c>
      <c r="E1" s="240" t="s">
        <v>4</v>
      </c>
      <c r="F1" s="239" t="s">
        <v>5</v>
      </c>
      <c r="G1" s="241" t="s">
        <v>12</v>
      </c>
      <c r="H1" s="242" t="s">
        <v>101</v>
      </c>
      <c r="I1" s="243" t="s">
        <v>7</v>
      </c>
    </row>
    <row r="2" spans="1:9" x14ac:dyDescent="0.25">
      <c r="A2" s="406" t="s">
        <v>29</v>
      </c>
      <c r="B2" s="445">
        <v>0</v>
      </c>
      <c r="C2" s="402" t="s">
        <v>91</v>
      </c>
      <c r="D2" s="244" t="s">
        <v>90</v>
      </c>
      <c r="E2" s="245">
        <v>72</v>
      </c>
      <c r="F2" s="194">
        <v>2</v>
      </c>
      <c r="G2" s="246">
        <f t="shared" ref="G2:G29" si="0">E2*F2*$B$50</f>
        <v>624</v>
      </c>
      <c r="H2" s="30"/>
      <c r="I2" s="247"/>
    </row>
    <row r="3" spans="1:9" x14ac:dyDescent="0.25">
      <c r="A3" s="407"/>
      <c r="B3" s="446"/>
      <c r="C3" s="466"/>
      <c r="D3" s="248" t="s">
        <v>18</v>
      </c>
      <c r="E3" s="249">
        <v>4</v>
      </c>
      <c r="F3" s="139">
        <v>2</v>
      </c>
      <c r="G3" s="250">
        <f t="shared" si="0"/>
        <v>34.666666666666664</v>
      </c>
      <c r="H3" s="27"/>
      <c r="I3" s="251"/>
    </row>
    <row r="4" spans="1:9" x14ac:dyDescent="0.25">
      <c r="A4" s="407"/>
      <c r="B4" s="446"/>
      <c r="C4" s="465" t="s">
        <v>152</v>
      </c>
      <c r="D4" s="248" t="s">
        <v>23</v>
      </c>
      <c r="E4" s="249">
        <v>22</v>
      </c>
      <c r="F4" s="139">
        <v>2</v>
      </c>
      <c r="G4" s="250">
        <f t="shared" si="0"/>
        <v>190.66666666666666</v>
      </c>
      <c r="H4" s="27"/>
      <c r="I4" s="251"/>
    </row>
    <row r="5" spans="1:9" x14ac:dyDescent="0.25">
      <c r="A5" s="407"/>
      <c r="B5" s="446"/>
      <c r="C5" s="466"/>
      <c r="D5" s="248" t="s">
        <v>23</v>
      </c>
      <c r="E5" s="249">
        <v>19</v>
      </c>
      <c r="F5" s="139">
        <v>2</v>
      </c>
      <c r="G5" s="250">
        <f t="shared" si="0"/>
        <v>164.66666666666666</v>
      </c>
      <c r="H5" s="27"/>
      <c r="I5" s="251"/>
    </row>
    <row r="6" spans="1:9" x14ac:dyDescent="0.25">
      <c r="A6" s="407"/>
      <c r="B6" s="446"/>
      <c r="C6" s="465" t="s">
        <v>92</v>
      </c>
      <c r="D6" s="248" t="s">
        <v>23</v>
      </c>
      <c r="E6" s="249">
        <v>32</v>
      </c>
      <c r="F6" s="139">
        <v>2</v>
      </c>
      <c r="G6" s="250">
        <f t="shared" si="0"/>
        <v>277.33333333333331</v>
      </c>
      <c r="H6" s="27"/>
      <c r="I6" s="251"/>
    </row>
    <row r="7" spans="1:9" x14ac:dyDescent="0.25">
      <c r="A7" s="407"/>
      <c r="B7" s="446"/>
      <c r="C7" s="403"/>
      <c r="D7" s="248" t="s">
        <v>23</v>
      </c>
      <c r="E7" s="249">
        <v>16</v>
      </c>
      <c r="F7" s="139">
        <v>2</v>
      </c>
      <c r="G7" s="250">
        <f t="shared" si="0"/>
        <v>138.66666666666666</v>
      </c>
      <c r="H7" s="31"/>
      <c r="I7" s="251"/>
    </row>
    <row r="8" spans="1:9" x14ac:dyDescent="0.25">
      <c r="A8" s="407"/>
      <c r="B8" s="446"/>
      <c r="C8" s="466"/>
      <c r="D8" s="248" t="s">
        <v>23</v>
      </c>
      <c r="E8" s="249">
        <v>16.8</v>
      </c>
      <c r="F8" s="139">
        <v>2</v>
      </c>
      <c r="G8" s="250">
        <f t="shared" si="0"/>
        <v>145.6</v>
      </c>
      <c r="H8" s="31"/>
      <c r="I8" s="251"/>
    </row>
    <row r="9" spans="1:9" x14ac:dyDescent="0.25">
      <c r="A9" s="407"/>
      <c r="B9" s="446"/>
      <c r="C9" s="200" t="s">
        <v>153</v>
      </c>
      <c r="D9" s="248" t="s">
        <v>23</v>
      </c>
      <c r="E9" s="249">
        <v>16</v>
      </c>
      <c r="F9" s="139">
        <v>2</v>
      </c>
      <c r="G9" s="250">
        <f t="shared" si="0"/>
        <v>138.66666666666666</v>
      </c>
      <c r="H9" s="31"/>
      <c r="I9" s="251"/>
    </row>
    <row r="10" spans="1:9" x14ac:dyDescent="0.25">
      <c r="A10" s="407"/>
      <c r="B10" s="446"/>
      <c r="C10" s="465" t="s">
        <v>25</v>
      </c>
      <c r="D10" s="248" t="s">
        <v>23</v>
      </c>
      <c r="E10" s="249">
        <v>16.2</v>
      </c>
      <c r="F10" s="139">
        <v>2</v>
      </c>
      <c r="G10" s="250">
        <f t="shared" si="0"/>
        <v>140.39999999999998</v>
      </c>
      <c r="H10" s="31"/>
      <c r="I10" s="251"/>
    </row>
    <row r="11" spans="1:9" x14ac:dyDescent="0.25">
      <c r="A11" s="407"/>
      <c r="B11" s="446"/>
      <c r="C11" s="466"/>
      <c r="D11" s="248" t="s">
        <v>26</v>
      </c>
      <c r="E11" s="249">
        <v>20</v>
      </c>
      <c r="F11" s="139">
        <v>2</v>
      </c>
      <c r="G11" s="250">
        <f t="shared" si="0"/>
        <v>173.33333333333331</v>
      </c>
      <c r="H11" s="31"/>
      <c r="I11" s="251"/>
    </row>
    <row r="12" spans="1:9" x14ac:dyDescent="0.25">
      <c r="A12" s="407"/>
      <c r="B12" s="446"/>
      <c r="C12" s="465" t="s">
        <v>95</v>
      </c>
      <c r="D12" s="248" t="s">
        <v>93</v>
      </c>
      <c r="E12" s="249">
        <v>9</v>
      </c>
      <c r="F12" s="139">
        <f>$B$45</f>
        <v>5</v>
      </c>
      <c r="G12" s="250">
        <f t="shared" si="0"/>
        <v>195</v>
      </c>
      <c r="H12" s="31"/>
      <c r="I12" s="251"/>
    </row>
    <row r="13" spans="1:9" x14ac:dyDescent="0.25">
      <c r="A13" s="407"/>
      <c r="B13" s="446"/>
      <c r="C13" s="403"/>
      <c r="D13" s="248" t="s">
        <v>28</v>
      </c>
      <c r="E13" s="249">
        <v>34</v>
      </c>
      <c r="F13" s="139">
        <v>2</v>
      </c>
      <c r="G13" s="250">
        <f t="shared" si="0"/>
        <v>294.66666666666663</v>
      </c>
      <c r="H13" s="31"/>
      <c r="I13" s="251"/>
    </row>
    <row r="14" spans="1:9" x14ac:dyDescent="0.25">
      <c r="A14" s="407"/>
      <c r="B14" s="446"/>
      <c r="C14" s="403"/>
      <c r="D14" s="248" t="s">
        <v>17</v>
      </c>
      <c r="E14" s="249">
        <v>3</v>
      </c>
      <c r="F14" s="139">
        <v>2</v>
      </c>
      <c r="G14" s="250">
        <f t="shared" si="0"/>
        <v>26</v>
      </c>
      <c r="H14" s="31"/>
      <c r="I14" s="251"/>
    </row>
    <row r="15" spans="1:9" x14ac:dyDescent="0.25">
      <c r="A15" s="407"/>
      <c r="B15" s="446"/>
      <c r="C15" s="403"/>
      <c r="D15" s="248" t="s">
        <v>94</v>
      </c>
      <c r="E15" s="249">
        <f>4.9+3.8</f>
        <v>8.6999999999999993</v>
      </c>
      <c r="F15" s="139">
        <v>5</v>
      </c>
      <c r="G15" s="250">
        <f t="shared" si="0"/>
        <v>188.5</v>
      </c>
      <c r="H15" s="31"/>
      <c r="I15" s="251"/>
    </row>
    <row r="16" spans="1:9" ht="15.75" thickBot="1" x14ac:dyDescent="0.3">
      <c r="A16" s="407"/>
      <c r="B16" s="446"/>
      <c r="C16" s="404"/>
      <c r="D16" s="252" t="s">
        <v>20</v>
      </c>
      <c r="E16" s="253">
        <f>29.9+6.3</f>
        <v>36.199999999999996</v>
      </c>
      <c r="F16" s="197">
        <v>2</v>
      </c>
      <c r="G16" s="254">
        <f t="shared" si="0"/>
        <v>313.73333333333329</v>
      </c>
      <c r="H16" s="32"/>
      <c r="I16" s="255"/>
    </row>
    <row r="17" spans="1:9" x14ac:dyDescent="0.25">
      <c r="A17" s="450" t="s">
        <v>29</v>
      </c>
      <c r="B17" s="445">
        <v>1</v>
      </c>
      <c r="C17" s="402" t="s">
        <v>155</v>
      </c>
      <c r="D17" s="260" t="s">
        <v>30</v>
      </c>
      <c r="E17" s="261">
        <v>28</v>
      </c>
      <c r="F17" s="196">
        <v>2</v>
      </c>
      <c r="G17" s="262">
        <f t="shared" si="0"/>
        <v>242.66666666666666</v>
      </c>
      <c r="H17" s="34"/>
      <c r="I17" s="263"/>
    </row>
    <row r="18" spans="1:9" x14ac:dyDescent="0.25">
      <c r="A18" s="451"/>
      <c r="B18" s="446"/>
      <c r="C18" s="403"/>
      <c r="D18" s="248" t="s">
        <v>23</v>
      </c>
      <c r="E18" s="249">
        <v>32</v>
      </c>
      <c r="F18" s="139">
        <v>2</v>
      </c>
      <c r="G18" s="250">
        <f t="shared" si="0"/>
        <v>277.33333333333331</v>
      </c>
      <c r="H18" s="27"/>
      <c r="I18" s="251"/>
    </row>
    <row r="19" spans="1:9" x14ac:dyDescent="0.25">
      <c r="A19" s="451"/>
      <c r="B19" s="446"/>
      <c r="C19" s="403"/>
      <c r="D19" s="248" t="s">
        <v>23</v>
      </c>
      <c r="E19" s="249">
        <v>32</v>
      </c>
      <c r="F19" s="139">
        <v>2</v>
      </c>
      <c r="G19" s="250">
        <f t="shared" si="0"/>
        <v>277.33333333333331</v>
      </c>
      <c r="H19" s="27"/>
      <c r="I19" s="251"/>
    </row>
    <row r="20" spans="1:9" x14ac:dyDescent="0.25">
      <c r="A20" s="451"/>
      <c r="B20" s="446"/>
      <c r="C20" s="403"/>
      <c r="D20" s="248" t="s">
        <v>23</v>
      </c>
      <c r="E20" s="249">
        <v>34</v>
      </c>
      <c r="F20" s="139">
        <v>2</v>
      </c>
      <c r="G20" s="250">
        <f t="shared" si="0"/>
        <v>294.66666666666663</v>
      </c>
      <c r="H20" s="27"/>
      <c r="I20" s="251"/>
    </row>
    <row r="21" spans="1:9" x14ac:dyDescent="0.25">
      <c r="A21" s="451"/>
      <c r="B21" s="446"/>
      <c r="C21" s="403"/>
      <c r="D21" s="248" t="s">
        <v>23</v>
      </c>
      <c r="E21" s="249">
        <v>34</v>
      </c>
      <c r="F21" s="139">
        <v>2</v>
      </c>
      <c r="G21" s="250">
        <f t="shared" si="0"/>
        <v>294.66666666666663</v>
      </c>
      <c r="H21" s="27"/>
      <c r="I21" s="251"/>
    </row>
    <row r="22" spans="1:9" x14ac:dyDescent="0.25">
      <c r="A22" s="451"/>
      <c r="B22" s="446"/>
      <c r="C22" s="403"/>
      <c r="D22" s="248" t="s">
        <v>23</v>
      </c>
      <c r="E22" s="249">
        <v>11</v>
      </c>
      <c r="F22" s="139">
        <v>2</v>
      </c>
      <c r="G22" s="250">
        <f t="shared" si="0"/>
        <v>95.333333333333329</v>
      </c>
      <c r="H22" s="27"/>
      <c r="I22" s="251"/>
    </row>
    <row r="23" spans="1:9" x14ac:dyDescent="0.25">
      <c r="A23" s="451"/>
      <c r="B23" s="446"/>
      <c r="C23" s="403"/>
      <c r="D23" s="248" t="s">
        <v>23</v>
      </c>
      <c r="E23" s="249">
        <v>41</v>
      </c>
      <c r="F23" s="139">
        <v>2</v>
      </c>
      <c r="G23" s="250">
        <f t="shared" si="0"/>
        <v>355.33333333333331</v>
      </c>
      <c r="H23" s="27"/>
      <c r="I23" s="251"/>
    </row>
    <row r="24" spans="1:9" x14ac:dyDescent="0.25">
      <c r="A24" s="451"/>
      <c r="B24" s="446"/>
      <c r="C24" s="403"/>
      <c r="D24" s="248" t="s">
        <v>23</v>
      </c>
      <c r="E24" s="249">
        <v>20</v>
      </c>
      <c r="F24" s="139">
        <v>2</v>
      </c>
      <c r="G24" s="250">
        <f t="shared" si="0"/>
        <v>173.33333333333331</v>
      </c>
      <c r="H24" s="27"/>
      <c r="I24" s="251"/>
    </row>
    <row r="25" spans="1:9" x14ac:dyDescent="0.25">
      <c r="A25" s="451"/>
      <c r="B25" s="446"/>
      <c r="C25" s="403"/>
      <c r="D25" s="248" t="s">
        <v>154</v>
      </c>
      <c r="E25" s="249">
        <v>20</v>
      </c>
      <c r="F25" s="139">
        <v>2</v>
      </c>
      <c r="G25" s="250">
        <f t="shared" si="0"/>
        <v>173.33333333333331</v>
      </c>
      <c r="H25" s="27"/>
      <c r="I25" s="251"/>
    </row>
    <row r="26" spans="1:9" x14ac:dyDescent="0.25">
      <c r="A26" s="451"/>
      <c r="B26" s="446"/>
      <c r="C26" s="403"/>
      <c r="D26" s="248" t="s">
        <v>17</v>
      </c>
      <c r="E26" s="249">
        <v>20</v>
      </c>
      <c r="F26" s="139">
        <v>5</v>
      </c>
      <c r="G26" s="250">
        <f t="shared" si="0"/>
        <v>433.33333333333331</v>
      </c>
      <c r="H26" s="27"/>
      <c r="I26" s="251"/>
    </row>
    <row r="27" spans="1:9" x14ac:dyDescent="0.25">
      <c r="A27" s="451"/>
      <c r="B27" s="446"/>
      <c r="C27" s="403"/>
      <c r="D27" s="248" t="s">
        <v>150</v>
      </c>
      <c r="E27" s="249">
        <v>12</v>
      </c>
      <c r="F27" s="139">
        <v>5</v>
      </c>
      <c r="G27" s="250">
        <f t="shared" si="0"/>
        <v>260</v>
      </c>
      <c r="H27" s="27"/>
      <c r="I27" s="251"/>
    </row>
    <row r="28" spans="1:9" x14ac:dyDescent="0.25">
      <c r="A28" s="451"/>
      <c r="B28" s="446"/>
      <c r="C28" s="403"/>
      <c r="D28" s="248" t="s">
        <v>27</v>
      </c>
      <c r="E28" s="249">
        <v>3</v>
      </c>
      <c r="F28" s="139">
        <v>2</v>
      </c>
      <c r="G28" s="250">
        <f t="shared" si="0"/>
        <v>26</v>
      </c>
      <c r="H28" s="27"/>
      <c r="I28" s="251"/>
    </row>
    <row r="29" spans="1:9" ht="15.75" thickBot="1" x14ac:dyDescent="0.3">
      <c r="A29" s="467"/>
      <c r="B29" s="468"/>
      <c r="C29" s="404"/>
      <c r="D29" s="256" t="s">
        <v>151</v>
      </c>
      <c r="E29" s="257">
        <v>12</v>
      </c>
      <c r="F29" s="199">
        <v>5</v>
      </c>
      <c r="G29" s="258">
        <f t="shared" si="0"/>
        <v>260</v>
      </c>
      <c r="H29" s="33"/>
      <c r="I29" s="259"/>
    </row>
    <row r="30" spans="1:9" x14ac:dyDescent="0.25">
      <c r="A30" s="73"/>
      <c r="B30" s="74"/>
      <c r="C30" s="75"/>
      <c r="D30" s="347"/>
      <c r="E30" s="80"/>
      <c r="F30" s="77"/>
      <c r="G30" s="78"/>
      <c r="H30" s="219"/>
      <c r="I30" s="82"/>
    </row>
    <row r="31" spans="1:9" x14ac:dyDescent="0.25">
      <c r="A31" s="83"/>
      <c r="B31" s="453" t="s">
        <v>35</v>
      </c>
      <c r="C31" s="453"/>
      <c r="D31" s="453"/>
      <c r="E31" s="84">
        <f>SUM(E2:E29)</f>
        <v>623.9</v>
      </c>
      <c r="F31" s="86"/>
      <c r="G31" s="85"/>
      <c r="H31" s="87"/>
      <c r="I31" s="88"/>
    </row>
    <row r="32" spans="1:9" ht="15.75" thickBot="1" x14ac:dyDescent="0.3">
      <c r="A32" s="83"/>
      <c r="B32" s="454" t="s">
        <v>36</v>
      </c>
      <c r="C32" s="454"/>
      <c r="D32" s="454"/>
      <c r="E32" s="84">
        <f>SUM(G2:G29)</f>
        <v>6209.2333333333318</v>
      </c>
      <c r="F32" s="89"/>
      <c r="G32" s="90"/>
      <c r="H32" s="91"/>
      <c r="I32" s="88"/>
    </row>
    <row r="33" spans="1:9" ht="15.75" thickBot="1" x14ac:dyDescent="0.3">
      <c r="A33" s="83"/>
      <c r="B33" s="92" t="s">
        <v>112</v>
      </c>
      <c r="C33" s="93"/>
      <c r="D33" s="93"/>
      <c r="E33" s="85"/>
      <c r="F33" s="89"/>
      <c r="G33" s="90"/>
      <c r="H33" s="94">
        <f>SUM(H1:H29)</f>
        <v>0</v>
      </c>
      <c r="I33" s="88"/>
    </row>
    <row r="34" spans="1:9" ht="19.5" thickBot="1" x14ac:dyDescent="0.3">
      <c r="A34" s="83"/>
      <c r="B34" s="92" t="s">
        <v>113</v>
      </c>
      <c r="C34" s="93"/>
      <c r="D34" s="93"/>
      <c r="E34" s="85"/>
      <c r="F34" s="89"/>
      <c r="G34" s="90"/>
      <c r="H34" s="95">
        <f>+H33*24</f>
        <v>0</v>
      </c>
      <c r="I34" s="88"/>
    </row>
    <row r="35" spans="1:9" x14ac:dyDescent="0.25">
      <c r="A35" s="83"/>
      <c r="B35" s="93"/>
      <c r="C35" s="93"/>
      <c r="D35" s="93"/>
      <c r="E35" s="85"/>
      <c r="F35" s="89"/>
      <c r="G35" s="90"/>
      <c r="H35" s="96"/>
      <c r="I35" s="88"/>
    </row>
    <row r="36" spans="1:9" ht="15.75" x14ac:dyDescent="0.25">
      <c r="A36" s="411" t="s">
        <v>37</v>
      </c>
      <c r="B36" s="412"/>
      <c r="C36" s="412"/>
      <c r="D36" s="97"/>
      <c r="E36" s="90"/>
      <c r="F36" s="89"/>
      <c r="G36" s="90"/>
      <c r="H36" s="96"/>
      <c r="I36" s="88"/>
    </row>
    <row r="37" spans="1:9" x14ac:dyDescent="0.25">
      <c r="A37" s="83"/>
      <c r="B37" s="99"/>
      <c r="C37" s="100"/>
      <c r="D37" s="97"/>
      <c r="E37" s="90"/>
      <c r="F37" s="89"/>
      <c r="G37" s="90"/>
      <c r="H37" s="96"/>
      <c r="I37" s="88"/>
    </row>
    <row r="38" spans="1:9" x14ac:dyDescent="0.25">
      <c r="A38" s="83"/>
      <c r="B38" s="99" t="s">
        <v>38</v>
      </c>
      <c r="C38" s="101" t="s">
        <v>103</v>
      </c>
      <c r="D38" s="97"/>
      <c r="E38" s="98"/>
      <c r="F38" s="89"/>
      <c r="G38" s="90"/>
      <c r="H38" s="96"/>
      <c r="I38" s="88"/>
    </row>
    <row r="39" spans="1:9" ht="15" customHeight="1" x14ac:dyDescent="0.25">
      <c r="A39" s="102"/>
      <c r="B39" s="103">
        <v>1</v>
      </c>
      <c r="C39" s="405" t="s">
        <v>107</v>
      </c>
      <c r="D39" s="405"/>
      <c r="E39" s="405"/>
      <c r="F39" s="405"/>
      <c r="G39" s="104"/>
      <c r="H39" s="105"/>
      <c r="I39" s="106"/>
    </row>
    <row r="40" spans="1:9" ht="15" customHeight="1" x14ac:dyDescent="0.25">
      <c r="A40" s="83"/>
      <c r="B40" s="107">
        <v>2</v>
      </c>
      <c r="C40" s="405" t="s">
        <v>124</v>
      </c>
      <c r="D40" s="405"/>
      <c r="E40" s="405"/>
      <c r="F40" s="405"/>
      <c r="G40" s="108"/>
      <c r="H40" s="109"/>
      <c r="I40" s="88"/>
    </row>
    <row r="41" spans="1:9" ht="15" customHeight="1" x14ac:dyDescent="0.25">
      <c r="A41" s="83"/>
      <c r="B41" s="107">
        <v>4</v>
      </c>
      <c r="C41" s="405" t="s">
        <v>123</v>
      </c>
      <c r="D41" s="405"/>
      <c r="E41" s="405"/>
      <c r="F41" s="405"/>
      <c r="G41" s="108"/>
      <c r="H41" s="109"/>
      <c r="I41" s="88"/>
    </row>
    <row r="42" spans="1:9" x14ac:dyDescent="0.25">
      <c r="A42" s="83"/>
      <c r="B42" s="107" t="s">
        <v>104</v>
      </c>
      <c r="C42" s="452" t="s">
        <v>105</v>
      </c>
      <c r="D42" s="452"/>
      <c r="E42" s="452"/>
      <c r="F42" s="452"/>
      <c r="G42" s="452"/>
      <c r="H42" s="452"/>
      <c r="I42" s="88"/>
    </row>
    <row r="43" spans="1:9" ht="15" customHeight="1" x14ac:dyDescent="0.25">
      <c r="A43" s="83"/>
      <c r="B43" s="110">
        <v>1</v>
      </c>
      <c r="C43" s="452" t="s">
        <v>108</v>
      </c>
      <c r="D43" s="452"/>
      <c r="E43" s="452"/>
      <c r="F43" s="452"/>
      <c r="G43" s="108"/>
      <c r="H43" s="109"/>
      <c r="I43" s="88"/>
    </row>
    <row r="44" spans="1:9" ht="15" customHeight="1" x14ac:dyDescent="0.25">
      <c r="A44" s="83"/>
      <c r="B44" s="110">
        <v>2</v>
      </c>
      <c r="C44" s="452" t="s">
        <v>109</v>
      </c>
      <c r="D44" s="452"/>
      <c r="E44" s="452"/>
      <c r="F44" s="452"/>
      <c r="G44" s="108"/>
      <c r="H44" s="109"/>
      <c r="I44" s="88"/>
    </row>
    <row r="45" spans="1:9" ht="15" customHeight="1" x14ac:dyDescent="0.25">
      <c r="A45" s="83"/>
      <c r="B45" s="110">
        <v>5</v>
      </c>
      <c r="C45" s="452" t="s">
        <v>110</v>
      </c>
      <c r="D45" s="452"/>
      <c r="E45" s="452"/>
      <c r="F45" s="452"/>
      <c r="G45" s="108"/>
      <c r="H45" s="109"/>
      <c r="I45" s="88"/>
    </row>
    <row r="46" spans="1:9" ht="15" customHeight="1" x14ac:dyDescent="0.25">
      <c r="A46" s="83"/>
      <c r="B46" s="111">
        <v>1</v>
      </c>
      <c r="C46" s="452" t="s">
        <v>39</v>
      </c>
      <c r="D46" s="452"/>
      <c r="E46" s="452"/>
      <c r="F46" s="452"/>
      <c r="G46" s="108"/>
      <c r="H46" s="109"/>
      <c r="I46" s="88"/>
    </row>
    <row r="47" spans="1:9" x14ac:dyDescent="0.25">
      <c r="A47" s="83"/>
      <c r="B47" s="112">
        <v>2</v>
      </c>
      <c r="C47" s="452" t="s">
        <v>40</v>
      </c>
      <c r="D47" s="452"/>
      <c r="E47" s="452"/>
      <c r="F47" s="452"/>
      <c r="G47" s="108"/>
      <c r="H47" s="109"/>
      <c r="I47" s="88"/>
    </row>
    <row r="48" spans="1:9" ht="15.75" customHeight="1" x14ac:dyDescent="0.25">
      <c r="A48" s="83"/>
      <c r="B48" s="113" t="s">
        <v>12</v>
      </c>
      <c r="C48" s="423" t="s">
        <v>41</v>
      </c>
      <c r="D48" s="423"/>
      <c r="E48" s="423"/>
      <c r="F48" s="423"/>
      <c r="G48" s="423"/>
      <c r="H48" s="423"/>
      <c r="I48" s="424"/>
    </row>
    <row r="49" spans="1:9" ht="15.75" customHeight="1" x14ac:dyDescent="0.25">
      <c r="A49" s="83"/>
      <c r="B49" s="114">
        <f>365/12</f>
        <v>30.416666666666668</v>
      </c>
      <c r="C49" s="422" t="s">
        <v>42</v>
      </c>
      <c r="D49" s="422"/>
      <c r="E49" s="115"/>
      <c r="F49" s="116"/>
      <c r="G49" s="117"/>
      <c r="H49" s="118"/>
      <c r="I49" s="119"/>
    </row>
    <row r="50" spans="1:9" ht="15.75" customHeight="1" x14ac:dyDescent="0.25">
      <c r="A50" s="83"/>
      <c r="B50" s="114">
        <f>52/12</f>
        <v>4.333333333333333</v>
      </c>
      <c r="C50" s="422" t="s">
        <v>111</v>
      </c>
      <c r="D50" s="422"/>
      <c r="E50" s="115"/>
      <c r="F50" s="116"/>
      <c r="G50" s="117"/>
      <c r="H50" s="118"/>
      <c r="I50" s="119"/>
    </row>
    <row r="51" spans="1:9" ht="15.75" x14ac:dyDescent="0.25">
      <c r="A51" s="83"/>
      <c r="B51" s="99"/>
      <c r="C51" s="116"/>
      <c r="D51" s="116"/>
      <c r="E51" s="116"/>
      <c r="F51" s="116"/>
      <c r="G51" s="116"/>
      <c r="H51" s="118"/>
      <c r="I51" s="119"/>
    </row>
    <row r="52" spans="1:9" ht="29.45" customHeight="1" x14ac:dyDescent="0.25">
      <c r="A52" s="83"/>
      <c r="B52" s="99"/>
      <c r="C52" s="418" t="s">
        <v>43</v>
      </c>
      <c r="D52" s="418"/>
      <c r="E52" s="418"/>
      <c r="F52" s="418"/>
      <c r="G52" s="418"/>
      <c r="H52" s="418"/>
      <c r="I52" s="419"/>
    </row>
    <row r="53" spans="1:9" ht="15.75" thickBot="1" x14ac:dyDescent="0.3">
      <c r="A53" s="120"/>
      <c r="B53" s="121"/>
      <c r="C53" s="420"/>
      <c r="D53" s="420"/>
      <c r="E53" s="420"/>
      <c r="F53" s="420"/>
      <c r="G53" s="420"/>
      <c r="H53" s="420"/>
      <c r="I53" s="421"/>
    </row>
    <row r="54" spans="1:9" ht="15.75" thickTop="1" x14ac:dyDescent="0.25">
      <c r="A54" s="123"/>
      <c r="B54" s="123"/>
      <c r="C54" s="123"/>
      <c r="D54" s="123"/>
      <c r="E54" s="123"/>
      <c r="F54" s="123"/>
      <c r="G54" s="123"/>
      <c r="H54" s="123"/>
      <c r="I54" s="123"/>
    </row>
    <row r="55" spans="1:9" x14ac:dyDescent="0.25">
      <c r="A55" s="123"/>
      <c r="B55" s="123"/>
      <c r="C55" s="123"/>
      <c r="D55" s="123"/>
      <c r="E55" s="123"/>
      <c r="F55" s="123"/>
      <c r="G55" s="123"/>
      <c r="H55" s="123"/>
      <c r="I55" s="123"/>
    </row>
    <row r="56" spans="1:9" x14ac:dyDescent="0.25">
      <c r="A56" s="123"/>
      <c r="B56" s="123"/>
      <c r="C56" s="123"/>
      <c r="D56" s="123"/>
      <c r="E56" s="123"/>
      <c r="F56" s="123"/>
      <c r="G56" s="123"/>
      <c r="H56" s="123"/>
      <c r="I56" s="123"/>
    </row>
    <row r="57" spans="1:9" x14ac:dyDescent="0.25">
      <c r="A57" s="123"/>
      <c r="B57" s="123"/>
      <c r="C57" s="123"/>
      <c r="D57" s="123"/>
      <c r="E57" s="123"/>
      <c r="F57" s="123"/>
      <c r="G57" s="123"/>
      <c r="H57" s="123"/>
      <c r="I57" s="123"/>
    </row>
    <row r="58" spans="1:9" x14ac:dyDescent="0.25">
      <c r="A58" s="123"/>
      <c r="B58" s="123"/>
      <c r="C58" s="123"/>
      <c r="D58" s="123"/>
      <c r="E58" s="123"/>
      <c r="F58" s="123"/>
      <c r="G58" s="123"/>
      <c r="H58" s="123"/>
      <c r="I58" s="123"/>
    </row>
    <row r="59" spans="1:9" x14ac:dyDescent="0.25">
      <c r="A59" s="123"/>
      <c r="B59" s="123"/>
      <c r="C59" s="123"/>
      <c r="D59" s="123"/>
      <c r="E59" s="123"/>
      <c r="F59" s="123"/>
      <c r="G59" s="123"/>
      <c r="H59" s="123"/>
      <c r="I59" s="123"/>
    </row>
    <row r="60" spans="1:9" x14ac:dyDescent="0.25">
      <c r="A60" s="123"/>
      <c r="B60" s="123"/>
      <c r="C60" s="123"/>
      <c r="D60" s="123"/>
      <c r="E60" s="123"/>
      <c r="F60" s="123"/>
      <c r="G60" s="123"/>
      <c r="H60" s="123"/>
      <c r="I60" s="123"/>
    </row>
  </sheetData>
  <sheetProtection password="CA6C" sheet="1" objects="1" scenarios="1"/>
  <protectedRanges>
    <protectedRange algorithmName="SHA-512" hashValue="+zUxD4MZ1Q0pX67SY7/EDC0B665F8o+cd0a3WaHTQ7e2tgBg6Ti8vkxvqImLgKZ9MwuOHR4AUsvO9jRTyYHLzw==" saltValue="28B8lmOnmLNtCCTQ/gHjzg==" spinCount="100000" sqref="H30:I34" name="Oblast2"/>
    <protectedRange algorithmName="SHA-512" hashValue="YAfofda0Ei65XbBoaU4ORxeh4CjxzMBtUKyNZOFY+esvMuuFfBRbssJBP9kv3+6+/4RgcWORVVpNQ8VJc52knA==" saltValue="5NCItLiogk8PvwdC7RqQKQ==" spinCount="100000" sqref="A33:A34 E1:G32 A30:D32 A12:D16 C33:G34 A1:D11 A17:D29" name="Oblast1"/>
    <protectedRange algorithmName="SHA-512" hashValue="YAfofda0Ei65XbBoaU4ORxeh4CjxzMBtUKyNZOFY+esvMuuFfBRbssJBP9kv3+6+/4RgcWORVVpNQ8VJc52knA==" saltValue="5NCItLiogk8PvwdC7RqQKQ==" spinCount="100000" sqref="B33:B34" name="Oblast1_2"/>
  </protectedRanges>
  <mergeCells count="27">
    <mergeCell ref="A17:A29"/>
    <mergeCell ref="A2:A16"/>
    <mergeCell ref="B2:B16"/>
    <mergeCell ref="C47:F47"/>
    <mergeCell ref="B31:D31"/>
    <mergeCell ref="B32:D32"/>
    <mergeCell ref="A36:C36"/>
    <mergeCell ref="C39:F39"/>
    <mergeCell ref="C40:F40"/>
    <mergeCell ref="C41:F41"/>
    <mergeCell ref="C43:F43"/>
    <mergeCell ref="C44:F44"/>
    <mergeCell ref="C45:F45"/>
    <mergeCell ref="C46:F46"/>
    <mergeCell ref="C42:H42"/>
    <mergeCell ref="B17:B29"/>
    <mergeCell ref="C49:D49"/>
    <mergeCell ref="C50:D50"/>
    <mergeCell ref="C52:I52"/>
    <mergeCell ref="C53:I53"/>
    <mergeCell ref="C48:I48"/>
    <mergeCell ref="C17:C29"/>
    <mergeCell ref="C4:C5"/>
    <mergeCell ref="C2:C3"/>
    <mergeCell ref="C6:C8"/>
    <mergeCell ref="C10:C11"/>
    <mergeCell ref="C12:C16"/>
  </mergeCells>
  <pageMargins left="0.70866141732283472" right="0.70866141732283472" top="0.78740157480314965" bottom="0.78740157480314965" header="0.31496062992125984" footer="0.31496062992125984"/>
  <pageSetup paperSize="14" scale="58" orientation="portrait" r:id="rId1"/>
  <headerFooter>
    <oddHeader>&amp;RPŘÍLOHA č. 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I55"/>
  <sheetViews>
    <sheetView showGridLines="0" view="pageBreakPreview" zoomScale="130" zoomScaleNormal="100" zoomScaleSheetLayoutView="130" workbookViewId="0">
      <pane ySplit="1" topLeftCell="A2" activePane="bottomLeft" state="frozen"/>
      <selection activeCell="B34" sqref="B34:K34"/>
      <selection pane="bottomLeft" activeCell="H7" sqref="H7:H14"/>
    </sheetView>
  </sheetViews>
  <sheetFormatPr defaultColWidth="8.85546875" defaultRowHeight="15" x14ac:dyDescent="0.25"/>
  <cols>
    <col min="1" max="1" width="7.7109375" style="45" customWidth="1"/>
    <col min="2" max="2" width="8.42578125" style="45" customWidth="1"/>
    <col min="3" max="3" width="20.7109375" style="45" customWidth="1"/>
    <col min="4" max="4" width="40.7109375" style="45" customWidth="1"/>
    <col min="5" max="6" width="8.7109375" style="45" customWidth="1"/>
    <col min="7" max="7" width="9.85546875" style="45" customWidth="1"/>
    <col min="8" max="8" width="16.85546875" style="45" customWidth="1"/>
    <col min="9" max="9" width="35.85546875" style="45" customWidth="1"/>
    <col min="10" max="16384" width="8.85546875" style="45"/>
  </cols>
  <sheetData>
    <row r="1" spans="1:9" ht="30.75" thickBot="1" x14ac:dyDescent="0.3">
      <c r="A1" s="220" t="s">
        <v>0</v>
      </c>
      <c r="B1" s="221" t="s">
        <v>1</v>
      </c>
      <c r="C1" s="221" t="s">
        <v>11</v>
      </c>
      <c r="D1" s="222" t="s">
        <v>3</v>
      </c>
      <c r="E1" s="224" t="s">
        <v>4</v>
      </c>
      <c r="F1" s="223" t="s">
        <v>5</v>
      </c>
      <c r="G1" s="225" t="s">
        <v>12</v>
      </c>
      <c r="H1" s="226" t="s">
        <v>101</v>
      </c>
      <c r="I1" s="227" t="s">
        <v>7</v>
      </c>
    </row>
    <row r="2" spans="1:9" x14ac:dyDescent="0.25">
      <c r="A2" s="471" t="s">
        <v>14</v>
      </c>
      <c r="B2" s="469">
        <v>-1</v>
      </c>
      <c r="C2" s="473" t="s">
        <v>87</v>
      </c>
      <c r="D2" s="136" t="s">
        <v>88</v>
      </c>
      <c r="E2" s="128">
        <v>38</v>
      </c>
      <c r="F2" s="194">
        <v>2</v>
      </c>
      <c r="G2" s="195">
        <f t="shared" ref="G2:G24" si="0">E2*F2*$B$45</f>
        <v>329.33333333333331</v>
      </c>
      <c r="H2" s="13"/>
      <c r="I2" s="228"/>
    </row>
    <row r="3" spans="1:9" x14ac:dyDescent="0.25">
      <c r="A3" s="472"/>
      <c r="B3" s="470"/>
      <c r="C3" s="474"/>
      <c r="D3" s="132" t="s">
        <v>89</v>
      </c>
      <c r="E3" s="133">
        <v>6</v>
      </c>
      <c r="F3" s="139">
        <v>2</v>
      </c>
      <c r="G3" s="130">
        <f t="shared" si="0"/>
        <v>52</v>
      </c>
      <c r="H3" s="13"/>
      <c r="I3" s="228"/>
    </row>
    <row r="4" spans="1:9" ht="15.75" thickBot="1" x14ac:dyDescent="0.3">
      <c r="A4" s="472"/>
      <c r="B4" s="470"/>
      <c r="C4" s="475"/>
      <c r="D4" s="201" t="s">
        <v>34</v>
      </c>
      <c r="E4" s="202">
        <v>95</v>
      </c>
      <c r="F4" s="197">
        <v>1</v>
      </c>
      <c r="G4" s="198">
        <f t="shared" si="0"/>
        <v>411.66666666666663</v>
      </c>
      <c r="H4" s="13"/>
      <c r="I4" s="228"/>
    </row>
    <row r="5" spans="1:9" x14ac:dyDescent="0.25">
      <c r="A5" s="471" t="s">
        <v>14</v>
      </c>
      <c r="B5" s="469">
        <v>1</v>
      </c>
      <c r="C5" s="473" t="s">
        <v>79</v>
      </c>
      <c r="D5" s="146" t="s">
        <v>83</v>
      </c>
      <c r="E5" s="229">
        <v>175</v>
      </c>
      <c r="F5" s="230">
        <v>2</v>
      </c>
      <c r="G5" s="149">
        <f t="shared" si="0"/>
        <v>1516.6666666666665</v>
      </c>
      <c r="H5" s="16"/>
      <c r="I5" s="231"/>
    </row>
    <row r="6" spans="1:9" x14ac:dyDescent="0.25">
      <c r="A6" s="472"/>
      <c r="B6" s="470"/>
      <c r="C6" s="474"/>
      <c r="D6" s="132" t="s">
        <v>80</v>
      </c>
      <c r="E6" s="133">
        <v>25</v>
      </c>
      <c r="F6" s="139">
        <v>5</v>
      </c>
      <c r="G6" s="130">
        <f t="shared" si="0"/>
        <v>541.66666666666663</v>
      </c>
      <c r="H6" s="13"/>
      <c r="I6" s="232"/>
    </row>
    <row r="7" spans="1:9" x14ac:dyDescent="0.25">
      <c r="A7" s="472"/>
      <c r="B7" s="470"/>
      <c r="C7" s="474"/>
      <c r="D7" s="132" t="s">
        <v>19</v>
      </c>
      <c r="E7" s="133">
        <v>4</v>
      </c>
      <c r="F7" s="139">
        <v>2</v>
      </c>
      <c r="G7" s="130">
        <f t="shared" si="0"/>
        <v>34.666666666666664</v>
      </c>
      <c r="H7" s="13"/>
      <c r="I7" s="232"/>
    </row>
    <row r="8" spans="1:9" x14ac:dyDescent="0.25">
      <c r="A8" s="472"/>
      <c r="B8" s="470"/>
      <c r="C8" s="474"/>
      <c r="D8" s="132" t="s">
        <v>20</v>
      </c>
      <c r="E8" s="133">
        <v>86</v>
      </c>
      <c r="F8" s="139">
        <v>2</v>
      </c>
      <c r="G8" s="130">
        <f t="shared" si="0"/>
        <v>745.33333333333326</v>
      </c>
      <c r="H8" s="13"/>
      <c r="I8" s="232"/>
    </row>
    <row r="9" spans="1:9" x14ac:dyDescent="0.25">
      <c r="A9" s="472"/>
      <c r="B9" s="470"/>
      <c r="C9" s="474"/>
      <c r="D9" s="132" t="s">
        <v>81</v>
      </c>
      <c r="E9" s="133">
        <v>30</v>
      </c>
      <c r="F9" s="139">
        <v>2</v>
      </c>
      <c r="G9" s="130">
        <f t="shared" si="0"/>
        <v>260</v>
      </c>
      <c r="H9" s="13"/>
      <c r="I9" s="232"/>
    </row>
    <row r="10" spans="1:9" x14ac:dyDescent="0.25">
      <c r="A10" s="472"/>
      <c r="B10" s="470"/>
      <c r="C10" s="474"/>
      <c r="D10" s="132" t="s">
        <v>82</v>
      </c>
      <c r="E10" s="133">
        <v>30</v>
      </c>
      <c r="F10" s="139">
        <v>1</v>
      </c>
      <c r="G10" s="130">
        <f t="shared" si="0"/>
        <v>130</v>
      </c>
      <c r="H10" s="13"/>
      <c r="I10" s="232"/>
    </row>
    <row r="11" spans="1:9" x14ac:dyDescent="0.25">
      <c r="A11" s="472"/>
      <c r="B11" s="470"/>
      <c r="C11" s="474"/>
      <c r="D11" s="132" t="s">
        <v>156</v>
      </c>
      <c r="E11" s="133">
        <v>10</v>
      </c>
      <c r="F11" s="139">
        <v>2</v>
      </c>
      <c r="G11" s="130">
        <f t="shared" si="0"/>
        <v>86.666666666666657</v>
      </c>
      <c r="H11" s="13"/>
      <c r="I11" s="232"/>
    </row>
    <row r="12" spans="1:9" ht="15.75" thickBot="1" x14ac:dyDescent="0.3">
      <c r="A12" s="472"/>
      <c r="B12" s="470"/>
      <c r="C12" s="475"/>
      <c r="D12" s="201" t="s">
        <v>84</v>
      </c>
      <c r="E12" s="202">
        <v>27</v>
      </c>
      <c r="F12" s="197">
        <v>2</v>
      </c>
      <c r="G12" s="198">
        <f t="shared" si="0"/>
        <v>233.99999999999997</v>
      </c>
      <c r="H12" s="29"/>
      <c r="I12" s="233"/>
    </row>
    <row r="13" spans="1:9" x14ac:dyDescent="0.25">
      <c r="A13" s="471" t="s">
        <v>14</v>
      </c>
      <c r="B13" s="469">
        <v>2</v>
      </c>
      <c r="C13" s="473" t="s">
        <v>85</v>
      </c>
      <c r="D13" s="146" t="s">
        <v>20</v>
      </c>
      <c r="E13" s="147">
        <v>78</v>
      </c>
      <c r="F13" s="196">
        <v>2</v>
      </c>
      <c r="G13" s="149">
        <f t="shared" si="0"/>
        <v>676</v>
      </c>
      <c r="H13" s="16"/>
      <c r="I13" s="231"/>
    </row>
    <row r="14" spans="1:9" x14ac:dyDescent="0.25">
      <c r="A14" s="472"/>
      <c r="B14" s="470"/>
      <c r="C14" s="474"/>
      <c r="D14" s="132" t="s">
        <v>81</v>
      </c>
      <c r="E14" s="133">
        <v>30</v>
      </c>
      <c r="F14" s="139">
        <v>2</v>
      </c>
      <c r="G14" s="130">
        <f t="shared" si="0"/>
        <v>260</v>
      </c>
      <c r="H14" s="13"/>
      <c r="I14" s="228"/>
    </row>
    <row r="15" spans="1:9" x14ac:dyDescent="0.25">
      <c r="A15" s="472"/>
      <c r="B15" s="470"/>
      <c r="C15" s="474"/>
      <c r="D15" s="132" t="s">
        <v>82</v>
      </c>
      <c r="E15" s="133">
        <v>30</v>
      </c>
      <c r="F15" s="139">
        <v>1</v>
      </c>
      <c r="G15" s="130">
        <f t="shared" si="0"/>
        <v>130</v>
      </c>
      <c r="H15" s="13"/>
      <c r="I15" s="228"/>
    </row>
    <row r="16" spans="1:9" x14ac:dyDescent="0.25">
      <c r="A16" s="472"/>
      <c r="B16" s="470"/>
      <c r="C16" s="474"/>
      <c r="D16" s="132" t="s">
        <v>86</v>
      </c>
      <c r="E16" s="133">
        <v>150</v>
      </c>
      <c r="F16" s="139">
        <v>2</v>
      </c>
      <c r="G16" s="130">
        <f t="shared" si="0"/>
        <v>1300</v>
      </c>
      <c r="H16" s="13"/>
      <c r="I16" s="228"/>
    </row>
    <row r="17" spans="1:9" ht="15.75" thickBot="1" x14ac:dyDescent="0.3">
      <c r="A17" s="472"/>
      <c r="B17" s="470"/>
      <c r="C17" s="475"/>
      <c r="D17" s="201" t="s">
        <v>18</v>
      </c>
      <c r="E17" s="202">
        <v>11</v>
      </c>
      <c r="F17" s="197">
        <v>5</v>
      </c>
      <c r="G17" s="198">
        <f t="shared" si="0"/>
        <v>238.33333333333331</v>
      </c>
      <c r="H17" s="13"/>
      <c r="I17" s="228"/>
    </row>
    <row r="18" spans="1:9" x14ac:dyDescent="0.25">
      <c r="A18" s="450" t="s">
        <v>14</v>
      </c>
      <c r="B18" s="449">
        <v>3</v>
      </c>
      <c r="C18" s="402" t="s">
        <v>157</v>
      </c>
      <c r="D18" s="146" t="s">
        <v>15</v>
      </c>
      <c r="E18" s="147">
        <v>350</v>
      </c>
      <c r="F18" s="196">
        <v>2</v>
      </c>
      <c r="G18" s="234">
        <f t="shared" si="0"/>
        <v>3033.333333333333</v>
      </c>
      <c r="H18" s="16"/>
      <c r="I18" s="231"/>
    </row>
    <row r="19" spans="1:9" x14ac:dyDescent="0.25">
      <c r="A19" s="451"/>
      <c r="B19" s="448"/>
      <c r="C19" s="403"/>
      <c r="D19" s="132" t="s">
        <v>16</v>
      </c>
      <c r="E19" s="133">
        <v>25</v>
      </c>
      <c r="F19" s="139">
        <v>2</v>
      </c>
      <c r="G19" s="130">
        <f t="shared" si="0"/>
        <v>216.66666666666666</v>
      </c>
      <c r="H19" s="13"/>
      <c r="I19" s="232"/>
    </row>
    <row r="20" spans="1:9" x14ac:dyDescent="0.25">
      <c r="A20" s="451"/>
      <c r="B20" s="448"/>
      <c r="C20" s="403"/>
      <c r="D20" s="132" t="s">
        <v>17</v>
      </c>
      <c r="E20" s="133">
        <v>20</v>
      </c>
      <c r="F20" s="139">
        <v>2</v>
      </c>
      <c r="G20" s="130">
        <f t="shared" si="0"/>
        <v>173.33333333333331</v>
      </c>
      <c r="H20" s="13"/>
      <c r="I20" s="232"/>
    </row>
    <row r="21" spans="1:9" x14ac:dyDescent="0.25">
      <c r="A21" s="451"/>
      <c r="B21" s="448"/>
      <c r="C21" s="403"/>
      <c r="D21" s="132" t="s">
        <v>18</v>
      </c>
      <c r="E21" s="133">
        <v>25</v>
      </c>
      <c r="F21" s="139">
        <v>5</v>
      </c>
      <c r="G21" s="130">
        <f t="shared" si="0"/>
        <v>541.66666666666663</v>
      </c>
      <c r="H21" s="13"/>
      <c r="I21" s="232"/>
    </row>
    <row r="22" spans="1:9" x14ac:dyDescent="0.25">
      <c r="A22" s="451"/>
      <c r="B22" s="448"/>
      <c r="C22" s="403"/>
      <c r="D22" s="132" t="s">
        <v>20</v>
      </c>
      <c r="E22" s="133">
        <v>86</v>
      </c>
      <c r="F22" s="139">
        <v>2</v>
      </c>
      <c r="G22" s="130">
        <f t="shared" si="0"/>
        <v>745.33333333333326</v>
      </c>
      <c r="H22" s="13"/>
      <c r="I22" s="232"/>
    </row>
    <row r="23" spans="1:9" x14ac:dyDescent="0.25">
      <c r="A23" s="451"/>
      <c r="B23" s="448"/>
      <c r="C23" s="403"/>
      <c r="D23" s="132" t="s">
        <v>81</v>
      </c>
      <c r="E23" s="133">
        <v>30</v>
      </c>
      <c r="F23" s="139">
        <v>2</v>
      </c>
      <c r="G23" s="130">
        <f t="shared" si="0"/>
        <v>260</v>
      </c>
      <c r="H23" s="29"/>
      <c r="I23" s="233"/>
    </row>
    <row r="24" spans="1:9" x14ac:dyDescent="0.25">
      <c r="A24" s="451"/>
      <c r="B24" s="448"/>
      <c r="C24" s="476"/>
      <c r="D24" s="132" t="s">
        <v>82</v>
      </c>
      <c r="E24" s="133">
        <v>30</v>
      </c>
      <c r="F24" s="139">
        <v>1</v>
      </c>
      <c r="G24" s="130">
        <f t="shared" si="0"/>
        <v>130</v>
      </c>
      <c r="H24" s="29"/>
      <c r="I24" s="233"/>
    </row>
    <row r="25" spans="1:9" x14ac:dyDescent="0.25">
      <c r="A25" s="151"/>
      <c r="B25" s="152"/>
      <c r="C25" s="235"/>
      <c r="D25" s="153"/>
      <c r="E25" s="154"/>
      <c r="F25" s="155"/>
      <c r="G25" s="156"/>
      <c r="H25" s="157"/>
      <c r="I25" s="158"/>
    </row>
    <row r="26" spans="1:9" x14ac:dyDescent="0.25">
      <c r="A26" s="83"/>
      <c r="B26" s="453" t="s">
        <v>35</v>
      </c>
      <c r="C26" s="453"/>
      <c r="D26" s="453"/>
      <c r="E26" s="84">
        <f>SUM(E2:E24)</f>
        <v>1391</v>
      </c>
      <c r="F26" s="86"/>
      <c r="G26" s="85"/>
      <c r="H26" s="87"/>
      <c r="I26" s="88"/>
    </row>
    <row r="27" spans="1:9" ht="15.75" thickBot="1" x14ac:dyDescent="0.3">
      <c r="A27" s="83"/>
      <c r="B27" s="454" t="s">
        <v>36</v>
      </c>
      <c r="C27" s="454"/>
      <c r="D27" s="454"/>
      <c r="E27" s="84">
        <f>SUM(G2:G24)</f>
        <v>12046.666666666666</v>
      </c>
      <c r="F27" s="89"/>
      <c r="G27" s="90"/>
      <c r="H27" s="91"/>
      <c r="I27" s="88"/>
    </row>
    <row r="28" spans="1:9" ht="15.75" thickBot="1" x14ac:dyDescent="0.3">
      <c r="A28" s="83"/>
      <c r="B28" s="92" t="s">
        <v>112</v>
      </c>
      <c r="C28" s="93"/>
      <c r="D28" s="93"/>
      <c r="E28" s="85"/>
      <c r="F28" s="89"/>
      <c r="G28" s="90"/>
      <c r="H28" s="94">
        <f>SUM(H1:H24)</f>
        <v>0</v>
      </c>
      <c r="I28" s="88"/>
    </row>
    <row r="29" spans="1:9" ht="19.5" thickBot="1" x14ac:dyDescent="0.3">
      <c r="A29" s="83"/>
      <c r="B29" s="92" t="s">
        <v>113</v>
      </c>
      <c r="C29" s="93"/>
      <c r="D29" s="93"/>
      <c r="E29" s="85"/>
      <c r="F29" s="89"/>
      <c r="G29" s="90"/>
      <c r="H29" s="95">
        <f>+H28*24</f>
        <v>0</v>
      </c>
      <c r="I29" s="88"/>
    </row>
    <row r="30" spans="1:9" x14ac:dyDescent="0.25">
      <c r="A30" s="83"/>
      <c r="B30" s="93"/>
      <c r="C30" s="93"/>
      <c r="D30" s="93"/>
      <c r="E30" s="85"/>
      <c r="F30" s="89"/>
      <c r="G30" s="90"/>
      <c r="H30" s="96"/>
      <c r="I30" s="88"/>
    </row>
    <row r="31" spans="1:9" ht="15.75" x14ac:dyDescent="0.25">
      <c r="A31" s="411" t="s">
        <v>37</v>
      </c>
      <c r="B31" s="412"/>
      <c r="C31" s="412"/>
      <c r="D31" s="97"/>
      <c r="E31" s="90"/>
      <c r="F31" s="89"/>
      <c r="G31" s="90"/>
      <c r="H31" s="96"/>
      <c r="I31" s="88"/>
    </row>
    <row r="32" spans="1:9" x14ac:dyDescent="0.25">
      <c r="A32" s="83"/>
      <c r="B32" s="99"/>
      <c r="C32" s="100"/>
      <c r="D32" s="97"/>
      <c r="E32" s="90"/>
      <c r="F32" s="89"/>
      <c r="G32" s="90"/>
      <c r="H32" s="96"/>
      <c r="I32" s="88"/>
    </row>
    <row r="33" spans="1:9" x14ac:dyDescent="0.25">
      <c r="A33" s="83"/>
      <c r="B33" s="99" t="s">
        <v>38</v>
      </c>
      <c r="C33" s="101" t="s">
        <v>103</v>
      </c>
      <c r="D33" s="97"/>
      <c r="E33" s="98"/>
      <c r="F33" s="89"/>
      <c r="G33" s="90"/>
      <c r="H33" s="96"/>
      <c r="I33" s="88"/>
    </row>
    <row r="34" spans="1:9" ht="15" customHeight="1" x14ac:dyDescent="0.25">
      <c r="A34" s="102"/>
      <c r="B34" s="103">
        <v>1</v>
      </c>
      <c r="C34" s="405" t="s">
        <v>107</v>
      </c>
      <c r="D34" s="405"/>
      <c r="E34" s="405"/>
      <c r="F34" s="405"/>
      <c r="G34" s="104"/>
      <c r="H34" s="105"/>
      <c r="I34" s="106"/>
    </row>
    <row r="35" spans="1:9" ht="15" customHeight="1" x14ac:dyDescent="0.25">
      <c r="A35" s="83"/>
      <c r="B35" s="107">
        <v>2</v>
      </c>
      <c r="C35" s="405" t="s">
        <v>124</v>
      </c>
      <c r="D35" s="405"/>
      <c r="E35" s="405"/>
      <c r="F35" s="405"/>
      <c r="G35" s="108"/>
      <c r="H35" s="109"/>
      <c r="I35" s="88"/>
    </row>
    <row r="36" spans="1:9" ht="15" customHeight="1" x14ac:dyDescent="0.25">
      <c r="A36" s="83"/>
      <c r="B36" s="107">
        <v>4</v>
      </c>
      <c r="C36" s="405" t="s">
        <v>123</v>
      </c>
      <c r="D36" s="405"/>
      <c r="E36" s="405"/>
      <c r="F36" s="405"/>
      <c r="G36" s="108"/>
      <c r="H36" s="109"/>
      <c r="I36" s="88"/>
    </row>
    <row r="37" spans="1:9" ht="15" customHeight="1" x14ac:dyDescent="0.25">
      <c r="A37" s="83"/>
      <c r="B37" s="107" t="s">
        <v>104</v>
      </c>
      <c r="C37" s="452" t="s">
        <v>105</v>
      </c>
      <c r="D37" s="452"/>
      <c r="E37" s="452"/>
      <c r="F37" s="452"/>
      <c r="G37" s="452"/>
      <c r="H37" s="452"/>
      <c r="I37" s="88"/>
    </row>
    <row r="38" spans="1:9" ht="15" customHeight="1" x14ac:dyDescent="0.25">
      <c r="A38" s="83"/>
      <c r="B38" s="110">
        <v>1</v>
      </c>
      <c r="C38" s="452" t="s">
        <v>108</v>
      </c>
      <c r="D38" s="452"/>
      <c r="E38" s="452"/>
      <c r="F38" s="452"/>
      <c r="G38" s="108"/>
      <c r="H38" s="109"/>
      <c r="I38" s="88"/>
    </row>
    <row r="39" spans="1:9" ht="15" customHeight="1" x14ac:dyDescent="0.25">
      <c r="A39" s="83"/>
      <c r="B39" s="110">
        <v>2</v>
      </c>
      <c r="C39" s="452" t="s">
        <v>109</v>
      </c>
      <c r="D39" s="452"/>
      <c r="E39" s="452"/>
      <c r="F39" s="452"/>
      <c r="G39" s="108"/>
      <c r="H39" s="109"/>
      <c r="I39" s="88"/>
    </row>
    <row r="40" spans="1:9" ht="15" customHeight="1" x14ac:dyDescent="0.25">
      <c r="A40" s="83"/>
      <c r="B40" s="110">
        <v>5</v>
      </c>
      <c r="C40" s="452" t="s">
        <v>110</v>
      </c>
      <c r="D40" s="452"/>
      <c r="E40" s="452"/>
      <c r="F40" s="452"/>
      <c r="G40" s="108"/>
      <c r="H40" s="109"/>
      <c r="I40" s="88"/>
    </row>
    <row r="41" spans="1:9" ht="15" customHeight="1" x14ac:dyDescent="0.25">
      <c r="A41" s="83"/>
      <c r="B41" s="111">
        <v>1</v>
      </c>
      <c r="C41" s="452" t="s">
        <v>39</v>
      </c>
      <c r="D41" s="452"/>
      <c r="E41" s="452"/>
      <c r="F41" s="452"/>
      <c r="G41" s="108"/>
      <c r="H41" s="109"/>
      <c r="I41" s="88"/>
    </row>
    <row r="42" spans="1:9" x14ac:dyDescent="0.25">
      <c r="A42" s="83"/>
      <c r="B42" s="112">
        <v>2</v>
      </c>
      <c r="C42" s="452" t="s">
        <v>40</v>
      </c>
      <c r="D42" s="452"/>
      <c r="E42" s="452"/>
      <c r="F42" s="452"/>
      <c r="G42" s="108"/>
      <c r="H42" s="109"/>
      <c r="I42" s="88"/>
    </row>
    <row r="43" spans="1:9" ht="15.75" customHeight="1" x14ac:dyDescent="0.25">
      <c r="A43" s="83"/>
      <c r="B43" s="113" t="s">
        <v>12</v>
      </c>
      <c r="C43" s="423" t="s">
        <v>41</v>
      </c>
      <c r="D43" s="423"/>
      <c r="E43" s="423"/>
      <c r="F43" s="423"/>
      <c r="G43" s="423"/>
      <c r="H43" s="423"/>
      <c r="I43" s="424"/>
    </row>
    <row r="44" spans="1:9" ht="15.75" customHeight="1" x14ac:dyDescent="0.25">
      <c r="A44" s="83"/>
      <c r="B44" s="114">
        <f>365/12</f>
        <v>30.416666666666668</v>
      </c>
      <c r="C44" s="422" t="s">
        <v>42</v>
      </c>
      <c r="D44" s="422"/>
      <c r="E44" s="115"/>
      <c r="F44" s="116"/>
      <c r="G44" s="117"/>
      <c r="H44" s="118"/>
      <c r="I44" s="119"/>
    </row>
    <row r="45" spans="1:9" ht="15.75" customHeight="1" x14ac:dyDescent="0.25">
      <c r="A45" s="83"/>
      <c r="B45" s="114">
        <f>52/12</f>
        <v>4.333333333333333</v>
      </c>
      <c r="C45" s="422" t="s">
        <v>111</v>
      </c>
      <c r="D45" s="422"/>
      <c r="E45" s="115"/>
      <c r="F45" s="116"/>
      <c r="G45" s="117"/>
      <c r="H45" s="118"/>
      <c r="I45" s="119"/>
    </row>
    <row r="46" spans="1:9" ht="15.75" x14ac:dyDescent="0.25">
      <c r="A46" s="83"/>
      <c r="B46" s="99"/>
      <c r="C46" s="116"/>
      <c r="D46" s="116"/>
      <c r="E46" s="116"/>
      <c r="F46" s="116"/>
      <c r="G46" s="116"/>
      <c r="H46" s="118"/>
      <c r="I46" s="119"/>
    </row>
    <row r="47" spans="1:9" ht="29.45" customHeight="1" x14ac:dyDescent="0.25">
      <c r="A47" s="83"/>
      <c r="B47" s="99"/>
      <c r="C47" s="418" t="s">
        <v>43</v>
      </c>
      <c r="D47" s="418"/>
      <c r="E47" s="418"/>
      <c r="F47" s="418"/>
      <c r="G47" s="418"/>
      <c r="H47" s="418"/>
      <c r="I47" s="419"/>
    </row>
    <row r="48" spans="1:9" ht="15.75" thickBot="1" x14ac:dyDescent="0.3">
      <c r="A48" s="120"/>
      <c r="B48" s="121"/>
      <c r="C48" s="420"/>
      <c r="D48" s="420"/>
      <c r="E48" s="420"/>
      <c r="F48" s="420"/>
      <c r="G48" s="420"/>
      <c r="H48" s="420"/>
      <c r="I48" s="421"/>
    </row>
    <row r="49" spans="1:9" ht="15.75" thickTop="1" x14ac:dyDescent="0.25">
      <c r="A49" s="122"/>
      <c r="B49" s="122"/>
      <c r="C49" s="122"/>
      <c r="D49" s="122"/>
      <c r="E49" s="122"/>
      <c r="F49" s="122"/>
      <c r="G49" s="122"/>
      <c r="H49" s="122"/>
      <c r="I49" s="122"/>
    </row>
    <row r="50" spans="1:9" x14ac:dyDescent="0.25">
      <c r="A50" s="122"/>
      <c r="B50" s="122"/>
      <c r="C50" s="122"/>
      <c r="D50" s="122"/>
      <c r="E50" s="122"/>
      <c r="F50" s="122"/>
      <c r="G50" s="122"/>
      <c r="H50" s="122"/>
      <c r="I50" s="122"/>
    </row>
    <row r="51" spans="1:9" x14ac:dyDescent="0.25">
      <c r="A51" s="122"/>
      <c r="B51" s="122"/>
      <c r="C51" s="122"/>
      <c r="D51" s="122"/>
      <c r="E51" s="122"/>
      <c r="F51" s="122"/>
      <c r="G51" s="122"/>
      <c r="H51" s="122"/>
      <c r="I51" s="122"/>
    </row>
    <row r="52" spans="1:9" x14ac:dyDescent="0.25">
      <c r="A52" s="122"/>
      <c r="B52" s="122"/>
      <c r="C52" s="122"/>
      <c r="D52" s="122"/>
      <c r="E52" s="122"/>
      <c r="F52" s="122"/>
      <c r="G52" s="122"/>
      <c r="H52" s="122"/>
      <c r="I52" s="122"/>
    </row>
    <row r="53" spans="1:9" x14ac:dyDescent="0.25">
      <c r="A53" s="123"/>
      <c r="B53" s="123"/>
      <c r="C53" s="123"/>
      <c r="D53" s="123"/>
      <c r="E53" s="123"/>
      <c r="F53" s="123"/>
      <c r="G53" s="123"/>
      <c r="H53" s="123"/>
      <c r="I53" s="123"/>
    </row>
    <row r="54" spans="1:9" x14ac:dyDescent="0.25">
      <c r="A54" s="123"/>
      <c r="B54" s="123"/>
      <c r="C54" s="123"/>
      <c r="D54" s="123"/>
      <c r="E54" s="123"/>
      <c r="F54" s="123"/>
      <c r="G54" s="123"/>
      <c r="H54" s="123"/>
      <c r="I54" s="123"/>
    </row>
    <row r="55" spans="1:9" x14ac:dyDescent="0.25">
      <c r="A55" s="123"/>
      <c r="B55" s="123"/>
      <c r="C55" s="123"/>
      <c r="D55" s="123"/>
      <c r="E55" s="123"/>
      <c r="F55" s="123"/>
      <c r="G55" s="123"/>
      <c r="H55" s="123"/>
      <c r="I55" s="123"/>
    </row>
  </sheetData>
  <sheetProtection password="CA6C" sheet="1" objects="1" scenarios="1"/>
  <protectedRanges>
    <protectedRange algorithmName="SHA-512" hashValue="+zUxD4MZ1Q0pX67SY7/EDC0B665F8o+cd0a3WaHTQ7e2tgBg6Ti8vkxvqImLgKZ9MwuOHR4AUsvO9jRTyYHLzw==" saltValue="28B8lmOnmLNtCCTQ/gHjzg==" spinCount="100000" sqref="H25:I29" name="Oblast2"/>
    <protectedRange algorithmName="SHA-512" hashValue="YAfofda0Ei65XbBoaU4ORxeh4CjxzMBtUKyNZOFY+esvMuuFfBRbssJBP9kv3+6+/4RgcWORVVpNQ8VJc52knA==" saltValue="5NCItLiogk8PvwdC7RqQKQ==" spinCount="100000" sqref="A28:A29 E1:G27 A25:D27 A13:D17 C28:G29 A1:D4 A11:D12 A5:D10 A18:D24" name="Oblast1"/>
    <protectedRange algorithmName="SHA-512" hashValue="YAfofda0Ei65XbBoaU4ORxeh4CjxzMBtUKyNZOFY+esvMuuFfBRbssJBP9kv3+6+/4RgcWORVVpNQ8VJc52knA==" saltValue="5NCItLiogk8PvwdC7RqQKQ==" spinCount="100000" sqref="B28:B29" name="Oblast1_3"/>
  </protectedRanges>
  <mergeCells count="29">
    <mergeCell ref="C47:I47"/>
    <mergeCell ref="B18:B24"/>
    <mergeCell ref="A18:A24"/>
    <mergeCell ref="B2:B4"/>
    <mergeCell ref="A2:A4"/>
    <mergeCell ref="B5:B12"/>
    <mergeCell ref="A5:A12"/>
    <mergeCell ref="B13:B17"/>
    <mergeCell ref="A13:A17"/>
    <mergeCell ref="C2:C4"/>
    <mergeCell ref="C5:C12"/>
    <mergeCell ref="C13:C17"/>
    <mergeCell ref="C18:C24"/>
    <mergeCell ref="C48:I48"/>
    <mergeCell ref="C42:F42"/>
    <mergeCell ref="B26:D26"/>
    <mergeCell ref="B27:D27"/>
    <mergeCell ref="A31:C31"/>
    <mergeCell ref="C34:F34"/>
    <mergeCell ref="C35:F35"/>
    <mergeCell ref="C36:F36"/>
    <mergeCell ref="C38:F38"/>
    <mergeCell ref="C39:F39"/>
    <mergeCell ref="C40:F40"/>
    <mergeCell ref="C41:F41"/>
    <mergeCell ref="C37:H37"/>
    <mergeCell ref="C43:I43"/>
    <mergeCell ref="C44:D44"/>
    <mergeCell ref="C45:D45"/>
  </mergeCells>
  <pageMargins left="0.70866141732283472" right="0.70866141732283472" top="0.78740157480314965" bottom="0.78740157480314965" header="0.31496062992125984" footer="0.31496062992125984"/>
  <pageSetup paperSize="14" scale="57" orientation="portrait" r:id="rId1"/>
  <headerFooter>
    <oddHeader>&amp;RPŘÍLOHA č. 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69C55-AEAE-4386-BB61-78DBE2BAF2B9}">
  <sheetPr>
    <tabColor theme="5" tint="-0.249977111117893"/>
    <pageSetUpPr fitToPage="1"/>
  </sheetPr>
  <dimension ref="A1:I33"/>
  <sheetViews>
    <sheetView showGridLines="0" view="pageBreakPreview" zoomScale="130" zoomScaleNormal="100" zoomScaleSheetLayoutView="130" workbookViewId="0">
      <selection activeCell="H2" sqref="H2"/>
    </sheetView>
  </sheetViews>
  <sheetFormatPr defaultColWidth="8.85546875" defaultRowHeight="15" x14ac:dyDescent="0.25"/>
  <cols>
    <col min="1" max="1" width="7.7109375" style="45" customWidth="1"/>
    <col min="2" max="2" width="8.42578125" style="45" customWidth="1"/>
    <col min="3" max="3" width="20.7109375" style="45" customWidth="1"/>
    <col min="4" max="4" width="43.140625" style="45" customWidth="1"/>
    <col min="5" max="6" width="8.7109375" style="45" customWidth="1"/>
    <col min="7" max="7" width="9.85546875" style="45" customWidth="1"/>
    <col min="8" max="8" width="16.85546875" style="45" customWidth="1"/>
    <col min="9" max="9" width="35.85546875" style="45" customWidth="1"/>
    <col min="10" max="16384" width="8.85546875" style="45"/>
  </cols>
  <sheetData>
    <row r="1" spans="1:9" ht="30.75" thickBot="1" x14ac:dyDescent="0.3">
      <c r="A1" s="364" t="s">
        <v>0</v>
      </c>
      <c r="B1" s="365" t="s">
        <v>1</v>
      </c>
      <c r="C1" s="365" t="s">
        <v>11</v>
      </c>
      <c r="D1" s="366" t="s">
        <v>3</v>
      </c>
      <c r="E1" s="368" t="s">
        <v>4</v>
      </c>
      <c r="F1" s="367" t="s">
        <v>5</v>
      </c>
      <c r="G1" s="369" t="s">
        <v>12</v>
      </c>
      <c r="H1" s="370" t="s">
        <v>101</v>
      </c>
      <c r="I1" s="371" t="s">
        <v>7</v>
      </c>
    </row>
    <row r="2" spans="1:9" s="277" customFormat="1" ht="31.5" customHeight="1" thickBot="1" x14ac:dyDescent="0.3">
      <c r="A2" s="374" t="s">
        <v>168</v>
      </c>
      <c r="B2" s="375">
        <v>1</v>
      </c>
      <c r="C2" s="376" t="s">
        <v>169</v>
      </c>
      <c r="D2" s="377" t="s">
        <v>170</v>
      </c>
      <c r="E2" s="378">
        <v>52</v>
      </c>
      <c r="F2" s="379">
        <v>2</v>
      </c>
      <c r="G2" s="380">
        <f>E2*F2*$B$23</f>
        <v>450.66666666666663</v>
      </c>
      <c r="H2" s="381"/>
      <c r="I2" s="382"/>
    </row>
    <row r="3" spans="1:9" s="277" customFormat="1" x14ac:dyDescent="0.25">
      <c r="A3" s="73"/>
      <c r="B3" s="74"/>
      <c r="C3" s="75"/>
      <c r="D3" s="347"/>
      <c r="E3" s="80"/>
      <c r="F3" s="77"/>
      <c r="G3" s="78"/>
      <c r="H3" s="219"/>
      <c r="I3" s="82"/>
    </row>
    <row r="4" spans="1:9" s="277" customFormat="1" x14ac:dyDescent="0.25">
      <c r="A4" s="73"/>
      <c r="B4" s="413" t="s">
        <v>141</v>
      </c>
      <c r="C4" s="413"/>
      <c r="D4" s="413"/>
      <c r="E4" s="281">
        <f>SUM(E2:E2)</f>
        <v>52</v>
      </c>
      <c r="F4" s="86"/>
      <c r="G4" s="282"/>
      <c r="H4" s="283"/>
      <c r="I4" s="106"/>
    </row>
    <row r="5" spans="1:9" s="277" customFormat="1" ht="15.75" thickBot="1" x14ac:dyDescent="0.3">
      <c r="A5" s="73"/>
      <c r="B5" s="410" t="s">
        <v>36</v>
      </c>
      <c r="C5" s="410"/>
      <c r="D5" s="410"/>
      <c r="E5" s="281">
        <f>SUM(G2:G2)</f>
        <v>450.66666666666663</v>
      </c>
      <c r="F5" s="89"/>
      <c r="G5" s="80"/>
      <c r="H5" s="284"/>
      <c r="I5" s="106"/>
    </row>
    <row r="6" spans="1:9" s="277" customFormat="1" ht="15.75" thickBot="1" x14ac:dyDescent="0.3">
      <c r="A6" s="73"/>
      <c r="B6" s="285" t="s">
        <v>142</v>
      </c>
      <c r="C6" s="348"/>
      <c r="D6" s="348"/>
      <c r="E6" s="282"/>
      <c r="F6" s="89"/>
      <c r="G6" s="80"/>
      <c r="H6" s="288">
        <f>SUM(H1:H2)</f>
        <v>0</v>
      </c>
      <c r="I6" s="106"/>
    </row>
    <row r="7" spans="1:9" s="277" customFormat="1" ht="19.5" thickBot="1" x14ac:dyDescent="0.3">
      <c r="A7" s="73"/>
      <c r="B7" s="285" t="s">
        <v>143</v>
      </c>
      <c r="C7" s="348"/>
      <c r="D7" s="348"/>
      <c r="E7" s="282"/>
      <c r="F7" s="89"/>
      <c r="G7" s="80"/>
      <c r="H7" s="289">
        <f>+H6*24</f>
        <v>0</v>
      </c>
      <c r="I7" s="106"/>
    </row>
    <row r="8" spans="1:9" s="277" customFormat="1" x14ac:dyDescent="0.25">
      <c r="A8" s="73"/>
      <c r="B8" s="348"/>
      <c r="C8" s="348"/>
      <c r="D8" s="348"/>
      <c r="E8" s="282"/>
      <c r="F8" s="89"/>
      <c r="G8" s="80"/>
      <c r="H8" s="290"/>
      <c r="I8" s="106"/>
    </row>
    <row r="9" spans="1:9" s="277" customFormat="1" ht="15.75" x14ac:dyDescent="0.25">
      <c r="A9" s="411" t="s">
        <v>37</v>
      </c>
      <c r="B9" s="412"/>
      <c r="C9" s="412"/>
      <c r="D9" s="347"/>
      <c r="E9" s="80"/>
      <c r="F9" s="89"/>
      <c r="G9" s="80"/>
      <c r="H9" s="290"/>
      <c r="I9" s="106"/>
    </row>
    <row r="10" spans="1:9" s="277" customFormat="1" x14ac:dyDescent="0.25">
      <c r="A10" s="73"/>
      <c r="B10" s="74"/>
      <c r="C10" s="75"/>
      <c r="D10" s="347"/>
      <c r="E10" s="80"/>
      <c r="F10" s="89"/>
      <c r="G10" s="80"/>
      <c r="H10" s="290"/>
      <c r="I10" s="106"/>
    </row>
    <row r="11" spans="1:9" s="277" customFormat="1" x14ac:dyDescent="0.25">
      <c r="A11" s="73"/>
      <c r="B11" s="74" t="s">
        <v>38</v>
      </c>
      <c r="C11" s="79" t="s">
        <v>103</v>
      </c>
      <c r="D11" s="347"/>
      <c r="E11" s="78"/>
      <c r="F11" s="89"/>
      <c r="G11" s="80"/>
      <c r="H11" s="290"/>
      <c r="I11" s="106"/>
    </row>
    <row r="12" spans="1:9" s="277" customFormat="1" ht="15" customHeight="1" x14ac:dyDescent="0.25">
      <c r="A12" s="102"/>
      <c r="B12" s="103">
        <v>1</v>
      </c>
      <c r="C12" s="405" t="s">
        <v>107</v>
      </c>
      <c r="D12" s="405"/>
      <c r="E12" s="405"/>
      <c r="F12" s="405"/>
      <c r="G12" s="104"/>
      <c r="H12" s="105"/>
      <c r="I12" s="106"/>
    </row>
    <row r="13" spans="1:9" s="277" customFormat="1" ht="15" customHeight="1" x14ac:dyDescent="0.25">
      <c r="A13" s="73"/>
      <c r="B13" s="103">
        <v>2</v>
      </c>
      <c r="C13" s="405" t="s">
        <v>124</v>
      </c>
      <c r="D13" s="405"/>
      <c r="E13" s="405"/>
      <c r="F13" s="405"/>
      <c r="G13" s="104"/>
      <c r="H13" s="105"/>
      <c r="I13" s="106"/>
    </row>
    <row r="14" spans="1:9" s="277" customFormat="1" ht="15" customHeight="1" x14ac:dyDescent="0.25">
      <c r="A14" s="73"/>
      <c r="B14" s="103">
        <v>4</v>
      </c>
      <c r="C14" s="405" t="s">
        <v>123</v>
      </c>
      <c r="D14" s="405"/>
      <c r="E14" s="405"/>
      <c r="F14" s="405"/>
      <c r="G14" s="104"/>
      <c r="H14" s="105"/>
      <c r="I14" s="106"/>
    </row>
    <row r="15" spans="1:9" s="277" customFormat="1" x14ac:dyDescent="0.25">
      <c r="A15" s="73"/>
      <c r="B15" s="103" t="s">
        <v>104</v>
      </c>
      <c r="C15" s="405" t="s">
        <v>105</v>
      </c>
      <c r="D15" s="405"/>
      <c r="E15" s="405"/>
      <c r="F15" s="405"/>
      <c r="G15" s="405"/>
      <c r="H15" s="405"/>
      <c r="I15" s="106"/>
    </row>
    <row r="16" spans="1:9" s="277" customFormat="1" ht="15" customHeight="1" x14ac:dyDescent="0.25">
      <c r="A16" s="73"/>
      <c r="B16" s="293">
        <v>1</v>
      </c>
      <c r="C16" s="405" t="s">
        <v>108</v>
      </c>
      <c r="D16" s="405"/>
      <c r="E16" s="405"/>
      <c r="F16" s="405"/>
      <c r="G16" s="104"/>
      <c r="H16" s="105"/>
      <c r="I16" s="106"/>
    </row>
    <row r="17" spans="1:9" s="277" customFormat="1" ht="15" customHeight="1" x14ac:dyDescent="0.25">
      <c r="A17" s="73"/>
      <c r="B17" s="293">
        <v>2</v>
      </c>
      <c r="C17" s="405" t="s">
        <v>109</v>
      </c>
      <c r="D17" s="405"/>
      <c r="E17" s="405"/>
      <c r="F17" s="405"/>
      <c r="G17" s="104"/>
      <c r="H17" s="105"/>
      <c r="I17" s="106"/>
    </row>
    <row r="18" spans="1:9" s="277" customFormat="1" ht="15" customHeight="1" x14ac:dyDescent="0.25">
      <c r="A18" s="73"/>
      <c r="B18" s="293">
        <v>5</v>
      </c>
      <c r="C18" s="405" t="s">
        <v>110</v>
      </c>
      <c r="D18" s="405"/>
      <c r="E18" s="405"/>
      <c r="F18" s="405"/>
      <c r="G18" s="104"/>
      <c r="H18" s="105"/>
      <c r="I18" s="106"/>
    </row>
    <row r="19" spans="1:9" s="277" customFormat="1" ht="15" customHeight="1" x14ac:dyDescent="0.25">
      <c r="A19" s="73"/>
      <c r="B19" s="294">
        <v>1</v>
      </c>
      <c r="C19" s="405" t="s">
        <v>39</v>
      </c>
      <c r="D19" s="405"/>
      <c r="E19" s="405"/>
      <c r="F19" s="405"/>
      <c r="G19" s="104"/>
      <c r="H19" s="105"/>
      <c r="I19" s="106"/>
    </row>
    <row r="20" spans="1:9" s="277" customFormat="1" x14ac:dyDescent="0.25">
      <c r="A20" s="73"/>
      <c r="B20" s="295">
        <v>2</v>
      </c>
      <c r="C20" s="405" t="s">
        <v>40</v>
      </c>
      <c r="D20" s="405"/>
      <c r="E20" s="405"/>
      <c r="F20" s="405"/>
      <c r="G20" s="104"/>
      <c r="H20" s="105"/>
      <c r="I20" s="106"/>
    </row>
    <row r="21" spans="1:9" s="277" customFormat="1" ht="15" customHeight="1" x14ac:dyDescent="0.25">
      <c r="A21" s="73"/>
      <c r="B21" s="296" t="s">
        <v>12</v>
      </c>
      <c r="C21" s="423" t="s">
        <v>41</v>
      </c>
      <c r="D21" s="423"/>
      <c r="E21" s="423"/>
      <c r="F21" s="423"/>
      <c r="G21" s="423"/>
      <c r="H21" s="423"/>
      <c r="I21" s="424"/>
    </row>
    <row r="22" spans="1:9" s="277" customFormat="1" ht="15.75" customHeight="1" x14ac:dyDescent="0.25">
      <c r="A22" s="73"/>
      <c r="B22" s="114">
        <f>365/12</f>
        <v>30.416666666666668</v>
      </c>
      <c r="C22" s="422" t="s">
        <v>42</v>
      </c>
      <c r="D22" s="422"/>
      <c r="E22" s="115"/>
      <c r="F22" s="349"/>
      <c r="G22" s="117"/>
      <c r="H22" s="118"/>
      <c r="I22" s="350"/>
    </row>
    <row r="23" spans="1:9" s="277" customFormat="1" ht="15.75" customHeight="1" x14ac:dyDescent="0.25">
      <c r="A23" s="73"/>
      <c r="B23" s="114">
        <f>52/12</f>
        <v>4.333333333333333</v>
      </c>
      <c r="C23" s="422" t="s">
        <v>111</v>
      </c>
      <c r="D23" s="422"/>
      <c r="E23" s="115"/>
      <c r="F23" s="349"/>
      <c r="G23" s="117"/>
      <c r="H23" s="118"/>
      <c r="I23" s="350"/>
    </row>
    <row r="24" spans="1:9" s="277" customFormat="1" ht="15.75" x14ac:dyDescent="0.25">
      <c r="A24" s="73"/>
      <c r="B24" s="74"/>
      <c r="C24" s="349"/>
      <c r="D24" s="349"/>
      <c r="E24" s="349"/>
      <c r="F24" s="349"/>
      <c r="G24" s="349"/>
      <c r="H24" s="118"/>
      <c r="I24" s="350"/>
    </row>
    <row r="25" spans="1:9" s="277" customFormat="1" ht="27.75" customHeight="1" x14ac:dyDescent="0.25">
      <c r="A25" s="73"/>
      <c r="B25" s="74"/>
      <c r="C25" s="418" t="s">
        <v>43</v>
      </c>
      <c r="D25" s="418"/>
      <c r="E25" s="418"/>
      <c r="F25" s="418"/>
      <c r="G25" s="418"/>
      <c r="H25" s="418"/>
      <c r="I25" s="419"/>
    </row>
    <row r="26" spans="1:9" s="361" customFormat="1" ht="15.75" thickBot="1" x14ac:dyDescent="0.3">
      <c r="A26" s="362"/>
      <c r="B26" s="363"/>
      <c r="C26" s="477"/>
      <c r="D26" s="477"/>
      <c r="E26" s="477"/>
      <c r="F26" s="477"/>
      <c r="G26" s="477"/>
      <c r="H26" s="477"/>
      <c r="I26" s="478"/>
    </row>
    <row r="27" spans="1:9" ht="15.75" thickTop="1" x14ac:dyDescent="0.25">
      <c r="A27" s="123"/>
      <c r="B27" s="123"/>
      <c r="C27" s="123"/>
      <c r="D27" s="123"/>
      <c r="E27" s="123"/>
      <c r="F27" s="123"/>
      <c r="G27" s="123"/>
      <c r="H27" s="123"/>
      <c r="I27" s="123"/>
    </row>
    <row r="28" spans="1:9" x14ac:dyDescent="0.25">
      <c r="A28" s="123"/>
      <c r="B28" s="123"/>
      <c r="C28" s="123"/>
      <c r="D28" s="123"/>
      <c r="E28" s="123"/>
      <c r="F28" s="123"/>
      <c r="G28" s="123"/>
      <c r="H28" s="123"/>
      <c r="I28" s="123"/>
    </row>
    <row r="29" spans="1:9" x14ac:dyDescent="0.25">
      <c r="A29" s="123"/>
      <c r="B29" s="123"/>
      <c r="C29" s="123"/>
      <c r="D29" s="123"/>
      <c r="E29" s="123"/>
      <c r="F29" s="123"/>
      <c r="G29" s="123"/>
      <c r="H29" s="123"/>
      <c r="I29" s="123"/>
    </row>
    <row r="30" spans="1:9" x14ac:dyDescent="0.25">
      <c r="A30" s="123"/>
      <c r="B30" s="123"/>
      <c r="C30" s="123"/>
      <c r="D30" s="123"/>
      <c r="E30" s="123"/>
      <c r="F30" s="123"/>
      <c r="G30" s="123"/>
      <c r="H30" s="123"/>
      <c r="I30" s="123"/>
    </row>
    <row r="31" spans="1:9" x14ac:dyDescent="0.25">
      <c r="A31" s="123"/>
      <c r="B31" s="123"/>
      <c r="C31" s="123"/>
      <c r="D31" s="123"/>
      <c r="E31" s="123"/>
      <c r="F31" s="123"/>
      <c r="G31" s="123"/>
      <c r="H31" s="123"/>
      <c r="I31" s="123"/>
    </row>
    <row r="32" spans="1:9" x14ac:dyDescent="0.25">
      <c r="A32" s="123"/>
      <c r="B32" s="123"/>
      <c r="C32" s="123"/>
      <c r="D32" s="123"/>
      <c r="E32" s="123"/>
      <c r="F32" s="123"/>
      <c r="G32" s="123"/>
      <c r="H32" s="123"/>
      <c r="I32" s="123"/>
    </row>
    <row r="33" spans="1:9" x14ac:dyDescent="0.25">
      <c r="A33" s="123"/>
      <c r="B33" s="123"/>
      <c r="C33" s="123"/>
      <c r="D33" s="123"/>
      <c r="E33" s="123"/>
      <c r="F33" s="123"/>
      <c r="G33" s="123"/>
      <c r="H33" s="123"/>
      <c r="I33" s="123"/>
    </row>
  </sheetData>
  <sheetProtection password="CA6C" sheet="1" objects="1" scenarios="1"/>
  <protectedRanges>
    <protectedRange algorithmName="SHA-512" hashValue="+zUxD4MZ1Q0pX67SY7/EDC0B665F8o+cd0a3WaHTQ7e2tgBg6Ti8vkxvqImLgKZ9MwuOHR4AUsvO9jRTyYHLzw==" saltValue="28B8lmOnmLNtCCTQ/gHjzg==" spinCount="100000" sqref="H3:I7" name="Oblast2"/>
    <protectedRange algorithmName="SHA-512" hashValue="YAfofda0Ei65XbBoaU4ORxeh4CjxzMBtUKyNZOFY+esvMuuFfBRbssJBP9kv3+6+/4RgcWORVVpNQ8VJc52knA==" saltValue="5NCItLiogk8PvwdC7RqQKQ==" spinCount="100000" sqref="A6:A7 E3:G5 C6:G7 A3:D5 A1:G2" name="Oblast1"/>
    <protectedRange algorithmName="SHA-512" hashValue="YAfofda0Ei65XbBoaU4ORxeh4CjxzMBtUKyNZOFY+esvMuuFfBRbssJBP9kv3+6+/4RgcWORVVpNQ8VJc52knA==" saltValue="5NCItLiogk8PvwdC7RqQKQ==" spinCount="100000" sqref="B6:B7" name="Oblast1_2"/>
  </protectedRanges>
  <mergeCells count="17">
    <mergeCell ref="C18:F18"/>
    <mergeCell ref="B4:D4"/>
    <mergeCell ref="B5:D5"/>
    <mergeCell ref="A9:C9"/>
    <mergeCell ref="C12:F12"/>
    <mergeCell ref="C13:F13"/>
    <mergeCell ref="C14:F14"/>
    <mergeCell ref="C15:H15"/>
    <mergeCell ref="C16:F16"/>
    <mergeCell ref="C17:F17"/>
    <mergeCell ref="C26:I26"/>
    <mergeCell ref="C19:F19"/>
    <mergeCell ref="C20:F20"/>
    <mergeCell ref="C21:I21"/>
    <mergeCell ref="C22:D22"/>
    <mergeCell ref="C23:D23"/>
    <mergeCell ref="C25:I25"/>
  </mergeCells>
  <pageMargins left="0.7" right="0.7" top="0.78740157499999996" bottom="0.78740157499999996" header="0.3" footer="0.3"/>
  <pageSetup paperSize="9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B76AE2"/>
    <pageSetUpPr fitToPage="1"/>
  </sheetPr>
  <dimension ref="A1:I35"/>
  <sheetViews>
    <sheetView showGridLines="0" view="pageBreakPreview" zoomScale="115" zoomScaleNormal="115" zoomScaleSheetLayoutView="115" workbookViewId="0">
      <pane ySplit="1" topLeftCell="A2" activePane="bottomLeft" state="frozen"/>
      <selection activeCell="B34" sqref="B34:K34"/>
      <selection pane="bottomLeft" activeCell="H3" sqref="H3"/>
    </sheetView>
  </sheetViews>
  <sheetFormatPr defaultColWidth="8.85546875" defaultRowHeight="15" x14ac:dyDescent="0.25"/>
  <cols>
    <col min="1" max="1" width="7.7109375" style="45" customWidth="1"/>
    <col min="2" max="2" width="8.42578125" style="45" customWidth="1"/>
    <col min="3" max="3" width="20.7109375" style="45" customWidth="1"/>
    <col min="4" max="4" width="43.140625" style="45" customWidth="1"/>
    <col min="5" max="6" width="8.7109375" style="45" customWidth="1"/>
    <col min="7" max="7" width="9.85546875" style="45" customWidth="1"/>
    <col min="8" max="8" width="16.85546875" style="45" customWidth="1"/>
    <col min="9" max="9" width="35.85546875" style="45" customWidth="1"/>
    <col min="10" max="16384" width="8.85546875" style="45"/>
  </cols>
  <sheetData>
    <row r="1" spans="1:9" ht="30.75" thickBot="1" x14ac:dyDescent="0.3">
      <c r="A1" s="206" t="s">
        <v>0</v>
      </c>
      <c r="B1" s="207" t="s">
        <v>1</v>
      </c>
      <c r="C1" s="207" t="s">
        <v>11</v>
      </c>
      <c r="D1" s="208" t="s">
        <v>3</v>
      </c>
      <c r="E1" s="210" t="s">
        <v>4</v>
      </c>
      <c r="F1" s="209" t="s">
        <v>5</v>
      </c>
      <c r="G1" s="211" t="s">
        <v>12</v>
      </c>
      <c r="H1" s="212" t="s">
        <v>101</v>
      </c>
      <c r="I1" s="213" t="s">
        <v>7</v>
      </c>
    </row>
    <row r="2" spans="1:9" x14ac:dyDescent="0.25">
      <c r="A2" s="407"/>
      <c r="B2" s="448"/>
      <c r="C2" s="214" t="s">
        <v>20</v>
      </c>
      <c r="D2" s="136" t="s">
        <v>145</v>
      </c>
      <c r="E2" s="128">
        <v>20</v>
      </c>
      <c r="F2" s="194">
        <v>2</v>
      </c>
      <c r="G2" s="195">
        <f>E2*F2*$B$25</f>
        <v>173.33333333333331</v>
      </c>
      <c r="H2" s="12"/>
      <c r="I2" s="215"/>
    </row>
    <row r="3" spans="1:9" x14ac:dyDescent="0.25">
      <c r="A3" s="407"/>
      <c r="B3" s="448"/>
      <c r="C3" s="214" t="s">
        <v>77</v>
      </c>
      <c r="D3" s="136" t="s">
        <v>125</v>
      </c>
      <c r="E3" s="128">
        <v>46</v>
      </c>
      <c r="F3" s="194">
        <v>2</v>
      </c>
      <c r="G3" s="195">
        <f>E3*F3*$B$25</f>
        <v>398.66666666666663</v>
      </c>
      <c r="H3" s="12"/>
      <c r="I3" s="215"/>
    </row>
    <row r="4" spans="1:9" ht="15.75" thickBot="1" x14ac:dyDescent="0.3">
      <c r="A4" s="416"/>
      <c r="B4" s="479"/>
      <c r="C4" s="216" t="s">
        <v>21</v>
      </c>
      <c r="D4" s="141" t="s">
        <v>78</v>
      </c>
      <c r="E4" s="142">
        <v>45</v>
      </c>
      <c r="F4" s="217">
        <v>2</v>
      </c>
      <c r="G4" s="145">
        <f>E4*F4*$B$25</f>
        <v>390</v>
      </c>
      <c r="H4" s="15"/>
      <c r="I4" s="218"/>
    </row>
    <row r="5" spans="1:9" x14ac:dyDescent="0.25">
      <c r="A5" s="73"/>
      <c r="B5" s="74"/>
      <c r="C5" s="75"/>
      <c r="D5" s="76"/>
      <c r="E5" s="80"/>
      <c r="F5" s="77"/>
      <c r="G5" s="78"/>
      <c r="H5" s="219"/>
      <c r="I5" s="82"/>
    </row>
    <row r="6" spans="1:9" x14ac:dyDescent="0.25">
      <c r="A6" s="83"/>
      <c r="B6" s="453" t="s">
        <v>35</v>
      </c>
      <c r="C6" s="453"/>
      <c r="D6" s="453"/>
      <c r="E6" s="84">
        <f>SUM(E2:E4)</f>
        <v>111</v>
      </c>
      <c r="F6" s="86"/>
      <c r="G6" s="85"/>
      <c r="H6" s="87"/>
      <c r="I6" s="88"/>
    </row>
    <row r="7" spans="1:9" ht="15.75" thickBot="1" x14ac:dyDescent="0.3">
      <c r="A7" s="83"/>
      <c r="B7" s="454" t="s">
        <v>36</v>
      </c>
      <c r="C7" s="454"/>
      <c r="D7" s="454"/>
      <c r="E7" s="84">
        <f>SUM(G2:G4)</f>
        <v>962</v>
      </c>
      <c r="F7" s="89"/>
      <c r="G7" s="90"/>
      <c r="H7" s="91"/>
      <c r="I7" s="88"/>
    </row>
    <row r="8" spans="1:9" ht="15.75" thickBot="1" x14ac:dyDescent="0.3">
      <c r="A8" s="83"/>
      <c r="B8" s="92" t="s">
        <v>112</v>
      </c>
      <c r="C8" s="93"/>
      <c r="D8" s="93"/>
      <c r="E8" s="85"/>
      <c r="F8" s="89"/>
      <c r="G8" s="90"/>
      <c r="H8" s="94">
        <f>SUM(H1:H4)</f>
        <v>0</v>
      </c>
      <c r="I8" s="88"/>
    </row>
    <row r="9" spans="1:9" ht="19.5" thickBot="1" x14ac:dyDescent="0.3">
      <c r="A9" s="83"/>
      <c r="B9" s="92" t="s">
        <v>113</v>
      </c>
      <c r="C9" s="93"/>
      <c r="D9" s="93"/>
      <c r="E9" s="85"/>
      <c r="F9" s="89"/>
      <c r="G9" s="90"/>
      <c r="H9" s="95">
        <f>+H8*24</f>
        <v>0</v>
      </c>
      <c r="I9" s="88"/>
    </row>
    <row r="10" spans="1:9" x14ac:dyDescent="0.25">
      <c r="A10" s="83"/>
      <c r="B10" s="93"/>
      <c r="C10" s="93"/>
      <c r="D10" s="93"/>
      <c r="E10" s="85"/>
      <c r="F10" s="89"/>
      <c r="G10" s="90"/>
      <c r="H10" s="96"/>
      <c r="I10" s="88"/>
    </row>
    <row r="11" spans="1:9" ht="15.75" x14ac:dyDescent="0.25">
      <c r="A11" s="411" t="s">
        <v>37</v>
      </c>
      <c r="B11" s="412"/>
      <c r="C11" s="412"/>
      <c r="D11" s="97"/>
      <c r="E11" s="90"/>
      <c r="F11" s="89"/>
      <c r="G11" s="90"/>
      <c r="H11" s="96"/>
      <c r="I11" s="88"/>
    </row>
    <row r="12" spans="1:9" x14ac:dyDescent="0.25">
      <c r="A12" s="83"/>
      <c r="B12" s="99"/>
      <c r="C12" s="100"/>
      <c r="D12" s="97"/>
      <c r="E12" s="90"/>
      <c r="F12" s="89"/>
      <c r="G12" s="90"/>
      <c r="H12" s="96"/>
      <c r="I12" s="88"/>
    </row>
    <row r="13" spans="1:9" x14ac:dyDescent="0.25">
      <c r="A13" s="83"/>
      <c r="B13" s="99" t="s">
        <v>38</v>
      </c>
      <c r="C13" s="101" t="s">
        <v>103</v>
      </c>
      <c r="D13" s="97"/>
      <c r="E13" s="98"/>
      <c r="F13" s="89"/>
      <c r="G13" s="90"/>
      <c r="H13" s="96"/>
      <c r="I13" s="88"/>
    </row>
    <row r="14" spans="1:9" ht="15" customHeight="1" x14ac:dyDescent="0.25">
      <c r="A14" s="102"/>
      <c r="B14" s="103">
        <v>1</v>
      </c>
      <c r="C14" s="405" t="s">
        <v>107</v>
      </c>
      <c r="D14" s="405"/>
      <c r="E14" s="405"/>
      <c r="F14" s="405"/>
      <c r="G14" s="104"/>
      <c r="H14" s="105"/>
      <c r="I14" s="106"/>
    </row>
    <row r="15" spans="1:9" ht="15" customHeight="1" x14ac:dyDescent="0.25">
      <c r="A15" s="83"/>
      <c r="B15" s="107">
        <v>2</v>
      </c>
      <c r="C15" s="405" t="s">
        <v>124</v>
      </c>
      <c r="D15" s="405"/>
      <c r="E15" s="405"/>
      <c r="F15" s="405"/>
      <c r="G15" s="108"/>
      <c r="H15" s="109"/>
      <c r="I15" s="88"/>
    </row>
    <row r="16" spans="1:9" ht="15" customHeight="1" x14ac:dyDescent="0.25">
      <c r="A16" s="83"/>
      <c r="B16" s="107">
        <v>4</v>
      </c>
      <c r="C16" s="405" t="s">
        <v>123</v>
      </c>
      <c r="D16" s="405"/>
      <c r="E16" s="405"/>
      <c r="F16" s="405"/>
      <c r="G16" s="108"/>
      <c r="H16" s="109"/>
      <c r="I16" s="88"/>
    </row>
    <row r="17" spans="1:9" x14ac:dyDescent="0.25">
      <c r="A17" s="83"/>
      <c r="B17" s="107" t="s">
        <v>104</v>
      </c>
      <c r="C17" s="452" t="s">
        <v>105</v>
      </c>
      <c r="D17" s="452"/>
      <c r="E17" s="452"/>
      <c r="F17" s="452"/>
      <c r="G17" s="452"/>
      <c r="H17" s="452"/>
      <c r="I17" s="88"/>
    </row>
    <row r="18" spans="1:9" ht="15" customHeight="1" x14ac:dyDescent="0.25">
      <c r="A18" s="83"/>
      <c r="B18" s="110">
        <v>1</v>
      </c>
      <c r="C18" s="452" t="s">
        <v>108</v>
      </c>
      <c r="D18" s="452"/>
      <c r="E18" s="452"/>
      <c r="F18" s="452"/>
      <c r="G18" s="108"/>
      <c r="H18" s="109"/>
      <c r="I18" s="88"/>
    </row>
    <row r="19" spans="1:9" ht="15" customHeight="1" x14ac:dyDescent="0.25">
      <c r="A19" s="83"/>
      <c r="B19" s="110">
        <v>2</v>
      </c>
      <c r="C19" s="452" t="s">
        <v>109</v>
      </c>
      <c r="D19" s="452"/>
      <c r="E19" s="452"/>
      <c r="F19" s="452"/>
      <c r="G19" s="108"/>
      <c r="H19" s="109"/>
      <c r="I19" s="88"/>
    </row>
    <row r="20" spans="1:9" ht="15" customHeight="1" x14ac:dyDescent="0.25">
      <c r="A20" s="83"/>
      <c r="B20" s="110">
        <v>5</v>
      </c>
      <c r="C20" s="452" t="s">
        <v>110</v>
      </c>
      <c r="D20" s="452"/>
      <c r="E20" s="452"/>
      <c r="F20" s="452"/>
      <c r="G20" s="108"/>
      <c r="H20" s="109"/>
      <c r="I20" s="88"/>
    </row>
    <row r="21" spans="1:9" ht="15" customHeight="1" x14ac:dyDescent="0.25">
      <c r="A21" s="83"/>
      <c r="B21" s="111">
        <v>1</v>
      </c>
      <c r="C21" s="452" t="s">
        <v>39</v>
      </c>
      <c r="D21" s="452"/>
      <c r="E21" s="452"/>
      <c r="F21" s="452"/>
      <c r="G21" s="108"/>
      <c r="H21" s="109"/>
      <c r="I21" s="88"/>
    </row>
    <row r="22" spans="1:9" x14ac:dyDescent="0.25">
      <c r="A22" s="83"/>
      <c r="B22" s="112">
        <v>2</v>
      </c>
      <c r="C22" s="452" t="s">
        <v>40</v>
      </c>
      <c r="D22" s="452"/>
      <c r="E22" s="452"/>
      <c r="F22" s="452"/>
      <c r="G22" s="108"/>
      <c r="H22" s="109"/>
      <c r="I22" s="88"/>
    </row>
    <row r="23" spans="1:9" ht="15" customHeight="1" x14ac:dyDescent="0.25">
      <c r="A23" s="83"/>
      <c r="B23" s="113" t="s">
        <v>12</v>
      </c>
      <c r="C23" s="423" t="s">
        <v>41</v>
      </c>
      <c r="D23" s="423"/>
      <c r="E23" s="423"/>
      <c r="F23" s="423"/>
      <c r="G23" s="423"/>
      <c r="H23" s="423"/>
      <c r="I23" s="424"/>
    </row>
    <row r="24" spans="1:9" ht="15.75" customHeight="1" x14ac:dyDescent="0.25">
      <c r="A24" s="83"/>
      <c r="B24" s="114">
        <f>365/12</f>
        <v>30.416666666666668</v>
      </c>
      <c r="C24" s="422" t="s">
        <v>42</v>
      </c>
      <c r="D24" s="422"/>
      <c r="E24" s="115"/>
      <c r="F24" s="116"/>
      <c r="G24" s="117"/>
      <c r="H24" s="118"/>
      <c r="I24" s="119"/>
    </row>
    <row r="25" spans="1:9" ht="15.75" customHeight="1" x14ac:dyDescent="0.25">
      <c r="A25" s="83"/>
      <c r="B25" s="114">
        <f>52/12</f>
        <v>4.333333333333333</v>
      </c>
      <c r="C25" s="422" t="s">
        <v>111</v>
      </c>
      <c r="D25" s="422"/>
      <c r="E25" s="115"/>
      <c r="F25" s="116"/>
      <c r="G25" s="117"/>
      <c r="H25" s="118"/>
      <c r="I25" s="119"/>
    </row>
    <row r="26" spans="1:9" ht="15.75" x14ac:dyDescent="0.25">
      <c r="A26" s="83"/>
      <c r="B26" s="99"/>
      <c r="C26" s="116"/>
      <c r="D26" s="116"/>
      <c r="E26" s="116"/>
      <c r="F26" s="116"/>
      <c r="G26" s="116"/>
      <c r="H26" s="118"/>
      <c r="I26" s="119"/>
    </row>
    <row r="27" spans="1:9" ht="27.75" customHeight="1" x14ac:dyDescent="0.25">
      <c r="A27" s="83"/>
      <c r="B27" s="99"/>
      <c r="C27" s="418" t="s">
        <v>43</v>
      </c>
      <c r="D27" s="418"/>
      <c r="E27" s="418"/>
      <c r="F27" s="418"/>
      <c r="G27" s="418"/>
      <c r="H27" s="418"/>
      <c r="I27" s="419"/>
    </row>
    <row r="28" spans="1:9" ht="15.75" thickBot="1" x14ac:dyDescent="0.3">
      <c r="A28" s="120"/>
      <c r="B28" s="121"/>
      <c r="C28" s="420"/>
      <c r="D28" s="420"/>
      <c r="E28" s="420"/>
      <c r="F28" s="420"/>
      <c r="G28" s="420"/>
      <c r="H28" s="420"/>
      <c r="I28" s="421"/>
    </row>
    <row r="29" spans="1:9" ht="15.75" thickTop="1" x14ac:dyDescent="0.25">
      <c r="A29" s="123"/>
      <c r="B29" s="123"/>
      <c r="C29" s="123"/>
      <c r="D29" s="123"/>
      <c r="E29" s="123"/>
      <c r="F29" s="123"/>
      <c r="G29" s="123"/>
      <c r="H29" s="123"/>
      <c r="I29" s="123"/>
    </row>
    <row r="30" spans="1:9" x14ac:dyDescent="0.25">
      <c r="A30" s="123"/>
      <c r="B30" s="123"/>
      <c r="C30" s="123"/>
      <c r="D30" s="123"/>
      <c r="E30" s="123"/>
      <c r="F30" s="123"/>
      <c r="G30" s="123"/>
      <c r="H30" s="123"/>
      <c r="I30" s="123"/>
    </row>
    <row r="31" spans="1:9" x14ac:dyDescent="0.25">
      <c r="A31" s="123"/>
      <c r="B31" s="123"/>
      <c r="C31" s="123"/>
      <c r="D31" s="123"/>
      <c r="E31" s="123"/>
      <c r="F31" s="123"/>
      <c r="G31" s="123"/>
      <c r="H31" s="123"/>
      <c r="I31" s="123"/>
    </row>
    <row r="32" spans="1:9" x14ac:dyDescent="0.25">
      <c r="A32" s="123"/>
      <c r="B32" s="123"/>
      <c r="C32" s="123"/>
      <c r="D32" s="123"/>
      <c r="E32" s="123"/>
      <c r="F32" s="123"/>
      <c r="G32" s="123"/>
      <c r="H32" s="123"/>
      <c r="I32" s="123"/>
    </row>
    <row r="33" spans="1:9" x14ac:dyDescent="0.25">
      <c r="A33" s="123"/>
      <c r="B33" s="123"/>
      <c r="C33" s="123"/>
      <c r="D33" s="123"/>
      <c r="E33" s="123"/>
      <c r="F33" s="123"/>
      <c r="G33" s="123"/>
      <c r="H33" s="123"/>
      <c r="I33" s="123"/>
    </row>
    <row r="34" spans="1:9" x14ac:dyDescent="0.25">
      <c r="A34" s="123"/>
      <c r="B34" s="123"/>
      <c r="C34" s="123"/>
      <c r="D34" s="123"/>
      <c r="E34" s="123"/>
      <c r="F34" s="123"/>
      <c r="G34" s="123"/>
      <c r="H34" s="123"/>
      <c r="I34" s="123"/>
    </row>
    <row r="35" spans="1:9" x14ac:dyDescent="0.25">
      <c r="A35" s="123"/>
      <c r="B35" s="123"/>
      <c r="C35" s="123"/>
      <c r="D35" s="123"/>
      <c r="E35" s="123"/>
      <c r="F35" s="123"/>
      <c r="G35" s="123"/>
      <c r="H35" s="123"/>
      <c r="I35" s="123"/>
    </row>
  </sheetData>
  <sheetProtection password="CA6C" sheet="1" objects="1" scenarios="1"/>
  <protectedRanges>
    <protectedRange algorithmName="SHA-512" hashValue="+zUxD4MZ1Q0pX67SY7/EDC0B665F8o+cd0a3WaHTQ7e2tgBg6Ti8vkxvqImLgKZ9MwuOHR4AUsvO9jRTyYHLzw==" saltValue="28B8lmOnmLNtCCTQ/gHjzg==" spinCount="100000" sqref="H5:I9" name="Oblast2"/>
    <protectedRange algorithmName="SHA-512" hashValue="YAfofda0Ei65XbBoaU4ORxeh4CjxzMBtUKyNZOFY+esvMuuFfBRbssJBP9kv3+6+/4RgcWORVVpNQ8VJc52knA==" saltValue="5NCItLiogk8PvwdC7RqQKQ==" spinCount="100000" sqref="A8:A9 E2:G7 A2:D4 A5:D7 C8:G9 A1:G1" name="Oblast1"/>
    <protectedRange algorithmName="SHA-512" hashValue="YAfofda0Ei65XbBoaU4ORxeh4CjxzMBtUKyNZOFY+esvMuuFfBRbssJBP9kv3+6+/4RgcWORVVpNQ8VJc52knA==" saltValue="5NCItLiogk8PvwdC7RqQKQ==" spinCount="100000" sqref="B8:B9" name="Oblast1_2"/>
  </protectedRanges>
  <mergeCells count="19">
    <mergeCell ref="C17:H17"/>
    <mergeCell ref="A2:A4"/>
    <mergeCell ref="B2:B4"/>
    <mergeCell ref="C22:F22"/>
    <mergeCell ref="B6:D6"/>
    <mergeCell ref="B7:D7"/>
    <mergeCell ref="A11:C11"/>
    <mergeCell ref="C14:F14"/>
    <mergeCell ref="C15:F15"/>
    <mergeCell ref="C16:F16"/>
    <mergeCell ref="C18:F18"/>
    <mergeCell ref="C19:F19"/>
    <mergeCell ref="C20:F20"/>
    <mergeCell ref="C21:F21"/>
    <mergeCell ref="C25:D25"/>
    <mergeCell ref="C27:I27"/>
    <mergeCell ref="C28:I28"/>
    <mergeCell ref="C23:I23"/>
    <mergeCell ref="C24:D24"/>
  </mergeCells>
  <pageMargins left="0.70866141732283472" right="0.70866141732283472" top="0.78740157480314965" bottom="0.78740157480314965" header="0.31496062992125984" footer="0.31496062992125984"/>
  <pageSetup paperSize="14" scale="56" orientation="portrait" r:id="rId1"/>
  <headerFooter>
    <oddHeader>&amp;RPŘÍLOHA č. 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B11"/>
  <sheetViews>
    <sheetView showGridLines="0" view="pageBreakPreview" topLeftCell="A4" zoomScale="145" zoomScaleNormal="100" zoomScaleSheetLayoutView="145" workbookViewId="0">
      <selection activeCell="B6" sqref="B6"/>
    </sheetView>
  </sheetViews>
  <sheetFormatPr defaultRowHeight="15" x14ac:dyDescent="0.25"/>
  <cols>
    <col min="1" max="1" width="42.7109375" customWidth="1"/>
    <col min="2" max="2" width="33.42578125" customWidth="1"/>
  </cols>
  <sheetData>
    <row r="1" spans="1:2" ht="47.25" customHeight="1" thickBot="1" x14ac:dyDescent="0.3">
      <c r="A1" s="480" t="s">
        <v>102</v>
      </c>
      <c r="B1" s="481"/>
    </row>
    <row r="2" spans="1:2" ht="42" customHeight="1" x14ac:dyDescent="0.25">
      <c r="A2" s="1" t="s">
        <v>114</v>
      </c>
      <c r="B2" s="9">
        <f>'Budova A'!H36</f>
        <v>0</v>
      </c>
    </row>
    <row r="3" spans="1:2" ht="42" customHeight="1" x14ac:dyDescent="0.25">
      <c r="A3" s="2" t="s">
        <v>115</v>
      </c>
      <c r="B3" s="10">
        <f>'Budova B'!H35</f>
        <v>0</v>
      </c>
    </row>
    <row r="4" spans="1:2" ht="42" customHeight="1" x14ac:dyDescent="0.25">
      <c r="A4" s="3" t="s">
        <v>116</v>
      </c>
      <c r="B4" s="10">
        <f>'Budova C'!H10</f>
        <v>0</v>
      </c>
    </row>
    <row r="5" spans="1:2" ht="42" customHeight="1" x14ac:dyDescent="0.25">
      <c r="A5" s="4" t="s">
        <v>117</v>
      </c>
      <c r="B5" s="10">
        <f>'Budova D'!H16</f>
        <v>0</v>
      </c>
    </row>
    <row r="6" spans="1:2" ht="42" customHeight="1" x14ac:dyDescent="0.25">
      <c r="A6" s="5" t="s">
        <v>118</v>
      </c>
      <c r="B6" s="10">
        <f>'Budova E'!H16</f>
        <v>0</v>
      </c>
    </row>
    <row r="7" spans="1:2" ht="42" customHeight="1" x14ac:dyDescent="0.25">
      <c r="A7" s="6" t="s">
        <v>119</v>
      </c>
      <c r="B7" s="10">
        <f>'Budova F'!H34</f>
        <v>0</v>
      </c>
    </row>
    <row r="8" spans="1:2" ht="42" customHeight="1" x14ac:dyDescent="0.25">
      <c r="A8" s="7" t="s">
        <v>120</v>
      </c>
      <c r="B8" s="10">
        <f>'Budova G'!H29</f>
        <v>0</v>
      </c>
    </row>
    <row r="9" spans="1:2" ht="42" customHeight="1" x14ac:dyDescent="0.25">
      <c r="A9" s="373" t="s">
        <v>167</v>
      </c>
      <c r="B9" s="372">
        <f>+'Budova J'!H7</f>
        <v>0</v>
      </c>
    </row>
    <row r="10" spans="1:2" ht="42" customHeight="1" thickBot="1" x14ac:dyDescent="0.3">
      <c r="A10" s="8" t="s">
        <v>121</v>
      </c>
      <c r="B10" s="11">
        <f>'Budova N'!H9</f>
        <v>0</v>
      </c>
    </row>
    <row r="11" spans="1:2" ht="47.25" customHeight="1" thickBot="1" x14ac:dyDescent="0.3">
      <c r="A11" s="35" t="s">
        <v>122</v>
      </c>
      <c r="B11" s="36">
        <f>SUM(B2:B10)</f>
        <v>0</v>
      </c>
    </row>
  </sheetData>
  <sheetProtection password="CA6C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3</vt:i4>
      </vt:variant>
    </vt:vector>
  </HeadingPairs>
  <TitlesOfParts>
    <vt:vector size="13" baseType="lpstr">
      <vt:lpstr>Budova A</vt:lpstr>
      <vt:lpstr>Budova B</vt:lpstr>
      <vt:lpstr>Budova C</vt:lpstr>
      <vt:lpstr>Budova D</vt:lpstr>
      <vt:lpstr>Budova E</vt:lpstr>
      <vt:lpstr>Budova F</vt:lpstr>
      <vt:lpstr>Budova G</vt:lpstr>
      <vt:lpstr>Budova J</vt:lpstr>
      <vt:lpstr>Budova N</vt:lpstr>
      <vt:lpstr>Sumář</vt:lpstr>
      <vt:lpstr>'Budova A'!Oblast_tisku</vt:lpstr>
      <vt:lpstr>'Budova B'!Oblast_tisku</vt:lpstr>
      <vt:lpstr>'Budova J'!Oblast_tisku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Mikeš</dc:creator>
  <cp:lastModifiedBy>Jaroslav Bednář</cp:lastModifiedBy>
  <cp:lastPrinted>2020-01-10T13:30:02Z</cp:lastPrinted>
  <dcterms:created xsi:type="dcterms:W3CDTF">2018-01-03T10:49:17Z</dcterms:created>
  <dcterms:modified xsi:type="dcterms:W3CDTF">2022-09-08T06:07:51Z</dcterms:modified>
</cp:coreProperties>
</file>