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34708" yWindow="65428" windowWidth="30936" windowHeight="12576" activeTab="1"/>
  </bookViews>
  <sheets>
    <sheet name="Rekapitulace stavby" sheetId="1" r:id="rId1"/>
    <sheet name="220430 - REHOS - oprava z..." sheetId="2" r:id="rId2"/>
  </sheets>
  <definedNames>
    <definedName name="_xlnm._FilterDatabase" localSheetId="1" hidden="1">'220430 - REHOS - oprava z...'!$C$115:$K$183</definedName>
    <definedName name="_xlnm.Print_Area" localSheetId="1">'220430 - REHOS - oprava z...'!$C$4:$J$76,'220430 - REHOS - oprava z...'!$C$82:$J$97,'220430 - REHOS - oprava z...'!$C$103:$J$183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'220430 - REHOS - oprava z...'!$115:$115</definedName>
  </definedNames>
  <calcPr calcId="191029"/>
  <extLst/>
</workbook>
</file>

<file path=xl/sharedStrings.xml><?xml version="1.0" encoding="utf-8"?>
<sst xmlns="http://schemas.openxmlformats.org/spreadsheetml/2006/main" count="1175" uniqueCount="347">
  <si>
    <t>Export Komplet</t>
  </si>
  <si>
    <t/>
  </si>
  <si>
    <t>2.0</t>
  </si>
  <si>
    <t>ZAMOK</t>
  </si>
  <si>
    <t>False</t>
  </si>
  <si>
    <t>{4c596569-7bd8-4fd6-8fab-ae0447e4998a}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</si>
  <si>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</si>
  <si>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</si>
  <si>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</si>
  <si>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</si>
  <si>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</si>
  <si>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</si>
  <si>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</si>
  <si>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</si>
  <si>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220519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</si>
  <si>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</si>
  <si>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</si>
  <si>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REHOS - oprava zpevněné plochy</t>
  </si>
  <si>
    <t>KSO:</t>
  </si>
  <si>
    <t>CC-CZ:</t>
  </si>
  <si>
    <t>Místo:</t>
  </si>
  <si>
    <t xml:space="preserve"> </t>
  </si>
  <si>
    <t>Datum:</t>
  </si>
  <si>
    <t>19. 5. 2022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</si>
  <si>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</si>
  <si>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</si>
  <si>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</si>
  <si>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</si>
  <si>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</si>
  <si>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</si>
  <si>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</si>
  <si>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</si>
  <si>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</si>
  <si>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</si>
  <si>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</si>
  <si>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</si>
  <si>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</si>
  <si>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</si>
  <si>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</si>
  <si>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</si>
  <si>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</si>
  <si>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</si>
  <si>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</si>
  <si>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</si>
  <si>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</si>
  <si>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</si>
  <si>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</si>
  <si>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</si>
  <si>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</si>
  <si>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</si>
  <si>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</si>
  <si>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</si>
  <si>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</si>
  <si>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</si>
  <si>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</si>
  <si>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</si>
  <si>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</si>
  <si>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</si>
  <si>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</si>
  <si>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</si>
  <si>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</si>
  <si>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</si>
  <si>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</si>
  <si>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</si>
  <si>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</si>
  <si>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</si>
  <si>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</si>
  <si>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</si>
  <si>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</si>
  <si>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</si>
  <si>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</si>
  <si>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</si>
  <si>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</si>
  <si>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</si>
  <si>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</si>
  <si>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</si>
  <si>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</si>
  <si>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</si>
  <si>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220430</t>
  </si>
  <si>
    <t>REHOS - oprava z...</t>
  </si>
  <si>
    <t>STA</t>
  </si>
  <si>
    <t>1</t>
  </si>
  <si>
    <t>{11ae87d1-6a7f-4a4f-9bcc-c0b15163922e}</t>
  </si>
  <si>
    <t>2</t>
  </si>
  <si>
    <t>KRYCÍ LIST SOUPISU PRACÍ</t>
  </si>
  <si>
    <t>Objekt:</t>
  </si>
  <si>
    <t>220430 - REHOS - oprava z...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</si>
  <si>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</si>
  <si>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</si>
  <si>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</si>
  <si>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</si>
  <si>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</si>
  <si>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</si>
  <si>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</si>
  <si>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</si>
  <si>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</si>
  <si>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</si>
  <si>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</si>
  <si>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</si>
  <si>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</si>
  <si>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</si>
  <si>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</si>
  <si>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</si>
  <si>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</si>
  <si>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</si>
  <si>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</si>
  <si>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112101102</t>
  </si>
  <si>
    <t>Odstranění stromů listnatých průměru kmene do 500 mm</t>
  </si>
  <si>
    <t>kus</t>
  </si>
  <si>
    <t>4</t>
  </si>
  <si>
    <t>ROZPOCET</t>
  </si>
  <si>
    <t>112251102R</t>
  </si>
  <si>
    <t>Odstranění pařezů D do 500 mm (vč. úpravy jámy po odstranění / zásyp)</t>
  </si>
  <si>
    <t>3</t>
  </si>
  <si>
    <t>113107341</t>
  </si>
  <si>
    <t>Odstranění podkladu živičného tl 50 mm strojně pl do 50 m2</t>
  </si>
  <si>
    <t>m2</t>
  </si>
  <si>
    <t>6</t>
  </si>
  <si>
    <t>115101201</t>
  </si>
  <si>
    <t>Čerpání vody na dopravní výšku do 10 m průměrný přítok do 500 l/min</t>
  </si>
  <si>
    <t>hod</t>
  </si>
  <si>
    <t>8</t>
  </si>
  <si>
    <t>5</t>
  </si>
  <si>
    <t>115101221</t>
  </si>
  <si>
    <t>Čerpání vody na dopravní výšku do 25 m průměrný přítok do 500 l/min</t>
  </si>
  <si>
    <t>10</t>
  </si>
  <si>
    <t>116951213</t>
  </si>
  <si>
    <t>Zemina promísená s vápnem na deponii v množství 2 % vápna z objemové hmotnosti zeminy</t>
  </si>
  <si>
    <t>m3</t>
  </si>
  <si>
    <t>12</t>
  </si>
  <si>
    <t>7</t>
  </si>
  <si>
    <t>M</t>
  </si>
  <si>
    <t>58534624</t>
  </si>
  <si>
    <t>hydrát vápenný CL 90 velmi jemný</t>
  </si>
  <si>
    <t>t</t>
  </si>
  <si>
    <t>14</t>
  </si>
  <si>
    <t>122452203</t>
  </si>
  <si>
    <t>Odkopávky a prokopávky nezapažené pro silnice a dálnice v hornině třídy těžitelnosti II objem do 100 m3 strojně</t>
  </si>
  <si>
    <t>16</t>
  </si>
  <si>
    <t>9</t>
  </si>
  <si>
    <t>132251101</t>
  </si>
  <si>
    <t>Hloubení rýh nezapažených  š do 800 mm v hornině třídy těžitelnosti I, skupiny 3 objem do 20 m3 strojně</t>
  </si>
  <si>
    <t>18</t>
  </si>
  <si>
    <t>162201402</t>
  </si>
  <si>
    <t>Vodorovné přemístění větví stromů listnatých do 1 km D kmene do 500 mm</t>
  </si>
  <si>
    <t>20</t>
  </si>
  <si>
    <t>11</t>
  </si>
  <si>
    <t>162201412</t>
  </si>
  <si>
    <t>Vodorovné přemístění kmenů stromů listnatých do 1 km D kmene do 500 mm</t>
  </si>
  <si>
    <t>22</t>
  </si>
  <si>
    <t>162201422</t>
  </si>
  <si>
    <t>Vodorovné přemístění pařezů do 1 km D do 500 mm</t>
  </si>
  <si>
    <t>24</t>
  </si>
  <si>
    <t>13</t>
  </si>
  <si>
    <t>162251122</t>
  </si>
  <si>
    <t>Vodorovné přemístění do 50 m výkopku/sypaniny z horniny třídy těžitelnosti II, skupiny 4 a 5</t>
  </si>
  <si>
    <t>26</t>
  </si>
  <si>
    <t>162301932</t>
  </si>
  <si>
    <t>Příplatek k vodorovnému přemístění větví stromů listnatých D kmene do 500 mm ZKD 1 km</t>
  </si>
  <si>
    <t>28</t>
  </si>
  <si>
    <t>162301952</t>
  </si>
  <si>
    <t>Příplatek k vodorovnému přemístění kmenů stromů listnatých D kmene do 500 mm ZKD 1 km</t>
  </si>
  <si>
    <t>30</t>
  </si>
  <si>
    <t>162301972</t>
  </si>
  <si>
    <t>Příplatek k vodorovnému přemístění pařezů D 500 mm ZKD 1 km</t>
  </si>
  <si>
    <t>32</t>
  </si>
  <si>
    <t>17</t>
  </si>
  <si>
    <t>166151111</t>
  </si>
  <si>
    <t>Přehození neulehlého výkopku z horniny třídy těžitelnosti II, skupiny 4 a 5 strojně</t>
  </si>
  <si>
    <t>34</t>
  </si>
  <si>
    <t>167151101</t>
  </si>
  <si>
    <t>Nakládání výkopku z hornin třídy těžitelnosti I, skupiny 1 až 3 do 100 m3</t>
  </si>
  <si>
    <t>36</t>
  </si>
  <si>
    <t>19</t>
  </si>
  <si>
    <t>171151131</t>
  </si>
  <si>
    <t>Uložení sypaniny z hornin nesoudržných a soudržných střídavě do násypů zhutněných strojně</t>
  </si>
  <si>
    <t>38</t>
  </si>
  <si>
    <t>171152501</t>
  </si>
  <si>
    <t>Zhutnění podloží z hornin soudržných nebo nesoudržných pod násypy</t>
  </si>
  <si>
    <t>40</t>
  </si>
  <si>
    <t>181006113</t>
  </si>
  <si>
    <t>Rozprostření zemin tl vrstvy do 0,2 m schopných zúrodnění v rovině a sklonu do 1:5</t>
  </si>
  <si>
    <t>42</t>
  </si>
  <si>
    <t>181111121</t>
  </si>
  <si>
    <t>Plošná úprava terénu do 500 m2 zemina skupiny 1 až 4 nerovnosti do 150 mm v rovinně a svahu do 1:5</t>
  </si>
  <si>
    <t>44</t>
  </si>
  <si>
    <t>23</t>
  </si>
  <si>
    <t>181951114</t>
  </si>
  <si>
    <t>Úprava pláně v hornině třídy těžitelnosti II, skupiny 4 a 5 se zhutněním strojně</t>
  </si>
  <si>
    <t>46</t>
  </si>
  <si>
    <t>211531111</t>
  </si>
  <si>
    <t>Výplň odvodňovacích žeber nebo trativodů kamenivem hrubým drceným frakce 16 až 63 mm</t>
  </si>
  <si>
    <t>48</t>
  </si>
  <si>
    <t>25</t>
  </si>
  <si>
    <t>211971110</t>
  </si>
  <si>
    <t>Zřízení opláštění žeber nebo trativodů geotextilií v rýze nebo zářezu sklonu do 1:2</t>
  </si>
  <si>
    <t>50</t>
  </si>
  <si>
    <t>RTX.69366207</t>
  </si>
  <si>
    <t>textilie netkaná MOKRUTEX HQ PES 200 g/m2</t>
  </si>
  <si>
    <t>52</t>
  </si>
  <si>
    <t>27</t>
  </si>
  <si>
    <t>212532111</t>
  </si>
  <si>
    <t>Lože pro trativody z kameniva hrubého drceného</t>
  </si>
  <si>
    <t>54</t>
  </si>
  <si>
    <t>212755214</t>
  </si>
  <si>
    <t>Trativody z drenážních trubek plastových flexibilních D 100 mm bez lože</t>
  </si>
  <si>
    <t>m</t>
  </si>
  <si>
    <t>56</t>
  </si>
  <si>
    <t>29</t>
  </si>
  <si>
    <t>564752111</t>
  </si>
  <si>
    <t>Podklad z vibrovaného štěrku VŠ tl 150 mm</t>
  </si>
  <si>
    <t>58</t>
  </si>
  <si>
    <t>564811111</t>
  </si>
  <si>
    <t>Podklad ze štěrkodrtě ŠD tl 50 mm</t>
  </si>
  <si>
    <t>60</t>
  </si>
  <si>
    <t>31</t>
  </si>
  <si>
    <t>565135101R</t>
  </si>
  <si>
    <t>Asfaltový beton vrstva podkladní ACP 16 (obalované kamenivo OKS) tl 50 mm š do 1,5 m - uvažovat z provozních důvodů na možné 2. etapy</t>
  </si>
  <si>
    <t>62</t>
  </si>
  <si>
    <t>573111113</t>
  </si>
  <si>
    <t>Postřik živičný infiltrační s posypem z asfaltu množství 1,5 kg/m2 - uvažovat z provozních důvodů na možné 2. etapy</t>
  </si>
  <si>
    <t>64</t>
  </si>
  <si>
    <t>33</t>
  </si>
  <si>
    <t>573231109</t>
  </si>
  <si>
    <t>Postřik živičný spojovací ze silniční emulze v množství 0,60 kg/m2 - uvažovat z provozních důvodů na možné 2. etapy</t>
  </si>
  <si>
    <t>66</t>
  </si>
  <si>
    <t>577134121R</t>
  </si>
  <si>
    <t>Asfaltový beton vrstva obrusná ACO 11 (ABS) tř. I tl 40 mm š přes 3 m z nemodifikovaného asfaltu - uvažovat z provozních důvodů na možné 2. etapy</t>
  </si>
  <si>
    <t>68</t>
  </si>
  <si>
    <t>35</t>
  </si>
  <si>
    <t>895941111</t>
  </si>
  <si>
    <t>Zřízení vpusti kanalizační uliční z betonových dílců typ UV-50 normální</t>
  </si>
  <si>
    <t>70</t>
  </si>
  <si>
    <t>59223850</t>
  </si>
  <si>
    <t>dno pro uliční vpusť s výtokovým otvorem betonové 450x330x50mm</t>
  </si>
  <si>
    <t>72</t>
  </si>
  <si>
    <t>37</t>
  </si>
  <si>
    <t>28661789</t>
  </si>
  <si>
    <t>koš kalový ocelový pro silniční vpusť 425mm vč. madla</t>
  </si>
  <si>
    <t>74</t>
  </si>
  <si>
    <t>59223864</t>
  </si>
  <si>
    <t>prstenec pro uliční vpusť vyrovnávací betonový 390x60x130mm</t>
  </si>
  <si>
    <t>76</t>
  </si>
  <si>
    <t>39</t>
  </si>
  <si>
    <t>59223856</t>
  </si>
  <si>
    <t>skruž pro uliční vpusť horní betonová 450x195x50mm</t>
  </si>
  <si>
    <t>78</t>
  </si>
  <si>
    <t>59223860</t>
  </si>
  <si>
    <t>skruž pro uliční vpusť středová betonová 450x195x50mm</t>
  </si>
  <si>
    <t>80</t>
  </si>
  <si>
    <t>41</t>
  </si>
  <si>
    <t>899204112</t>
  </si>
  <si>
    <t>Osazení mříží litinových včetně rámů a košů na bahno pro třídu zatížení D400, E600</t>
  </si>
  <si>
    <t>82</t>
  </si>
  <si>
    <t>28661938</t>
  </si>
  <si>
    <t>mříž litinová 600/40T, 420X620 D400</t>
  </si>
  <si>
    <t>84</t>
  </si>
  <si>
    <t>43</t>
  </si>
  <si>
    <t>899623151</t>
  </si>
  <si>
    <t>Obetonování potrubí nebo zdiva stok betonem prostým tř. C 16/20 otevřený výkop</t>
  </si>
  <si>
    <t>86</t>
  </si>
  <si>
    <t>915111111</t>
  </si>
  <si>
    <t>Vodorovné dopravní značení dělící čáry souvislé š 125 mm základní bílá barva</t>
  </si>
  <si>
    <t>88</t>
  </si>
  <si>
    <t>45</t>
  </si>
  <si>
    <t>915611111</t>
  </si>
  <si>
    <t>Předznačení vodorovného liniového značení</t>
  </si>
  <si>
    <t>90</t>
  </si>
  <si>
    <t>916131213</t>
  </si>
  <si>
    <t>Osazení silničního obrubníku betonového stojatého s boční opěrou do lože z betonu prostého</t>
  </si>
  <si>
    <t>92</t>
  </si>
  <si>
    <t>47</t>
  </si>
  <si>
    <t>59217031</t>
  </si>
  <si>
    <t>obrubník betonový silniční 1000x150x250mm</t>
  </si>
  <si>
    <t>94</t>
  </si>
  <si>
    <t>59217028</t>
  </si>
  <si>
    <t>obrubník betonový silniční nájezdový 500x150x150mm</t>
  </si>
  <si>
    <t>96</t>
  </si>
  <si>
    <t>49</t>
  </si>
  <si>
    <t>916991121</t>
  </si>
  <si>
    <t>Lože pod obrubníky, krajníky nebo obruby z dlažebních kostek z betonu prostého</t>
  </si>
  <si>
    <t>98</t>
  </si>
  <si>
    <t>919125111</t>
  </si>
  <si>
    <t>Těsnění svislé spáry mezi živičným krytem a ostatními prvky samolepicí asfaltovou páskou š 35 mm</t>
  </si>
  <si>
    <t>100</t>
  </si>
  <si>
    <t>51</t>
  </si>
  <si>
    <t>919735112</t>
  </si>
  <si>
    <t>Řezání stávajícího živičného krytu hl do 100 mm</t>
  </si>
  <si>
    <t>102</t>
  </si>
  <si>
    <t>997013811</t>
  </si>
  <si>
    <t>Poplatek za uložení na skládce (skládkovné) stavebního odpadu dřevěného kód odpadu 17 02 01</t>
  </si>
  <si>
    <t>104</t>
  </si>
  <si>
    <t>53</t>
  </si>
  <si>
    <t>997221551</t>
  </si>
  <si>
    <t>Vodorovná doprava suti ze sypkých materiálů do 1 km</t>
  </si>
  <si>
    <t>106</t>
  </si>
  <si>
    <t>997221559</t>
  </si>
  <si>
    <t>Příplatek ZKD 1 km u vodorovné dopravy suti ze sypkých materiálů</t>
  </si>
  <si>
    <t>108</t>
  </si>
  <si>
    <t>55</t>
  </si>
  <si>
    <t>997221611</t>
  </si>
  <si>
    <t>Nakládání suti na dopravní prostředky pro vodorovnou dopravu</t>
  </si>
  <si>
    <t>110</t>
  </si>
  <si>
    <t>997013811R</t>
  </si>
  <si>
    <t>Výtěžnost odpadu dřevěného (po zpracování a úpravě k transportu) k prospěchu zadavatele - odkup zhotovitele</t>
  </si>
  <si>
    <t>112</t>
  </si>
  <si>
    <t>57</t>
  </si>
  <si>
    <t>997221875</t>
  </si>
  <si>
    <t>Poplatek za uložení stavebního odpadu na recyklační skládce (skládkovné) asfaltového bez obsahu dehtu zatříděného do Katalogu odpadů pod kódem 17 03 02</t>
  </si>
  <si>
    <t>114</t>
  </si>
  <si>
    <t>998225111R</t>
  </si>
  <si>
    <t>Přesun hmot pro pozemní komunikace s krytem z kamene nebo živičným</t>
  </si>
  <si>
    <t>116</t>
  </si>
  <si>
    <t>59</t>
  </si>
  <si>
    <t>012103000</t>
  </si>
  <si>
    <t>Geodetické práce před výstavbou</t>
  </si>
  <si>
    <t>kpl</t>
  </si>
  <si>
    <t>118</t>
  </si>
  <si>
    <t>012203000</t>
  </si>
  <si>
    <t>Geodetické práce při provádění stavby</t>
  </si>
  <si>
    <t>120</t>
  </si>
  <si>
    <t>61</t>
  </si>
  <si>
    <t>012303000</t>
  </si>
  <si>
    <t>Geodetické práce po výstavbě</t>
  </si>
  <si>
    <t>122</t>
  </si>
  <si>
    <t>013254000R</t>
  </si>
  <si>
    <t>Dokumentace skutečného provedení stavby / RDS</t>
  </si>
  <si>
    <t>124</t>
  </si>
  <si>
    <t>63</t>
  </si>
  <si>
    <t>030001000</t>
  </si>
  <si>
    <t>Zařízení staveniště</t>
  </si>
  <si>
    <t>%</t>
  </si>
  <si>
    <t>126</t>
  </si>
  <si>
    <t>043154000</t>
  </si>
  <si>
    <t>Zkoušky hutnicí</t>
  </si>
  <si>
    <t>128</t>
  </si>
  <si>
    <t>65</t>
  </si>
  <si>
    <t>060001000</t>
  </si>
  <si>
    <t>Územní vlivy</t>
  </si>
  <si>
    <t>130</t>
  </si>
  <si>
    <t>070001000</t>
  </si>
  <si>
    <t>Provozní vlivy - dopravní značení a čištění komunikací</t>
  </si>
  <si>
    <t>132</t>
  </si>
  <si>
    <t>67</t>
  </si>
  <si>
    <t>072103001</t>
  </si>
  <si>
    <t>Projednání DIO a zajištění DIR komunikace II.a III. třídy</t>
  </si>
  <si>
    <t>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</si>
</sst>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/>
    <xf numFmtId="166" fontId="27" fillId="0" borderId="10" xfId="0" applyNumberFormat="1" applyFont="1" applyBorder="1"/>
    <xf numFmtId="166" fontId="27" fillId="0" borderId="11" xfId="0" applyNumberFormat="1" applyFont="1" applyBorder="1"/>
    <xf numFmtId="4" fontId="28" fillId="0" borderId="0" xfId="0" applyNumberFormat="1" applyFont="1" applyAlignment="1">
      <alignment vertical="center"/>
    </xf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8" fillId="2" borderId="17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22" xfId="0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center" vertical="center" wrapText="1"/>
    </xf>
    <xf numFmtId="167" fontId="29" fillId="0" borderId="22" xfId="0" applyNumberFormat="1" applyFont="1" applyBorder="1" applyAlignment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29" fillId="2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center" vertical="center"/>
    </xf>
    <xf numFmtId="167" fontId="17" fillId="2" borderId="22" xfId="0" applyNumberFormat="1" applyFont="1" applyFill="1" applyBorder="1" applyAlignment="1" applyProtection="1">
      <alignment vertical="center"/>
      <protection locked="0"/>
    </xf>
    <xf numFmtId="0" fontId="18" fillId="2" borderId="18" xfId="0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44:72" ht="36.9" customHeight="1"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S2" s="10" t="s">
        <v>6</v>
      </c>
      <c r="BT2" s="10" t="s">
        <v>7</v>
      </c>
    </row>
    <row r="3" spans="2:72" ht="6.9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2:71" ht="24.9" customHeight="1">
      <c r="B4" s="13"/>
      <c r="D4" s="14" t="s">
        <v>9</v>
      </c>
      <c r="AR4" s="13"/>
      <c r="AS4" s="15" t="s">
        <v>10</v>
      </c>
      <c r="BE4" s="16" t="s">
        <v>11</v>
      </c>
      <c r="BS4" s="10" t="s">
        <v>12</v>
      </c>
    </row>
    <row r="5" spans="2:71" ht="12" customHeight="1">
      <c r="B5" s="13"/>
      <c r="D5" s="17" t="s">
        <v>13</v>
      </c>
      <c r="K5" s="139" t="s">
        <v>14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R5" s="13"/>
      <c r="BE5" s="136" t="s">
        <v>15</v>
      </c>
      <c r="BS5" s="10" t="s">
        <v>6</v>
      </c>
    </row>
    <row r="6" spans="2:71" ht="36.9" customHeight="1">
      <c r="B6" s="13"/>
      <c r="D6" s="19" t="s">
        <v>16</v>
      </c>
      <c r="K6" s="141" t="s">
        <v>17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R6" s="13"/>
      <c r="BE6" s="137"/>
      <c r="BS6" s="10" t="s">
        <v>6</v>
      </c>
    </row>
    <row r="7" spans="2:71" ht="12" customHeight="1">
      <c r="B7" s="13"/>
      <c r="D7" s="20" t="s">
        <v>18</v>
      </c>
      <c r="K7" s="18" t="s">
        <v>1</v>
      </c>
      <c r="AK7" s="20" t="s">
        <v>19</v>
      </c>
      <c r="AN7" s="18" t="s">
        <v>1</v>
      </c>
      <c r="AR7" s="13"/>
      <c r="BE7" s="137"/>
      <c r="BS7" s="10" t="s">
        <v>6</v>
      </c>
    </row>
    <row r="8" spans="2:71" ht="12" customHeight="1">
      <c r="B8" s="13"/>
      <c r="D8" s="20" t="s">
        <v>20</v>
      </c>
      <c r="K8" s="18" t="s">
        <v>21</v>
      </c>
      <c r="AK8" s="20" t="s">
        <v>22</v>
      </c>
      <c r="AN8" s="21" t="s">
        <v>23</v>
      </c>
      <c r="AR8" s="13"/>
      <c r="BE8" s="137"/>
      <c r="BS8" s="10" t="s">
        <v>6</v>
      </c>
    </row>
    <row r="9" spans="2:71" ht="14.4" customHeight="1">
      <c r="B9" s="13"/>
      <c r="AR9" s="13"/>
      <c r="BE9" s="137"/>
      <c r="BS9" s="10" t="s">
        <v>6</v>
      </c>
    </row>
    <row r="10" spans="2:71" ht="12" customHeight="1">
      <c r="B10" s="13"/>
      <c r="D10" s="20" t="s">
        <v>24</v>
      </c>
      <c r="AK10" s="20" t="s">
        <v>25</v>
      </c>
      <c r="AN10" s="18" t="s">
        <v>1</v>
      </c>
      <c r="AR10" s="13"/>
      <c r="BE10" s="137"/>
      <c r="BS10" s="10" t="s">
        <v>6</v>
      </c>
    </row>
    <row r="11" spans="2:71" ht="18.45" customHeight="1">
      <c r="B11" s="13"/>
      <c r="E11" s="18" t="s">
        <v>21</v>
      </c>
      <c r="AK11" s="20" t="s">
        <v>26</v>
      </c>
      <c r="AN11" s="18" t="s">
        <v>1</v>
      </c>
      <c r="AR11" s="13"/>
      <c r="BE11" s="137"/>
      <c r="BS11" s="10" t="s">
        <v>6</v>
      </c>
    </row>
    <row r="12" spans="2:71" ht="6.9" customHeight="1">
      <c r="B12" s="13"/>
      <c r="AR12" s="13"/>
      <c r="BE12" s="137"/>
      <c r="BS12" s="10" t="s">
        <v>6</v>
      </c>
    </row>
    <row r="13" spans="2:71" ht="12" customHeight="1">
      <c r="B13" s="13"/>
      <c r="D13" s="20" t="s">
        <v>27</v>
      </c>
      <c r="AK13" s="20" t="s">
        <v>25</v>
      </c>
      <c r="AN13" s="22" t="s">
        <v>28</v>
      </c>
      <c r="AR13" s="13"/>
      <c r="BE13" s="137"/>
      <c r="BS13" s="10" t="s">
        <v>6</v>
      </c>
    </row>
    <row r="14" spans="2:71" ht="13.2">
      <c r="B14" s="13"/>
      <c r="E14" s="142" t="s">
        <v>28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20" t="s">
        <v>26</v>
      </c>
      <c r="AN14" s="22" t="s">
        <v>28</v>
      </c>
      <c r="AR14" s="13"/>
      <c r="BE14" s="137"/>
      <c r="BS14" s="10" t="s">
        <v>6</v>
      </c>
    </row>
    <row r="15" spans="2:71" ht="6.9" customHeight="1">
      <c r="B15" s="13"/>
      <c r="AR15" s="13"/>
      <c r="BE15" s="137"/>
      <c r="BS15" s="10" t="s">
        <v>4</v>
      </c>
    </row>
    <row r="16" spans="2:71" ht="12" customHeight="1">
      <c r="B16" s="13"/>
      <c r="D16" s="20" t="s">
        <v>29</v>
      </c>
      <c r="AK16" s="20" t="s">
        <v>25</v>
      </c>
      <c r="AN16" s="18" t="s">
        <v>1</v>
      </c>
      <c r="AR16" s="13"/>
      <c r="BE16" s="137"/>
      <c r="BS16" s="10" t="s">
        <v>4</v>
      </c>
    </row>
    <row r="17" spans="2:71" ht="18.45" customHeight="1">
      <c r="B17" s="13"/>
      <c r="E17" s="18" t="s">
        <v>21</v>
      </c>
      <c r="AK17" s="20" t="s">
        <v>26</v>
      </c>
      <c r="AN17" s="18" t="s">
        <v>1</v>
      </c>
      <c r="AR17" s="13"/>
      <c r="BE17" s="137"/>
      <c r="BS17" s="10" t="s">
        <v>30</v>
      </c>
    </row>
    <row r="18" spans="2:71" ht="6.9" customHeight="1">
      <c r="B18" s="13"/>
      <c r="AR18" s="13"/>
      <c r="BE18" s="137"/>
      <c r="BS18" s="10" t="s">
        <v>6</v>
      </c>
    </row>
    <row r="19" spans="2:71" ht="12" customHeight="1">
      <c r="B19" s="13"/>
      <c r="D19" s="20" t="s">
        <v>31</v>
      </c>
      <c r="AK19" s="20" t="s">
        <v>25</v>
      </c>
      <c r="AN19" s="18" t="s">
        <v>1</v>
      </c>
      <c r="AR19" s="13"/>
      <c r="BE19" s="137"/>
      <c r="BS19" s="10" t="s">
        <v>6</v>
      </c>
    </row>
    <row r="20" spans="2:71" ht="18.45" customHeight="1">
      <c r="B20" s="13"/>
      <c r="E20" s="18" t="s">
        <v>21</v>
      </c>
      <c r="AK20" s="20" t="s">
        <v>26</v>
      </c>
      <c r="AN20" s="18" t="s">
        <v>1</v>
      </c>
      <c r="AR20" s="13"/>
      <c r="BE20" s="137"/>
      <c r="BS20" s="10" t="s">
        <v>30</v>
      </c>
    </row>
    <row r="21" spans="2:57" ht="6.9" customHeight="1">
      <c r="B21" s="13"/>
      <c r="AR21" s="13"/>
      <c r="BE21" s="137"/>
    </row>
    <row r="22" spans="2:57" ht="12" customHeight="1">
      <c r="B22" s="13"/>
      <c r="D22" s="20" t="s">
        <v>32</v>
      </c>
      <c r="AR22" s="13"/>
      <c r="BE22" s="137"/>
    </row>
    <row r="23" spans="2:57" ht="16.5" customHeight="1">
      <c r="B23" s="13"/>
      <c r="E23" s="144" t="s">
        <v>1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R23" s="13"/>
      <c r="BE23" s="137"/>
    </row>
    <row r="24" spans="2:57" ht="6.9" customHeight="1">
      <c r="B24" s="13"/>
      <c r="AR24" s="13"/>
      <c r="BE24" s="137"/>
    </row>
    <row r="25" spans="2:57" ht="6.9" customHeight="1">
      <c r="B25" s="1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3"/>
      <c r="BE25" s="137"/>
    </row>
    <row r="26" spans="2:57" s="1" customFormat="1" ht="25.95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45">
        <f>ROUND(AG94,2)</f>
        <v>0</v>
      </c>
      <c r="AL26" s="146"/>
      <c r="AM26" s="146"/>
      <c r="AN26" s="146"/>
      <c r="AO26" s="146"/>
      <c r="AR26" s="25"/>
      <c r="BE26" s="137"/>
    </row>
    <row r="27" spans="2:57" s="1" customFormat="1" ht="6.9" customHeight="1">
      <c r="B27" s="25"/>
      <c r="AR27" s="25"/>
      <c r="BE27" s="137"/>
    </row>
    <row r="28" spans="2:57" s="1" customFormat="1" ht="13.2">
      <c r="B28" s="25"/>
      <c r="L28" s="147" t="s">
        <v>34</v>
      </c>
      <c r="M28" s="147"/>
      <c r="N28" s="147"/>
      <c r="O28" s="147"/>
      <c r="P28" s="147"/>
      <c r="W28" s="147" t="s">
        <v>35</v>
      </c>
      <c r="X28" s="147"/>
      <c r="Y28" s="147"/>
      <c r="Z28" s="147"/>
      <c r="AA28" s="147"/>
      <c r="AB28" s="147"/>
      <c r="AC28" s="147"/>
      <c r="AD28" s="147"/>
      <c r="AE28" s="147"/>
      <c r="AK28" s="147" t="s">
        <v>36</v>
      </c>
      <c r="AL28" s="147"/>
      <c r="AM28" s="147"/>
      <c r="AN28" s="147"/>
      <c r="AO28" s="147"/>
      <c r="AR28" s="25"/>
      <c r="BE28" s="137"/>
    </row>
    <row r="29" spans="2:57" s="2" customFormat="1" ht="14.4" customHeight="1">
      <c r="B29" s="28"/>
      <c r="D29" s="20" t="s">
        <v>37</v>
      </c>
      <c r="F29" s="20" t="s">
        <v>38</v>
      </c>
      <c r="L29" s="135">
        <v>0.21</v>
      </c>
      <c r="M29" s="134"/>
      <c r="N29" s="134"/>
      <c r="O29" s="134"/>
      <c r="P29" s="134"/>
      <c r="W29" s="133">
        <f>ROUND(AZ94,2)</f>
        <v>0</v>
      </c>
      <c r="X29" s="134"/>
      <c r="Y29" s="134"/>
      <c r="Z29" s="134"/>
      <c r="AA29" s="134"/>
      <c r="AB29" s="134"/>
      <c r="AC29" s="134"/>
      <c r="AD29" s="134"/>
      <c r="AE29" s="134"/>
      <c r="AK29" s="133">
        <f>ROUND(AV94,2)</f>
        <v>0</v>
      </c>
      <c r="AL29" s="134"/>
      <c r="AM29" s="134"/>
      <c r="AN29" s="134"/>
      <c r="AO29" s="134"/>
      <c r="AR29" s="28"/>
      <c r="BE29" s="138"/>
    </row>
    <row r="30" spans="2:57" s="2" customFormat="1" ht="14.4" customHeight="1">
      <c r="B30" s="28"/>
      <c r="F30" s="20" t="s">
        <v>39</v>
      </c>
      <c r="L30" s="135">
        <v>0.15</v>
      </c>
      <c r="M30" s="134"/>
      <c r="N30" s="134"/>
      <c r="O30" s="134"/>
      <c r="P30" s="134"/>
      <c r="W30" s="133">
        <f>ROUND(BA94,2)</f>
        <v>0</v>
      </c>
      <c r="X30" s="134"/>
      <c r="Y30" s="134"/>
      <c r="Z30" s="134"/>
      <c r="AA30" s="134"/>
      <c r="AB30" s="134"/>
      <c r="AC30" s="134"/>
      <c r="AD30" s="134"/>
      <c r="AE30" s="134"/>
      <c r="AK30" s="133">
        <f>ROUND(AW94,2)</f>
        <v>0</v>
      </c>
      <c r="AL30" s="134"/>
      <c r="AM30" s="134"/>
      <c r="AN30" s="134"/>
      <c r="AO30" s="134"/>
      <c r="AR30" s="28"/>
      <c r="BE30" s="138"/>
    </row>
    <row r="31" spans="2:57" s="2" customFormat="1" ht="14.4" customHeight="1" hidden="1">
      <c r="B31" s="28"/>
      <c r="F31" s="20" t="s">
        <v>40</v>
      </c>
      <c r="L31" s="135">
        <v>0.21</v>
      </c>
      <c r="M31" s="134"/>
      <c r="N31" s="134"/>
      <c r="O31" s="134"/>
      <c r="P31" s="134"/>
      <c r="W31" s="133">
        <f>ROUND(BB94,2)</f>
        <v>0</v>
      </c>
      <c r="X31" s="134"/>
      <c r="Y31" s="134"/>
      <c r="Z31" s="134"/>
      <c r="AA31" s="134"/>
      <c r="AB31" s="134"/>
      <c r="AC31" s="134"/>
      <c r="AD31" s="134"/>
      <c r="AE31" s="134"/>
      <c r="AK31" s="133">
        <v>0</v>
      </c>
      <c r="AL31" s="134"/>
      <c r="AM31" s="134"/>
      <c r="AN31" s="134"/>
      <c r="AO31" s="134"/>
      <c r="AR31" s="28"/>
      <c r="BE31" s="138"/>
    </row>
    <row r="32" spans="2:57" s="2" customFormat="1" ht="14.4" customHeight="1" hidden="1">
      <c r="B32" s="28"/>
      <c r="F32" s="20" t="s">
        <v>41</v>
      </c>
      <c r="L32" s="135">
        <v>0.15</v>
      </c>
      <c r="M32" s="134"/>
      <c r="N32" s="134"/>
      <c r="O32" s="134"/>
      <c r="P32" s="134"/>
      <c r="W32" s="133">
        <f>ROUND(BC94,2)</f>
        <v>0</v>
      </c>
      <c r="X32" s="134"/>
      <c r="Y32" s="134"/>
      <c r="Z32" s="134"/>
      <c r="AA32" s="134"/>
      <c r="AB32" s="134"/>
      <c r="AC32" s="134"/>
      <c r="AD32" s="134"/>
      <c r="AE32" s="134"/>
      <c r="AK32" s="133">
        <v>0</v>
      </c>
      <c r="AL32" s="134"/>
      <c r="AM32" s="134"/>
      <c r="AN32" s="134"/>
      <c r="AO32" s="134"/>
      <c r="AR32" s="28"/>
      <c r="BE32" s="138"/>
    </row>
    <row r="33" spans="2:57" s="2" customFormat="1" ht="14.4" customHeight="1" hidden="1">
      <c r="B33" s="28"/>
      <c r="F33" s="20" t="s">
        <v>42</v>
      </c>
      <c r="L33" s="135">
        <v>0</v>
      </c>
      <c r="M33" s="134"/>
      <c r="N33" s="134"/>
      <c r="O33" s="134"/>
      <c r="P33" s="134"/>
      <c r="W33" s="133">
        <f>ROUND(BD94,2)</f>
        <v>0</v>
      </c>
      <c r="X33" s="134"/>
      <c r="Y33" s="134"/>
      <c r="Z33" s="134"/>
      <c r="AA33" s="134"/>
      <c r="AB33" s="134"/>
      <c r="AC33" s="134"/>
      <c r="AD33" s="134"/>
      <c r="AE33" s="134"/>
      <c r="AK33" s="133">
        <v>0</v>
      </c>
      <c r="AL33" s="134"/>
      <c r="AM33" s="134"/>
      <c r="AN33" s="134"/>
      <c r="AO33" s="134"/>
      <c r="AR33" s="28"/>
      <c r="BE33" s="138"/>
    </row>
    <row r="34" spans="2:57" s="1" customFormat="1" ht="6.9" customHeight="1">
      <c r="B34" s="25"/>
      <c r="AR34" s="25"/>
      <c r="BE34" s="137"/>
    </row>
    <row r="35" spans="2:44" s="1" customFormat="1" ht="25.95" customHeight="1">
      <c r="B35" s="25"/>
      <c r="C35" s="29"/>
      <c r="D35" s="30" t="s">
        <v>43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44</v>
      </c>
      <c r="U35" s="31"/>
      <c r="V35" s="31"/>
      <c r="W35" s="31"/>
      <c r="X35" s="167" t="s">
        <v>45</v>
      </c>
      <c r="Y35" s="168"/>
      <c r="Z35" s="168"/>
      <c r="AA35" s="168"/>
      <c r="AB35" s="168"/>
      <c r="AC35" s="31"/>
      <c r="AD35" s="31"/>
      <c r="AE35" s="31"/>
      <c r="AF35" s="31"/>
      <c r="AG35" s="31"/>
      <c r="AH35" s="31"/>
      <c r="AI35" s="31"/>
      <c r="AJ35" s="31"/>
      <c r="AK35" s="169">
        <f>SUM(AK26:AK33)</f>
        <v>0</v>
      </c>
      <c r="AL35" s="168"/>
      <c r="AM35" s="168"/>
      <c r="AN35" s="168"/>
      <c r="AO35" s="170"/>
      <c r="AP35" s="29"/>
      <c r="AQ35" s="29"/>
      <c r="AR35" s="25"/>
    </row>
    <row r="36" spans="2:44" s="1" customFormat="1" ht="6.9" customHeight="1">
      <c r="B36" s="25"/>
      <c r="AR36" s="25"/>
    </row>
    <row r="37" spans="2:44" s="1" customFormat="1" ht="14.4" customHeight="1">
      <c r="B37" s="25"/>
      <c r="AR37" s="25"/>
    </row>
    <row r="38" spans="2:44" ht="14.4" customHeight="1">
      <c r="B38" s="13"/>
      <c r="AR38" s="13"/>
    </row>
    <row r="39" spans="2:44" ht="14.4" customHeight="1">
      <c r="B39" s="13"/>
      <c r="AR39" s="13"/>
    </row>
    <row r="40" spans="2:44" ht="14.4" customHeight="1">
      <c r="B40" s="13"/>
      <c r="AR40" s="13"/>
    </row>
    <row r="41" spans="2:44" ht="14.4" customHeight="1">
      <c r="B41" s="13"/>
      <c r="AR41" s="13"/>
    </row>
    <row r="42" spans="2:44" ht="14.4" customHeight="1">
      <c r="B42" s="13"/>
      <c r="AR42" s="13"/>
    </row>
    <row r="43" spans="2:44" ht="14.4" customHeight="1">
      <c r="B43" s="13"/>
      <c r="AR43" s="13"/>
    </row>
    <row r="44" spans="2:44" ht="14.4" customHeight="1">
      <c r="B44" s="13"/>
      <c r="AR44" s="13"/>
    </row>
    <row r="45" spans="2:44" ht="14.4" customHeight="1">
      <c r="B45" s="13"/>
      <c r="AR45" s="13"/>
    </row>
    <row r="46" spans="2:44" ht="14.4" customHeight="1">
      <c r="B46" s="13"/>
      <c r="AR46" s="13"/>
    </row>
    <row r="47" spans="2:44" ht="14.4" customHeight="1">
      <c r="B47" s="13"/>
      <c r="AR47" s="13"/>
    </row>
    <row r="48" spans="2:44" ht="14.4" customHeight="1">
      <c r="B48" s="13"/>
      <c r="AR48" s="13"/>
    </row>
    <row r="49" spans="2:44" s="1" customFormat="1" ht="14.4" customHeight="1">
      <c r="B49" s="25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47</v>
      </c>
      <c r="AI49" s="34"/>
      <c r="AJ49" s="34"/>
      <c r="AK49" s="34"/>
      <c r="AL49" s="34"/>
      <c r="AM49" s="34"/>
      <c r="AN49" s="34"/>
      <c r="AO49" s="34"/>
      <c r="AR49" s="25"/>
    </row>
    <row r="50" spans="2:44" ht="12">
      <c r="B50" s="13"/>
      <c r="AR50" s="13"/>
    </row>
    <row r="51" spans="2:44" ht="12">
      <c r="B51" s="13"/>
      <c r="AR51" s="13"/>
    </row>
    <row r="52" spans="2:44" ht="12">
      <c r="B52" s="13"/>
      <c r="AR52" s="13"/>
    </row>
    <row r="53" spans="2:44" ht="12">
      <c r="B53" s="13"/>
      <c r="AR53" s="13"/>
    </row>
    <row r="54" spans="2:44" ht="12">
      <c r="B54" s="13"/>
      <c r="AR54" s="13"/>
    </row>
    <row r="55" spans="2:44" ht="12">
      <c r="B55" s="13"/>
      <c r="AR55" s="13"/>
    </row>
    <row r="56" spans="2:44" ht="12">
      <c r="B56" s="13"/>
      <c r="AR56" s="13"/>
    </row>
    <row r="57" spans="2:44" ht="12">
      <c r="B57" s="13"/>
      <c r="AR57" s="13"/>
    </row>
    <row r="58" spans="2:44" ht="12">
      <c r="B58" s="13"/>
      <c r="AR58" s="13"/>
    </row>
    <row r="59" spans="2:44" ht="12">
      <c r="B59" s="13"/>
      <c r="AR59" s="13"/>
    </row>
    <row r="60" spans="2:44" s="1" customFormat="1" ht="13.2">
      <c r="B60" s="25"/>
      <c r="D60" s="35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5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5" t="s">
        <v>48</v>
      </c>
      <c r="AI60" s="27"/>
      <c r="AJ60" s="27"/>
      <c r="AK60" s="27"/>
      <c r="AL60" s="27"/>
      <c r="AM60" s="35" t="s">
        <v>49</v>
      </c>
      <c r="AN60" s="27"/>
      <c r="AO60" s="27"/>
      <c r="AR60" s="25"/>
    </row>
    <row r="61" spans="2:44" ht="12">
      <c r="B61" s="13"/>
      <c r="AR61" s="13"/>
    </row>
    <row r="62" spans="2:44" ht="12">
      <c r="B62" s="13"/>
      <c r="AR62" s="13"/>
    </row>
    <row r="63" spans="2:44" ht="12">
      <c r="B63" s="13"/>
      <c r="AR63" s="13"/>
    </row>
    <row r="64" spans="2:44" s="1" customFormat="1" ht="13.2">
      <c r="B64" s="25"/>
      <c r="D64" s="33" t="s">
        <v>50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51</v>
      </c>
      <c r="AI64" s="34"/>
      <c r="AJ64" s="34"/>
      <c r="AK64" s="34"/>
      <c r="AL64" s="34"/>
      <c r="AM64" s="34"/>
      <c r="AN64" s="34"/>
      <c r="AO64" s="34"/>
      <c r="AR64" s="25"/>
    </row>
    <row r="65" spans="2:44" ht="12">
      <c r="B65" s="13"/>
      <c r="AR65" s="13"/>
    </row>
    <row r="66" spans="2:44" ht="12">
      <c r="B66" s="13"/>
      <c r="AR66" s="13"/>
    </row>
    <row r="67" spans="2:44" ht="12">
      <c r="B67" s="13"/>
      <c r="AR67" s="13"/>
    </row>
    <row r="68" spans="2:44" ht="12">
      <c r="B68" s="13"/>
      <c r="AR68" s="13"/>
    </row>
    <row r="69" spans="2:44" ht="12">
      <c r="B69" s="13"/>
      <c r="AR69" s="13"/>
    </row>
    <row r="70" spans="2:44" ht="12">
      <c r="B70" s="13"/>
      <c r="AR70" s="13"/>
    </row>
    <row r="71" spans="2:44" ht="12">
      <c r="B71" s="13"/>
      <c r="AR71" s="13"/>
    </row>
    <row r="72" spans="2:44" ht="12">
      <c r="B72" s="13"/>
      <c r="AR72" s="13"/>
    </row>
    <row r="73" spans="2:44" ht="12">
      <c r="B73" s="13"/>
      <c r="AR73" s="13"/>
    </row>
    <row r="74" spans="2:44" ht="12">
      <c r="B74" s="13"/>
      <c r="AR74" s="13"/>
    </row>
    <row r="75" spans="2:44" s="1" customFormat="1" ht="13.2">
      <c r="B75" s="25"/>
      <c r="D75" s="35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5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5" t="s">
        <v>48</v>
      </c>
      <c r="AI75" s="27"/>
      <c r="AJ75" s="27"/>
      <c r="AK75" s="27"/>
      <c r="AL75" s="27"/>
      <c r="AM75" s="35" t="s">
        <v>49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5"/>
    </row>
    <row r="81" spans="2:44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5"/>
    </row>
    <row r="82" spans="2:44" s="1" customFormat="1" ht="24.9" customHeight="1">
      <c r="B82" s="25"/>
      <c r="C82" s="14" t="s">
        <v>52</v>
      </c>
      <c r="AR82" s="25"/>
    </row>
    <row r="83" spans="2:44" s="1" customFormat="1" ht="6.9" customHeight="1">
      <c r="B83" s="25"/>
      <c r="AR83" s="25"/>
    </row>
    <row r="84" spans="2:44" s="3" customFormat="1" ht="12" customHeight="1">
      <c r="B84" s="40"/>
      <c r="C84" s="20" t="s">
        <v>13</v>
      </c>
      <c r="L84" s="3" t="str">
        <f>K5</f>
        <v>220519</v>
      </c>
      <c r="AR84" s="40"/>
    </row>
    <row r="85" spans="2:44" s="4" customFormat="1" ht="36.9" customHeight="1">
      <c r="B85" s="41"/>
      <c r="C85" s="42" t="s">
        <v>16</v>
      </c>
      <c r="L85" s="158" t="str">
        <f>K6</f>
        <v>REHOS - oprava zpevněné plochy</v>
      </c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R85" s="41"/>
    </row>
    <row r="86" spans="2:44" s="1" customFormat="1" ht="6.9" customHeight="1">
      <c r="B86" s="25"/>
      <c r="AR86" s="25"/>
    </row>
    <row r="87" spans="2:44" s="1" customFormat="1" ht="12" customHeight="1">
      <c r="B87" s="25"/>
      <c r="C87" s="20" t="s">
        <v>20</v>
      </c>
      <c r="L87" s="43" t="str">
        <f>IF(K8="","",K8)</f>
        <v xml:space="preserve"> </v>
      </c>
      <c r="AI87" s="20" t="s">
        <v>22</v>
      </c>
      <c r="AM87" s="160" t="str">
        <f>IF(AN8="","",AN8)</f>
        <v>19. 5. 2022</v>
      </c>
      <c r="AN87" s="160"/>
      <c r="AR87" s="25"/>
    </row>
    <row r="88" spans="2:44" s="1" customFormat="1" ht="6.9" customHeight="1">
      <c r="B88" s="25"/>
      <c r="AR88" s="25"/>
    </row>
    <row r="89" spans="2:56" s="1" customFormat="1" ht="15.15" customHeight="1">
      <c r="B89" s="25"/>
      <c r="C89" s="20" t="s">
        <v>24</v>
      </c>
      <c r="L89" s="3" t="str">
        <f>IF(E11="","",E11)</f>
        <v xml:space="preserve"> </v>
      </c>
      <c r="AI89" s="20" t="s">
        <v>29</v>
      </c>
      <c r="AM89" s="161" t="str">
        <f>IF(E17="","",E17)</f>
        <v xml:space="preserve"> </v>
      </c>
      <c r="AN89" s="162"/>
      <c r="AO89" s="162"/>
      <c r="AP89" s="162"/>
      <c r="AR89" s="25"/>
      <c r="AS89" s="163" t="s">
        <v>53</v>
      </c>
      <c r="AT89" s="164"/>
      <c r="AU89" s="45"/>
      <c r="AV89" s="45"/>
      <c r="AW89" s="45"/>
      <c r="AX89" s="45"/>
      <c r="AY89" s="45"/>
      <c r="AZ89" s="45"/>
      <c r="BA89" s="45"/>
      <c r="BB89" s="45"/>
      <c r="BC89" s="45"/>
      <c r="BD89" s="46"/>
    </row>
    <row r="90" spans="2:56" s="1" customFormat="1" ht="15.15" customHeight="1">
      <c r="B90" s="25"/>
      <c r="C90" s="20" t="s">
        <v>27</v>
      </c>
      <c r="L90" s="3" t="str">
        <f>IF(E14="Vyplň údaj","",E14)</f>
        <v/>
      </c>
      <c r="AI90" s="20" t="s">
        <v>31</v>
      </c>
      <c r="AM90" s="161" t="str">
        <f>IF(E20="","",E20)</f>
        <v xml:space="preserve"> </v>
      </c>
      <c r="AN90" s="162"/>
      <c r="AO90" s="162"/>
      <c r="AP90" s="162"/>
      <c r="AR90" s="25"/>
      <c r="AS90" s="165"/>
      <c r="AT90" s="166"/>
      <c r="BD90" s="47"/>
    </row>
    <row r="91" spans="2:56" s="1" customFormat="1" ht="10.8" customHeight="1">
      <c r="B91" s="25"/>
      <c r="AR91" s="25"/>
      <c r="AS91" s="165"/>
      <c r="AT91" s="166"/>
      <c r="BD91" s="47"/>
    </row>
    <row r="92" spans="2:56" s="1" customFormat="1" ht="29.25" customHeight="1">
      <c r="B92" s="25"/>
      <c r="C92" s="153" t="s">
        <v>54</v>
      </c>
      <c r="D92" s="154"/>
      <c r="E92" s="154"/>
      <c r="F92" s="154"/>
      <c r="G92" s="154"/>
      <c r="H92" s="48"/>
      <c r="I92" s="155" t="s">
        <v>55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6" t="s">
        <v>56</v>
      </c>
      <c r="AH92" s="154"/>
      <c r="AI92" s="154"/>
      <c r="AJ92" s="154"/>
      <c r="AK92" s="154"/>
      <c r="AL92" s="154"/>
      <c r="AM92" s="154"/>
      <c r="AN92" s="155" t="s">
        <v>57</v>
      </c>
      <c r="AO92" s="154"/>
      <c r="AP92" s="157"/>
      <c r="AQ92" s="49" t="s">
        <v>58</v>
      </c>
      <c r="AR92" s="25"/>
      <c r="AS92" s="50" t="s">
        <v>59</v>
      </c>
      <c r="AT92" s="51" t="s">
        <v>60</v>
      </c>
      <c r="AU92" s="51" t="s">
        <v>61</v>
      </c>
      <c r="AV92" s="51" t="s">
        <v>62</v>
      </c>
      <c r="AW92" s="51" t="s">
        <v>63</v>
      </c>
      <c r="AX92" s="51" t="s">
        <v>64</v>
      </c>
      <c r="AY92" s="51" t="s">
        <v>65</v>
      </c>
      <c r="AZ92" s="51" t="s">
        <v>66</v>
      </c>
      <c r="BA92" s="51" t="s">
        <v>67</v>
      </c>
      <c r="BB92" s="51" t="s">
        <v>68</v>
      </c>
      <c r="BC92" s="51" t="s">
        <v>69</v>
      </c>
      <c r="BD92" s="52" t="s">
        <v>70</v>
      </c>
    </row>
    <row r="93" spans="2:56" s="1" customFormat="1" ht="10.8" customHeight="1">
      <c r="B93" s="25"/>
      <c r="AR93" s="25"/>
      <c r="AS93" s="5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</row>
    <row r="94" spans="2:90" s="5" customFormat="1" ht="32.4" customHeight="1">
      <c r="B94" s="54"/>
      <c r="C94" s="55" t="s">
        <v>71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151">
        <f>ROUND(AG95,2)</f>
        <v>0</v>
      </c>
      <c r="AH94" s="151"/>
      <c r="AI94" s="151"/>
      <c r="AJ94" s="151"/>
      <c r="AK94" s="151"/>
      <c r="AL94" s="151"/>
      <c r="AM94" s="151"/>
      <c r="AN94" s="152">
        <f>SUM(AG94,AT94)</f>
        <v>0</v>
      </c>
      <c r="AO94" s="152"/>
      <c r="AP94" s="152"/>
      <c r="AQ94" s="58" t="s">
        <v>1</v>
      </c>
      <c r="AR94" s="54"/>
      <c r="AS94" s="59">
        <f>ROUND(AS95,2)</f>
        <v>0</v>
      </c>
      <c r="AT94" s="60">
        <f>ROUND(SUM(AV94:AW94),2)</f>
        <v>0</v>
      </c>
      <c r="AU94" s="61">
        <f>ROUND(AU95,5)</f>
        <v>0</v>
      </c>
      <c r="AV94" s="60">
        <f>ROUND(AZ94*L29,2)</f>
        <v>0</v>
      </c>
      <c r="AW94" s="60">
        <f>ROUND(BA94*L30,2)</f>
        <v>0</v>
      </c>
      <c r="AX94" s="60">
        <f>ROUND(BB94*L29,2)</f>
        <v>0</v>
      </c>
      <c r="AY94" s="60">
        <f>ROUND(BC94*L30,2)</f>
        <v>0</v>
      </c>
      <c r="AZ94" s="60">
        <f>ROUND(AZ95,2)</f>
        <v>0</v>
      </c>
      <c r="BA94" s="60">
        <f>ROUND(BA95,2)</f>
        <v>0</v>
      </c>
      <c r="BB94" s="60">
        <f>ROUND(BB95,2)</f>
        <v>0</v>
      </c>
      <c r="BC94" s="60">
        <f>ROUND(BC95,2)</f>
        <v>0</v>
      </c>
      <c r="BD94" s="62">
        <f>ROUND(BD95,2)</f>
        <v>0</v>
      </c>
      <c r="BS94" s="63" t="s">
        <v>72</v>
      </c>
      <c r="BT94" s="63" t="s">
        <v>73</v>
      </c>
      <c r="BU94" s="64" t="s">
        <v>74</v>
      </c>
      <c r="BV94" s="63" t="s">
        <v>75</v>
      </c>
      <c r="BW94" s="63" t="s">
        <v>5</v>
      </c>
      <c r="BX94" s="63" t="s">
        <v>76</v>
      </c>
      <c r="CL94" s="63" t="s">
        <v>1</v>
      </c>
    </row>
    <row r="95" spans="1:91" s="6" customFormat="1" ht="16.5" customHeight="1">
      <c r="A95" s="65" t="s">
        <v>77</v>
      </c>
      <c r="B95" s="66"/>
      <c r="C95" s="67"/>
      <c r="D95" s="150" t="s">
        <v>78</v>
      </c>
      <c r="E95" s="150"/>
      <c r="F95" s="150"/>
      <c r="G95" s="150"/>
      <c r="H95" s="150"/>
      <c r="I95" s="68"/>
      <c r="J95" s="150" t="s">
        <v>79</v>
      </c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48">
        <f>'220430 - REHOS - oprava z...'!J30</f>
        <v>0</v>
      </c>
      <c r="AH95" s="149"/>
      <c r="AI95" s="149"/>
      <c r="AJ95" s="149"/>
      <c r="AK95" s="149"/>
      <c r="AL95" s="149"/>
      <c r="AM95" s="149"/>
      <c r="AN95" s="148">
        <f>SUM(AG95,AT95)</f>
        <v>0</v>
      </c>
      <c r="AO95" s="149"/>
      <c r="AP95" s="149"/>
      <c r="AQ95" s="69" t="s">
        <v>80</v>
      </c>
      <c r="AR95" s="66"/>
      <c r="AS95" s="70">
        <v>0</v>
      </c>
      <c r="AT95" s="71">
        <f>ROUND(SUM(AV95:AW95),2)</f>
        <v>0</v>
      </c>
      <c r="AU95" s="72">
        <f>'220430 - REHOS - oprava z...'!P116</f>
        <v>0</v>
      </c>
      <c r="AV95" s="71">
        <f>'220430 - REHOS - oprava z...'!J33</f>
        <v>0</v>
      </c>
      <c r="AW95" s="71">
        <f>'220430 - REHOS - oprava z...'!J34</f>
        <v>0</v>
      </c>
      <c r="AX95" s="71">
        <f>'220430 - REHOS - oprava z...'!J35</f>
        <v>0</v>
      </c>
      <c r="AY95" s="71">
        <f>'220430 - REHOS - oprava z...'!J36</f>
        <v>0</v>
      </c>
      <c r="AZ95" s="71">
        <f>'220430 - REHOS - oprava z...'!F33</f>
        <v>0</v>
      </c>
      <c r="BA95" s="71">
        <f>'220430 - REHOS - oprava z...'!F34</f>
        <v>0</v>
      </c>
      <c r="BB95" s="71">
        <f>'220430 - REHOS - oprava z...'!F35</f>
        <v>0</v>
      </c>
      <c r="BC95" s="71">
        <f>'220430 - REHOS - oprava z...'!F36</f>
        <v>0</v>
      </c>
      <c r="BD95" s="73">
        <f>'220430 - REHOS - oprava z...'!F37</f>
        <v>0</v>
      </c>
      <c r="BT95" s="74" t="s">
        <v>81</v>
      </c>
      <c r="BV95" s="74" t="s">
        <v>75</v>
      </c>
      <c r="BW95" s="74" t="s">
        <v>82</v>
      </c>
      <c r="BX95" s="74" t="s">
        <v>5</v>
      </c>
      <c r="CL95" s="74" t="s">
        <v>1</v>
      </c>
      <c r="CM95" s="74" t="s">
        <v>83</v>
      </c>
    </row>
    <row r="96" spans="2:44" s="1" customFormat="1" ht="30" customHeight="1">
      <c r="B96" s="25"/>
      <c r="AR96" s="25"/>
    </row>
    <row r="97" spans="2:44" s="1" customFormat="1" ht="6.9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5"/>
    </row>
  </sheetData>
  <sheetProtection algorithmName="SHA-512" hashValue="Ki4LKrRO1t8ggNXy5/xBuPM42DlGM+41t1HOksstQQ0+jQAbDacX9AHfjgn0N7yYzjyrasl5N0j6OS4Rliajmw==" saltValue="MbtApmAKD8U2SbhHgjEw6ViW1qq5zP9pPfaxrd3J4KJxWrjqN9+k7rXxkOubVnZj+18ZdYeGVS48H8eLngnLX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20430 - REHOS - oprava 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84"/>
  <sheetViews>
    <sheetView showGridLines="0" tabSelected="1" workbookViewId="0" topLeftCell="A98">
      <selection activeCell="G181" sqref="G18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AT2" s="10" t="s">
        <v>82</v>
      </c>
    </row>
    <row r="3" spans="2:46" ht="6.9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83</v>
      </c>
    </row>
    <row r="4" spans="2:46" ht="24.9" customHeight="1">
      <c r="B4" s="13"/>
      <c r="D4" s="14" t="s">
        <v>84</v>
      </c>
      <c r="L4" s="13"/>
      <c r="M4" s="75" t="s">
        <v>10</v>
      </c>
      <c r="AT4" s="10" t="s">
        <v>4</v>
      </c>
    </row>
    <row r="5" spans="2:12" ht="6.9" customHeight="1">
      <c r="B5" s="13"/>
      <c r="L5" s="13"/>
    </row>
    <row r="6" spans="2:12" ht="12" customHeight="1">
      <c r="B6" s="13"/>
      <c r="D6" s="20" t="s">
        <v>16</v>
      </c>
      <c r="L6" s="13"/>
    </row>
    <row r="7" spans="2:12" ht="16.5" customHeight="1">
      <c r="B7" s="13"/>
      <c r="E7" s="172" t="str">
        <f>'Rekapitulace stavby'!K6</f>
        <v>REHOS - oprava zpevněné plochy</v>
      </c>
      <c r="F7" s="173"/>
      <c r="G7" s="173"/>
      <c r="H7" s="173"/>
      <c r="L7" s="13"/>
    </row>
    <row r="8" spans="2:12" s="1" customFormat="1" ht="12" customHeight="1">
      <c r="B8" s="25"/>
      <c r="D8" s="20" t="s">
        <v>85</v>
      </c>
      <c r="L8" s="25"/>
    </row>
    <row r="9" spans="2:12" s="1" customFormat="1" ht="16.5" customHeight="1">
      <c r="B9" s="25"/>
      <c r="E9" s="158" t="s">
        <v>86</v>
      </c>
      <c r="F9" s="171"/>
      <c r="G9" s="171"/>
      <c r="H9" s="171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0" t="s">
        <v>18</v>
      </c>
      <c r="F11" s="18" t="s">
        <v>1</v>
      </c>
      <c r="I11" s="20" t="s">
        <v>19</v>
      </c>
      <c r="J11" s="18" t="s">
        <v>1</v>
      </c>
      <c r="L11" s="25"/>
    </row>
    <row r="12" spans="2:12" s="1" customFormat="1" ht="12" customHeight="1">
      <c r="B12" s="25"/>
      <c r="D12" s="20" t="s">
        <v>20</v>
      </c>
      <c r="F12" s="18" t="s">
        <v>21</v>
      </c>
      <c r="I12" s="20" t="s">
        <v>22</v>
      </c>
      <c r="J12" s="44" t="str">
        <f>'Rekapitulace stavby'!AN8</f>
        <v>19. 5. 2022</v>
      </c>
      <c r="L12" s="25"/>
    </row>
    <row r="13" spans="2:12" s="1" customFormat="1" ht="10.8" customHeight="1">
      <c r="B13" s="25"/>
      <c r="L13" s="25"/>
    </row>
    <row r="14" spans="2:12" s="1" customFormat="1" ht="12" customHeight="1">
      <c r="B14" s="25"/>
      <c r="D14" s="20" t="s">
        <v>24</v>
      </c>
      <c r="I14" s="20" t="s">
        <v>25</v>
      </c>
      <c r="J14" s="18" t="str">
        <f>IF('Rekapitulace stavby'!AN10="","",'Rekapitulace stavby'!AN10)</f>
        <v/>
      </c>
      <c r="L14" s="25"/>
    </row>
    <row r="15" spans="2:12" s="1" customFormat="1" ht="18" customHeight="1">
      <c r="B15" s="25"/>
      <c r="E15" s="18" t="str">
        <f>IF('Rekapitulace stavby'!E11="","",'Rekapitulace stavby'!E11)</f>
        <v xml:space="preserve"> </v>
      </c>
      <c r="I15" s="20" t="s">
        <v>26</v>
      </c>
      <c r="J15" s="18" t="str">
        <f>IF('Rekapitulace stavby'!AN11="","",'Rekapitulace stavby'!AN11)</f>
        <v/>
      </c>
      <c r="L15" s="25"/>
    </row>
    <row r="16" spans="2:12" s="1" customFormat="1" ht="6.9" customHeight="1">
      <c r="B16" s="25"/>
      <c r="L16" s="25"/>
    </row>
    <row r="17" spans="2:12" s="1" customFormat="1" ht="12" customHeight="1">
      <c r="B17" s="25"/>
      <c r="D17" s="20" t="s">
        <v>27</v>
      </c>
      <c r="I17" s="20" t="s">
        <v>25</v>
      </c>
      <c r="J17" s="21" t="str">
        <f>'Rekapitulace stavby'!AN13</f>
        <v>Vyplň údaj</v>
      </c>
      <c r="L17" s="25"/>
    </row>
    <row r="18" spans="2:12" s="1" customFormat="1" ht="18" customHeight="1">
      <c r="B18" s="25"/>
      <c r="E18" s="174" t="str">
        <f>'Rekapitulace stavby'!E14</f>
        <v>Vyplň údaj</v>
      </c>
      <c r="F18" s="139"/>
      <c r="G18" s="139"/>
      <c r="H18" s="139"/>
      <c r="I18" s="20" t="s">
        <v>26</v>
      </c>
      <c r="J18" s="21" t="str">
        <f>'Rekapitulace stavby'!AN14</f>
        <v>Vyplň údaj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0" t="s">
        <v>29</v>
      </c>
      <c r="I20" s="20" t="s">
        <v>25</v>
      </c>
      <c r="J20" s="18" t="str">
        <f>IF('Rekapitulace stavby'!AN16="","",'Rekapitulace stavby'!AN16)</f>
        <v/>
      </c>
      <c r="L20" s="25"/>
    </row>
    <row r="21" spans="2:12" s="1" customFormat="1" ht="18" customHeight="1">
      <c r="B21" s="25"/>
      <c r="E21" s="18" t="str">
        <f>IF('Rekapitulace stavby'!E17="","",'Rekapitulace stavby'!E17)</f>
        <v xml:space="preserve"> </v>
      </c>
      <c r="I21" s="20" t="s">
        <v>26</v>
      </c>
      <c r="J21" s="18" t="str">
        <f>IF('Rekapitulace stavby'!AN17="","",'Rekapitulace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0" t="s">
        <v>31</v>
      </c>
      <c r="I23" s="20" t="s">
        <v>25</v>
      </c>
      <c r="J23" s="18" t="str">
        <f>IF('Rekapitulace stavby'!AN19="","",'Rekapitulace stavby'!AN19)</f>
        <v/>
      </c>
      <c r="L23" s="25"/>
    </row>
    <row r="24" spans="2:12" s="1" customFormat="1" ht="18" customHeight="1">
      <c r="B24" s="25"/>
      <c r="E24" s="18" t="str">
        <f>IF('Rekapitulace stavby'!E20="","",'Rekapitulace stavby'!E20)</f>
        <v xml:space="preserve"> </v>
      </c>
      <c r="I24" s="20" t="s">
        <v>26</v>
      </c>
      <c r="J24" s="18" t="str">
        <f>IF('Rekapitulace stavby'!AN20="","",'Rekapitulace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0" t="s">
        <v>32</v>
      </c>
      <c r="L26" s="25"/>
    </row>
    <row r="27" spans="2:12" s="7" customFormat="1" ht="16.5" customHeight="1">
      <c r="B27" s="76"/>
      <c r="E27" s="144" t="s">
        <v>1</v>
      </c>
      <c r="F27" s="144"/>
      <c r="G27" s="144"/>
      <c r="H27" s="144"/>
      <c r="L27" s="76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5"/>
      <c r="E29" s="45"/>
      <c r="F29" s="45"/>
      <c r="G29" s="45"/>
      <c r="H29" s="45"/>
      <c r="I29" s="45"/>
      <c r="J29" s="45"/>
      <c r="K29" s="45"/>
      <c r="L29" s="25"/>
    </row>
    <row r="30" spans="2:12" s="1" customFormat="1" ht="25.35" customHeight="1">
      <c r="B30" s="25"/>
      <c r="D30" s="77" t="s">
        <v>33</v>
      </c>
      <c r="J30" s="57">
        <f>ROUND(J116,2)</f>
        <v>0</v>
      </c>
      <c r="L30" s="25"/>
    </row>
    <row r="31" spans="2:12" s="1" customFormat="1" ht="6.9" customHeight="1">
      <c r="B31" s="25"/>
      <c r="D31" s="45"/>
      <c r="E31" s="45"/>
      <c r="F31" s="45"/>
      <c r="G31" s="45"/>
      <c r="H31" s="45"/>
      <c r="I31" s="45"/>
      <c r="J31" s="45"/>
      <c r="K31" s="45"/>
      <c r="L31" s="25"/>
    </row>
    <row r="32" spans="2:12" s="1" customFormat="1" ht="14.4" customHeight="1">
      <c r="B32" s="25"/>
      <c r="F32" s="78" t="s">
        <v>35</v>
      </c>
      <c r="I32" s="78" t="s">
        <v>34</v>
      </c>
      <c r="J32" s="78" t="s">
        <v>36</v>
      </c>
      <c r="L32" s="25"/>
    </row>
    <row r="33" spans="2:12" s="1" customFormat="1" ht="14.4" customHeight="1">
      <c r="B33" s="25"/>
      <c r="D33" s="79" t="s">
        <v>37</v>
      </c>
      <c r="E33" s="20" t="s">
        <v>38</v>
      </c>
      <c r="F33" s="80">
        <f>ROUND((SUM(BE116:BE183)),2)</f>
        <v>0</v>
      </c>
      <c r="I33" s="81">
        <v>0.21</v>
      </c>
      <c r="J33" s="80">
        <f>ROUND(((SUM(BE116:BE183))*I33),2)</f>
        <v>0</v>
      </c>
      <c r="L33" s="25"/>
    </row>
    <row r="34" spans="2:12" s="1" customFormat="1" ht="14.4" customHeight="1">
      <c r="B34" s="25"/>
      <c r="E34" s="20" t="s">
        <v>39</v>
      </c>
      <c r="F34" s="80">
        <f>ROUND((SUM(BF116:BF183)),2)</f>
        <v>0</v>
      </c>
      <c r="I34" s="81">
        <v>0.15</v>
      </c>
      <c r="J34" s="80">
        <f>ROUND(((SUM(BF116:BF183))*I34),2)</f>
        <v>0</v>
      </c>
      <c r="L34" s="25"/>
    </row>
    <row r="35" spans="2:12" s="1" customFormat="1" ht="14.4" customHeight="1" hidden="1">
      <c r="B35" s="25"/>
      <c r="E35" s="20" t="s">
        <v>40</v>
      </c>
      <c r="F35" s="80">
        <f>ROUND((SUM(BG116:BG183)),2)</f>
        <v>0</v>
      </c>
      <c r="I35" s="81">
        <v>0.21</v>
      </c>
      <c r="J35" s="80">
        <f>0</f>
        <v>0</v>
      </c>
      <c r="L35" s="25"/>
    </row>
    <row r="36" spans="2:12" s="1" customFormat="1" ht="14.4" customHeight="1" hidden="1">
      <c r="B36" s="25"/>
      <c r="E36" s="20" t="s">
        <v>41</v>
      </c>
      <c r="F36" s="80">
        <f>ROUND((SUM(BH116:BH183)),2)</f>
        <v>0</v>
      </c>
      <c r="I36" s="81">
        <v>0.15</v>
      </c>
      <c r="J36" s="80">
        <f>0</f>
        <v>0</v>
      </c>
      <c r="L36" s="25"/>
    </row>
    <row r="37" spans="2:12" s="1" customFormat="1" ht="14.4" customHeight="1" hidden="1">
      <c r="B37" s="25"/>
      <c r="E37" s="20" t="s">
        <v>42</v>
      </c>
      <c r="F37" s="80">
        <f>ROUND((SUM(BI116:BI183)),2)</f>
        <v>0</v>
      </c>
      <c r="I37" s="81">
        <v>0</v>
      </c>
      <c r="J37" s="80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82"/>
      <c r="D39" s="83" t="s">
        <v>43</v>
      </c>
      <c r="E39" s="48"/>
      <c r="F39" s="48"/>
      <c r="G39" s="84" t="s">
        <v>44</v>
      </c>
      <c r="H39" s="85" t="s">
        <v>45</v>
      </c>
      <c r="I39" s="48"/>
      <c r="J39" s="86">
        <f>SUM(J30:J37)</f>
        <v>0</v>
      </c>
      <c r="K39" s="87"/>
      <c r="L39" s="25"/>
    </row>
    <row r="40" spans="2:12" s="1" customFormat="1" ht="14.4" customHeight="1">
      <c r="B40" s="25"/>
      <c r="L40" s="25"/>
    </row>
    <row r="41" spans="2:12" ht="14.4" customHeight="1">
      <c r="B41" s="13"/>
      <c r="L41" s="13"/>
    </row>
    <row r="42" spans="2:12" ht="14.4" customHeight="1">
      <c r="B42" s="13"/>
      <c r="L42" s="13"/>
    </row>
    <row r="43" spans="2:12" ht="14.4" customHeight="1">
      <c r="B43" s="13"/>
      <c r="L43" s="13"/>
    </row>
    <row r="44" spans="2:12" ht="14.4" customHeight="1">
      <c r="B44" s="13"/>
      <c r="L44" s="13"/>
    </row>
    <row r="45" spans="2:12" ht="14.4" customHeight="1">
      <c r="B45" s="13"/>
      <c r="L45" s="13"/>
    </row>
    <row r="46" spans="2:12" ht="14.4" customHeight="1">
      <c r="B46" s="13"/>
      <c r="L46" s="13"/>
    </row>
    <row r="47" spans="2:12" ht="14.4" customHeight="1">
      <c r="B47" s="13"/>
      <c r="L47" s="13"/>
    </row>
    <row r="48" spans="2:12" ht="14.4" customHeight="1">
      <c r="B48" s="13"/>
      <c r="L48" s="13"/>
    </row>
    <row r="49" spans="2:12" ht="14.4" customHeight="1">
      <c r="B49" s="13"/>
      <c r="L49" s="13"/>
    </row>
    <row r="50" spans="2:12" s="1" customFormat="1" ht="14.4" customHeight="1">
      <c r="B50" s="25"/>
      <c r="D50" s="33" t="s">
        <v>46</v>
      </c>
      <c r="E50" s="34"/>
      <c r="F50" s="34"/>
      <c r="G50" s="33" t="s">
        <v>47</v>
      </c>
      <c r="H50" s="34"/>
      <c r="I50" s="34"/>
      <c r="J50" s="34"/>
      <c r="K50" s="34"/>
      <c r="L50" s="25"/>
    </row>
    <row r="51" spans="2:12" ht="12">
      <c r="B51" s="13"/>
      <c r="L51" s="13"/>
    </row>
    <row r="52" spans="2:12" ht="12">
      <c r="B52" s="13"/>
      <c r="L52" s="13"/>
    </row>
    <row r="53" spans="2:12" ht="12">
      <c r="B53" s="13"/>
      <c r="L53" s="13"/>
    </row>
    <row r="54" spans="2:12" ht="12">
      <c r="B54" s="13"/>
      <c r="L54" s="13"/>
    </row>
    <row r="55" spans="2:12" ht="12">
      <c r="B55" s="13"/>
      <c r="L55" s="13"/>
    </row>
    <row r="56" spans="2:12" ht="12">
      <c r="B56" s="13"/>
      <c r="L56" s="13"/>
    </row>
    <row r="57" spans="2:12" ht="12">
      <c r="B57" s="13"/>
      <c r="L57" s="13"/>
    </row>
    <row r="58" spans="2:12" ht="12">
      <c r="B58" s="13"/>
      <c r="L58" s="13"/>
    </row>
    <row r="59" spans="2:12" ht="12">
      <c r="B59" s="13"/>
      <c r="L59" s="13"/>
    </row>
    <row r="60" spans="2:12" ht="12">
      <c r="B60" s="13"/>
      <c r="L60" s="13"/>
    </row>
    <row r="61" spans="2:12" s="1" customFormat="1" ht="13.2">
      <c r="B61" s="25"/>
      <c r="D61" s="35" t="s">
        <v>48</v>
      </c>
      <c r="E61" s="27"/>
      <c r="F61" s="88" t="s">
        <v>49</v>
      </c>
      <c r="G61" s="35" t="s">
        <v>48</v>
      </c>
      <c r="H61" s="27"/>
      <c r="I61" s="27"/>
      <c r="J61" s="89" t="s">
        <v>49</v>
      </c>
      <c r="K61" s="27"/>
      <c r="L61" s="25"/>
    </row>
    <row r="62" spans="2:12" ht="12">
      <c r="B62" s="13"/>
      <c r="L62" s="13"/>
    </row>
    <row r="63" spans="2:12" ht="12">
      <c r="B63" s="13"/>
      <c r="L63" s="13"/>
    </row>
    <row r="64" spans="2:12" ht="12">
      <c r="B64" s="13"/>
      <c r="L64" s="13"/>
    </row>
    <row r="65" spans="2:12" s="1" customFormat="1" ht="13.2">
      <c r="B65" s="25"/>
      <c r="D65" s="33" t="s">
        <v>50</v>
      </c>
      <c r="E65" s="34"/>
      <c r="F65" s="34"/>
      <c r="G65" s="33" t="s">
        <v>51</v>
      </c>
      <c r="H65" s="34"/>
      <c r="I65" s="34"/>
      <c r="J65" s="34"/>
      <c r="K65" s="34"/>
      <c r="L65" s="25"/>
    </row>
    <row r="66" spans="2:12" ht="12">
      <c r="B66" s="13"/>
      <c r="L66" s="13"/>
    </row>
    <row r="67" spans="2:12" ht="12">
      <c r="B67" s="13"/>
      <c r="L67" s="13"/>
    </row>
    <row r="68" spans="2:12" ht="12">
      <c r="B68" s="13"/>
      <c r="L68" s="13"/>
    </row>
    <row r="69" spans="2:12" ht="12">
      <c r="B69" s="13"/>
      <c r="L69" s="13"/>
    </row>
    <row r="70" spans="2:12" ht="12">
      <c r="B70" s="13"/>
      <c r="L70" s="13"/>
    </row>
    <row r="71" spans="2:12" ht="12">
      <c r="B71" s="13"/>
      <c r="L71" s="13"/>
    </row>
    <row r="72" spans="2:12" ht="12">
      <c r="B72" s="13"/>
      <c r="L72" s="13"/>
    </row>
    <row r="73" spans="2:12" ht="12">
      <c r="B73" s="13"/>
      <c r="L73" s="13"/>
    </row>
    <row r="74" spans="2:12" ht="12">
      <c r="B74" s="13"/>
      <c r="L74" s="13"/>
    </row>
    <row r="75" spans="2:12" ht="12">
      <c r="B75" s="13"/>
      <c r="L75" s="13"/>
    </row>
    <row r="76" spans="2:12" s="1" customFormat="1" ht="13.2">
      <c r="B76" s="25"/>
      <c r="D76" s="35" t="s">
        <v>48</v>
      </c>
      <c r="E76" s="27"/>
      <c r="F76" s="88" t="s">
        <v>49</v>
      </c>
      <c r="G76" s="35" t="s">
        <v>48</v>
      </c>
      <c r="H76" s="27"/>
      <c r="I76" s="27"/>
      <c r="J76" s="89" t="s">
        <v>49</v>
      </c>
      <c r="K76" s="27"/>
      <c r="L76" s="25"/>
    </row>
    <row r="77" spans="2:12" s="1" customFormat="1" ht="14.4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25"/>
    </row>
    <row r="81" spans="2:12" s="1" customFormat="1" ht="6.9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25"/>
    </row>
    <row r="82" spans="2:12" s="1" customFormat="1" ht="24.9" customHeight="1">
      <c r="B82" s="25"/>
      <c r="C82" s="14" t="s">
        <v>87</v>
      </c>
      <c r="L82" s="25"/>
    </row>
    <row r="83" spans="2:12" s="1" customFormat="1" ht="6.9" customHeight="1">
      <c r="B83" s="25"/>
      <c r="L83" s="25"/>
    </row>
    <row r="84" spans="2:12" s="1" customFormat="1" ht="12" customHeight="1">
      <c r="B84" s="25"/>
      <c r="C84" s="20" t="s">
        <v>16</v>
      </c>
      <c r="L84" s="25"/>
    </row>
    <row r="85" spans="2:12" s="1" customFormat="1" ht="16.5" customHeight="1">
      <c r="B85" s="25"/>
      <c r="E85" s="172" t="str">
        <f>E7</f>
        <v>REHOS - oprava zpevněné plochy</v>
      </c>
      <c r="F85" s="173"/>
      <c r="G85" s="173"/>
      <c r="H85" s="173"/>
      <c r="L85" s="25"/>
    </row>
    <row r="86" spans="2:12" s="1" customFormat="1" ht="12" customHeight="1">
      <c r="B86" s="25"/>
      <c r="C86" s="20" t="s">
        <v>85</v>
      </c>
      <c r="L86" s="25"/>
    </row>
    <row r="87" spans="2:12" s="1" customFormat="1" ht="16.5" customHeight="1">
      <c r="B87" s="25"/>
      <c r="E87" s="158" t="str">
        <f>E9</f>
        <v>220430 - REHOS - oprava z...</v>
      </c>
      <c r="F87" s="171"/>
      <c r="G87" s="171"/>
      <c r="H87" s="171"/>
      <c r="L87" s="25"/>
    </row>
    <row r="88" spans="2:12" s="1" customFormat="1" ht="6.9" customHeight="1">
      <c r="B88" s="25"/>
      <c r="L88" s="25"/>
    </row>
    <row r="89" spans="2:12" s="1" customFormat="1" ht="12" customHeight="1">
      <c r="B89" s="25"/>
      <c r="C89" s="20" t="s">
        <v>20</v>
      </c>
      <c r="F89" s="18" t="str">
        <f>F12</f>
        <v xml:space="preserve"> </v>
      </c>
      <c r="I89" s="20" t="s">
        <v>22</v>
      </c>
      <c r="J89" s="44" t="str">
        <f>IF(J12="","",J12)</f>
        <v>19. 5. 2022</v>
      </c>
      <c r="L89" s="25"/>
    </row>
    <row r="90" spans="2:12" s="1" customFormat="1" ht="6.9" customHeight="1">
      <c r="B90" s="25"/>
      <c r="L90" s="25"/>
    </row>
    <row r="91" spans="2:12" s="1" customFormat="1" ht="15.15" customHeight="1">
      <c r="B91" s="25"/>
      <c r="C91" s="20" t="s">
        <v>24</v>
      </c>
      <c r="F91" s="18" t="str">
        <f>E15</f>
        <v xml:space="preserve"> </v>
      </c>
      <c r="I91" s="20" t="s">
        <v>29</v>
      </c>
      <c r="J91" s="23" t="str">
        <f>E21</f>
        <v xml:space="preserve"> </v>
      </c>
      <c r="L91" s="25"/>
    </row>
    <row r="92" spans="2:12" s="1" customFormat="1" ht="15.15" customHeight="1">
      <c r="B92" s="25"/>
      <c r="C92" s="20" t="s">
        <v>27</v>
      </c>
      <c r="F92" s="18" t="str">
        <f>IF(E18="","",E18)</f>
        <v>Vyplň údaj</v>
      </c>
      <c r="I92" s="20" t="s">
        <v>31</v>
      </c>
      <c r="J92" s="23" t="str">
        <f>E24</f>
        <v xml:space="preserve"> 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90" t="s">
        <v>88</v>
      </c>
      <c r="D94" s="82"/>
      <c r="E94" s="82"/>
      <c r="F94" s="82"/>
      <c r="G94" s="82"/>
      <c r="H94" s="82"/>
      <c r="I94" s="82"/>
      <c r="J94" s="91" t="s">
        <v>89</v>
      </c>
      <c r="K94" s="82"/>
      <c r="L94" s="25"/>
    </row>
    <row r="95" spans="2:12" s="1" customFormat="1" ht="10.35" customHeight="1">
      <c r="B95" s="25"/>
      <c r="L95" s="25"/>
    </row>
    <row r="96" spans="2:47" s="1" customFormat="1" ht="22.8" customHeight="1">
      <c r="B96" s="25"/>
      <c r="C96" s="92" t="s">
        <v>90</v>
      </c>
      <c r="J96" s="57">
        <f>J116</f>
        <v>0</v>
      </c>
      <c r="L96" s="25"/>
      <c r="AU96" s="10" t="s">
        <v>91</v>
      </c>
    </row>
    <row r="97" spans="2:12" s="1" customFormat="1" ht="21.75" customHeight="1">
      <c r="B97" s="25"/>
      <c r="L97" s="25"/>
    </row>
    <row r="98" spans="2:12" s="1" customFormat="1" ht="6.9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25"/>
    </row>
    <row r="102" spans="2:12" s="1" customFormat="1" ht="6.9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25"/>
    </row>
    <row r="103" spans="2:12" s="1" customFormat="1" ht="24.9" customHeight="1">
      <c r="B103" s="25"/>
      <c r="C103" s="14" t="s">
        <v>92</v>
      </c>
      <c r="L103" s="25"/>
    </row>
    <row r="104" spans="2:12" s="1" customFormat="1" ht="6.9" customHeight="1">
      <c r="B104" s="25"/>
      <c r="L104" s="25"/>
    </row>
    <row r="105" spans="2:12" s="1" customFormat="1" ht="12" customHeight="1">
      <c r="B105" s="25"/>
      <c r="C105" s="20" t="s">
        <v>16</v>
      </c>
      <c r="L105" s="25"/>
    </row>
    <row r="106" spans="2:12" s="1" customFormat="1" ht="16.5" customHeight="1">
      <c r="B106" s="25"/>
      <c r="E106" s="172" t="str">
        <f>E7</f>
        <v>REHOS - oprava zpevněné plochy</v>
      </c>
      <c r="F106" s="173"/>
      <c r="G106" s="173"/>
      <c r="H106" s="173"/>
      <c r="L106" s="25"/>
    </row>
    <row r="107" spans="2:12" s="1" customFormat="1" ht="12" customHeight="1">
      <c r="B107" s="25"/>
      <c r="C107" s="20" t="s">
        <v>85</v>
      </c>
      <c r="L107" s="25"/>
    </row>
    <row r="108" spans="2:12" s="1" customFormat="1" ht="16.5" customHeight="1">
      <c r="B108" s="25"/>
      <c r="E108" s="158" t="str">
        <f>E9</f>
        <v>220430 - REHOS - oprava z...</v>
      </c>
      <c r="F108" s="171"/>
      <c r="G108" s="171"/>
      <c r="H108" s="171"/>
      <c r="L108" s="25"/>
    </row>
    <row r="109" spans="2:12" s="1" customFormat="1" ht="6.9" customHeight="1">
      <c r="B109" s="25"/>
      <c r="L109" s="25"/>
    </row>
    <row r="110" spans="2:12" s="1" customFormat="1" ht="12" customHeight="1">
      <c r="B110" s="25"/>
      <c r="C110" s="20" t="s">
        <v>20</v>
      </c>
      <c r="F110" s="18" t="str">
        <f>F12</f>
        <v xml:space="preserve"> </v>
      </c>
      <c r="I110" s="20" t="s">
        <v>22</v>
      </c>
      <c r="J110" s="44" t="str">
        <f>IF(J12="","",J12)</f>
        <v>19. 5. 2022</v>
      </c>
      <c r="L110" s="25"/>
    </row>
    <row r="111" spans="2:12" s="1" customFormat="1" ht="6.9" customHeight="1">
      <c r="B111" s="25"/>
      <c r="L111" s="25"/>
    </row>
    <row r="112" spans="2:12" s="1" customFormat="1" ht="15.15" customHeight="1">
      <c r="B112" s="25"/>
      <c r="C112" s="20" t="s">
        <v>24</v>
      </c>
      <c r="F112" s="18" t="str">
        <f>E15</f>
        <v xml:space="preserve"> </v>
      </c>
      <c r="I112" s="20" t="s">
        <v>29</v>
      </c>
      <c r="J112" s="23" t="str">
        <f>E21</f>
        <v xml:space="preserve"> </v>
      </c>
      <c r="L112" s="25"/>
    </row>
    <row r="113" spans="2:12" s="1" customFormat="1" ht="15.15" customHeight="1">
      <c r="B113" s="25"/>
      <c r="C113" s="20" t="s">
        <v>27</v>
      </c>
      <c r="F113" s="18" t="str">
        <f>IF(E18="","",E18)</f>
        <v>Vyplň údaj</v>
      </c>
      <c r="I113" s="20" t="s">
        <v>31</v>
      </c>
      <c r="J113" s="23" t="str">
        <f>E24</f>
        <v xml:space="preserve"> </v>
      </c>
      <c r="L113" s="25"/>
    </row>
    <row r="114" spans="2:12" s="1" customFormat="1" ht="10.35" customHeight="1">
      <c r="B114" s="25"/>
      <c r="L114" s="25"/>
    </row>
    <row r="115" spans="2:20" s="8" customFormat="1" ht="29.25" customHeight="1">
      <c r="B115" s="93"/>
      <c r="C115" s="94" t="s">
        <v>93</v>
      </c>
      <c r="D115" s="95" t="s">
        <v>58</v>
      </c>
      <c r="E115" s="95" t="s">
        <v>54</v>
      </c>
      <c r="F115" s="95" t="s">
        <v>55</v>
      </c>
      <c r="G115" s="95" t="s">
        <v>94</v>
      </c>
      <c r="H115" s="95" t="s">
        <v>95</v>
      </c>
      <c r="I115" s="95" t="s">
        <v>96</v>
      </c>
      <c r="J115" s="96" t="s">
        <v>89</v>
      </c>
      <c r="K115" s="97" t="s">
        <v>97</v>
      </c>
      <c r="L115" s="93"/>
      <c r="M115" s="50" t="s">
        <v>1</v>
      </c>
      <c r="N115" s="51" t="s">
        <v>37</v>
      </c>
      <c r="O115" s="51" t="s">
        <v>98</v>
      </c>
      <c r="P115" s="51" t="s">
        <v>99</v>
      </c>
      <c r="Q115" s="51" t="s">
        <v>100</v>
      </c>
      <c r="R115" s="51" t="s">
        <v>101</v>
      </c>
      <c r="S115" s="51" t="s">
        <v>102</v>
      </c>
      <c r="T115" s="52" t="s">
        <v>103</v>
      </c>
    </row>
    <row r="116" spans="2:63" s="1" customFormat="1" ht="22.8" customHeight="1">
      <c r="B116" s="25"/>
      <c r="C116" s="55" t="s">
        <v>104</v>
      </c>
      <c r="J116" s="98">
        <f>BK116</f>
        <v>0</v>
      </c>
      <c r="L116" s="25"/>
      <c r="M116" s="53"/>
      <c r="N116" s="45"/>
      <c r="O116" s="45"/>
      <c r="P116" s="99">
        <f>SUM(P117:P183)</f>
        <v>0</v>
      </c>
      <c r="Q116" s="45"/>
      <c r="R116" s="99">
        <f>SUM(R117:R183)</f>
        <v>0</v>
      </c>
      <c r="S116" s="45"/>
      <c r="T116" s="100">
        <f>SUM(T117:T183)</f>
        <v>0</v>
      </c>
      <c r="AT116" s="10" t="s">
        <v>72</v>
      </c>
      <c r="AU116" s="10" t="s">
        <v>91</v>
      </c>
      <c r="BK116" s="101">
        <f>SUM(BK117:BK183)</f>
        <v>0</v>
      </c>
    </row>
    <row r="117" spans="2:65" s="1" customFormat="1" ht="21.75" customHeight="1">
      <c r="B117" s="25"/>
      <c r="C117" s="102" t="s">
        <v>81</v>
      </c>
      <c r="D117" s="102" t="s">
        <v>105</v>
      </c>
      <c r="E117" s="103" t="s">
        <v>106</v>
      </c>
      <c r="F117" s="104" t="s">
        <v>107</v>
      </c>
      <c r="G117" s="105" t="s">
        <v>108</v>
      </c>
      <c r="H117" s="106">
        <v>6</v>
      </c>
      <c r="I117" s="107">
        <v>0</v>
      </c>
      <c r="J117" s="108">
        <f aca="true" t="shared" si="0" ref="J117:J148">ROUND(I117*H117,2)</f>
        <v>0</v>
      </c>
      <c r="K117" s="109"/>
      <c r="L117" s="25"/>
      <c r="M117" s="110" t="s">
        <v>1</v>
      </c>
      <c r="N117" s="111" t="s">
        <v>38</v>
      </c>
      <c r="P117" s="112">
        <f aca="true" t="shared" si="1" ref="P117:P148">O117*H117</f>
        <v>0</v>
      </c>
      <c r="Q117" s="112">
        <v>0</v>
      </c>
      <c r="R117" s="112">
        <f aca="true" t="shared" si="2" ref="R117:R148">Q117*H117</f>
        <v>0</v>
      </c>
      <c r="S117" s="112">
        <v>0</v>
      </c>
      <c r="T117" s="113">
        <f aca="true" t="shared" si="3" ref="T117:T148">S117*H117</f>
        <v>0</v>
      </c>
      <c r="AR117" s="114" t="s">
        <v>109</v>
      </c>
      <c r="AT117" s="114" t="s">
        <v>105</v>
      </c>
      <c r="AU117" s="114" t="s">
        <v>73</v>
      </c>
      <c r="AY117" s="10" t="s">
        <v>110</v>
      </c>
      <c r="BE117" s="115">
        <f aca="true" t="shared" si="4" ref="BE117:BE148">IF(N117="základní",J117,0)</f>
        <v>0</v>
      </c>
      <c r="BF117" s="115">
        <f aca="true" t="shared" si="5" ref="BF117:BF148">IF(N117="snížená",J117,0)</f>
        <v>0</v>
      </c>
      <c r="BG117" s="115">
        <f aca="true" t="shared" si="6" ref="BG117:BG148">IF(N117="zákl. přenesená",J117,0)</f>
        <v>0</v>
      </c>
      <c r="BH117" s="115">
        <f aca="true" t="shared" si="7" ref="BH117:BH148">IF(N117="sníž. přenesená",J117,0)</f>
        <v>0</v>
      </c>
      <c r="BI117" s="115">
        <f aca="true" t="shared" si="8" ref="BI117:BI148">IF(N117="nulová",J117,0)</f>
        <v>0</v>
      </c>
      <c r="BJ117" s="10" t="s">
        <v>81</v>
      </c>
      <c r="BK117" s="115">
        <f aca="true" t="shared" si="9" ref="BK117:BK148">ROUND(I117*H117,2)</f>
        <v>0</v>
      </c>
      <c r="BL117" s="10" t="s">
        <v>109</v>
      </c>
      <c r="BM117" s="114" t="s">
        <v>83</v>
      </c>
    </row>
    <row r="118" spans="2:65" s="1" customFormat="1" ht="21.75" customHeight="1">
      <c r="B118" s="25"/>
      <c r="C118" s="102" t="s">
        <v>83</v>
      </c>
      <c r="D118" s="102" t="s">
        <v>105</v>
      </c>
      <c r="E118" s="103" t="s">
        <v>111</v>
      </c>
      <c r="F118" s="104" t="s">
        <v>112</v>
      </c>
      <c r="G118" s="105" t="s">
        <v>108</v>
      </c>
      <c r="H118" s="106">
        <v>6</v>
      </c>
      <c r="I118" s="107">
        <v>0</v>
      </c>
      <c r="J118" s="108">
        <f t="shared" si="0"/>
        <v>0</v>
      </c>
      <c r="K118" s="109"/>
      <c r="L118" s="25"/>
      <c r="M118" s="110" t="s">
        <v>1</v>
      </c>
      <c r="N118" s="111" t="s">
        <v>38</v>
      </c>
      <c r="P118" s="112">
        <f t="shared" si="1"/>
        <v>0</v>
      </c>
      <c r="Q118" s="112">
        <v>0</v>
      </c>
      <c r="R118" s="112">
        <f t="shared" si="2"/>
        <v>0</v>
      </c>
      <c r="S118" s="112">
        <v>0</v>
      </c>
      <c r="T118" s="113">
        <f t="shared" si="3"/>
        <v>0</v>
      </c>
      <c r="AR118" s="114" t="s">
        <v>109</v>
      </c>
      <c r="AT118" s="114" t="s">
        <v>105</v>
      </c>
      <c r="AU118" s="114" t="s">
        <v>73</v>
      </c>
      <c r="AY118" s="10" t="s">
        <v>110</v>
      </c>
      <c r="BE118" s="115">
        <f t="shared" si="4"/>
        <v>0</v>
      </c>
      <c r="BF118" s="115">
        <f t="shared" si="5"/>
        <v>0</v>
      </c>
      <c r="BG118" s="115">
        <f t="shared" si="6"/>
        <v>0</v>
      </c>
      <c r="BH118" s="115">
        <f t="shared" si="7"/>
        <v>0</v>
      </c>
      <c r="BI118" s="115">
        <f t="shared" si="8"/>
        <v>0</v>
      </c>
      <c r="BJ118" s="10" t="s">
        <v>81</v>
      </c>
      <c r="BK118" s="115">
        <f t="shared" si="9"/>
        <v>0</v>
      </c>
      <c r="BL118" s="10" t="s">
        <v>109</v>
      </c>
      <c r="BM118" s="114" t="s">
        <v>109</v>
      </c>
    </row>
    <row r="119" spans="2:65" s="1" customFormat="1" ht="21.75" customHeight="1">
      <c r="B119" s="25"/>
      <c r="C119" s="102" t="s">
        <v>113</v>
      </c>
      <c r="D119" s="102" t="s">
        <v>105</v>
      </c>
      <c r="E119" s="103" t="s">
        <v>114</v>
      </c>
      <c r="F119" s="104" t="s">
        <v>115</v>
      </c>
      <c r="G119" s="105" t="s">
        <v>116</v>
      </c>
      <c r="H119" s="106">
        <v>78</v>
      </c>
      <c r="I119" s="107">
        <v>0</v>
      </c>
      <c r="J119" s="108">
        <f t="shared" si="0"/>
        <v>0</v>
      </c>
      <c r="K119" s="109"/>
      <c r="L119" s="25"/>
      <c r="M119" s="110" t="s">
        <v>1</v>
      </c>
      <c r="N119" s="111" t="s">
        <v>38</v>
      </c>
      <c r="P119" s="112">
        <f t="shared" si="1"/>
        <v>0</v>
      </c>
      <c r="Q119" s="112">
        <v>0</v>
      </c>
      <c r="R119" s="112">
        <f t="shared" si="2"/>
        <v>0</v>
      </c>
      <c r="S119" s="112">
        <v>0</v>
      </c>
      <c r="T119" s="113">
        <f t="shared" si="3"/>
        <v>0</v>
      </c>
      <c r="AR119" s="114" t="s">
        <v>109</v>
      </c>
      <c r="AT119" s="114" t="s">
        <v>105</v>
      </c>
      <c r="AU119" s="114" t="s">
        <v>73</v>
      </c>
      <c r="AY119" s="10" t="s">
        <v>110</v>
      </c>
      <c r="BE119" s="115">
        <f t="shared" si="4"/>
        <v>0</v>
      </c>
      <c r="BF119" s="115">
        <f t="shared" si="5"/>
        <v>0</v>
      </c>
      <c r="BG119" s="115">
        <f t="shared" si="6"/>
        <v>0</v>
      </c>
      <c r="BH119" s="115">
        <f t="shared" si="7"/>
        <v>0</v>
      </c>
      <c r="BI119" s="115">
        <f t="shared" si="8"/>
        <v>0</v>
      </c>
      <c r="BJ119" s="10" t="s">
        <v>81</v>
      </c>
      <c r="BK119" s="115">
        <f t="shared" si="9"/>
        <v>0</v>
      </c>
      <c r="BL119" s="10" t="s">
        <v>109</v>
      </c>
      <c r="BM119" s="114" t="s">
        <v>117</v>
      </c>
    </row>
    <row r="120" spans="2:65" s="1" customFormat="1" ht="21.75" customHeight="1">
      <c r="B120" s="25"/>
      <c r="C120" s="102" t="s">
        <v>109</v>
      </c>
      <c r="D120" s="102" t="s">
        <v>105</v>
      </c>
      <c r="E120" s="103" t="s">
        <v>118</v>
      </c>
      <c r="F120" s="104" t="s">
        <v>119</v>
      </c>
      <c r="G120" s="105" t="s">
        <v>120</v>
      </c>
      <c r="H120" s="106">
        <v>15</v>
      </c>
      <c r="I120" s="107">
        <v>0</v>
      </c>
      <c r="J120" s="108">
        <f t="shared" si="0"/>
        <v>0</v>
      </c>
      <c r="K120" s="109"/>
      <c r="L120" s="25"/>
      <c r="M120" s="110" t="s">
        <v>1</v>
      </c>
      <c r="N120" s="111" t="s">
        <v>38</v>
      </c>
      <c r="P120" s="112">
        <f t="shared" si="1"/>
        <v>0</v>
      </c>
      <c r="Q120" s="112">
        <v>0</v>
      </c>
      <c r="R120" s="112">
        <f t="shared" si="2"/>
        <v>0</v>
      </c>
      <c r="S120" s="112">
        <v>0</v>
      </c>
      <c r="T120" s="113">
        <f t="shared" si="3"/>
        <v>0</v>
      </c>
      <c r="AR120" s="114" t="s">
        <v>109</v>
      </c>
      <c r="AT120" s="114" t="s">
        <v>105</v>
      </c>
      <c r="AU120" s="114" t="s">
        <v>73</v>
      </c>
      <c r="AY120" s="10" t="s">
        <v>110</v>
      </c>
      <c r="BE120" s="115">
        <f t="shared" si="4"/>
        <v>0</v>
      </c>
      <c r="BF120" s="115">
        <f t="shared" si="5"/>
        <v>0</v>
      </c>
      <c r="BG120" s="115">
        <f t="shared" si="6"/>
        <v>0</v>
      </c>
      <c r="BH120" s="115">
        <f t="shared" si="7"/>
        <v>0</v>
      </c>
      <c r="BI120" s="115">
        <f t="shared" si="8"/>
        <v>0</v>
      </c>
      <c r="BJ120" s="10" t="s">
        <v>81</v>
      </c>
      <c r="BK120" s="115">
        <f t="shared" si="9"/>
        <v>0</v>
      </c>
      <c r="BL120" s="10" t="s">
        <v>109</v>
      </c>
      <c r="BM120" s="114" t="s">
        <v>121</v>
      </c>
    </row>
    <row r="121" spans="2:65" s="1" customFormat="1" ht="21.75" customHeight="1">
      <c r="B121" s="25"/>
      <c r="C121" s="102" t="s">
        <v>122</v>
      </c>
      <c r="D121" s="102" t="s">
        <v>105</v>
      </c>
      <c r="E121" s="103" t="s">
        <v>123</v>
      </c>
      <c r="F121" s="104" t="s">
        <v>124</v>
      </c>
      <c r="G121" s="105" t="s">
        <v>120</v>
      </c>
      <c r="H121" s="106">
        <v>3</v>
      </c>
      <c r="I121" s="107">
        <v>0</v>
      </c>
      <c r="J121" s="108">
        <f t="shared" si="0"/>
        <v>0</v>
      </c>
      <c r="K121" s="109"/>
      <c r="L121" s="25"/>
      <c r="M121" s="110" t="s">
        <v>1</v>
      </c>
      <c r="N121" s="111" t="s">
        <v>38</v>
      </c>
      <c r="P121" s="112">
        <f t="shared" si="1"/>
        <v>0</v>
      </c>
      <c r="Q121" s="112">
        <v>0</v>
      </c>
      <c r="R121" s="112">
        <f t="shared" si="2"/>
        <v>0</v>
      </c>
      <c r="S121" s="112">
        <v>0</v>
      </c>
      <c r="T121" s="113">
        <f t="shared" si="3"/>
        <v>0</v>
      </c>
      <c r="AR121" s="114" t="s">
        <v>109</v>
      </c>
      <c r="AT121" s="114" t="s">
        <v>105</v>
      </c>
      <c r="AU121" s="114" t="s">
        <v>73</v>
      </c>
      <c r="AY121" s="10" t="s">
        <v>110</v>
      </c>
      <c r="BE121" s="115">
        <f t="shared" si="4"/>
        <v>0</v>
      </c>
      <c r="BF121" s="115">
        <f t="shared" si="5"/>
        <v>0</v>
      </c>
      <c r="BG121" s="115">
        <f t="shared" si="6"/>
        <v>0</v>
      </c>
      <c r="BH121" s="115">
        <f t="shared" si="7"/>
        <v>0</v>
      </c>
      <c r="BI121" s="115">
        <f t="shared" si="8"/>
        <v>0</v>
      </c>
      <c r="BJ121" s="10" t="s">
        <v>81</v>
      </c>
      <c r="BK121" s="115">
        <f t="shared" si="9"/>
        <v>0</v>
      </c>
      <c r="BL121" s="10" t="s">
        <v>109</v>
      </c>
      <c r="BM121" s="114" t="s">
        <v>125</v>
      </c>
    </row>
    <row r="122" spans="2:65" s="1" customFormat="1" ht="33" customHeight="1">
      <c r="B122" s="25"/>
      <c r="C122" s="102" t="s">
        <v>117</v>
      </c>
      <c r="D122" s="102" t="s">
        <v>105</v>
      </c>
      <c r="E122" s="103" t="s">
        <v>126</v>
      </c>
      <c r="F122" s="104" t="s">
        <v>127</v>
      </c>
      <c r="G122" s="105" t="s">
        <v>128</v>
      </c>
      <c r="H122" s="106">
        <v>35</v>
      </c>
      <c r="I122" s="107">
        <v>0</v>
      </c>
      <c r="J122" s="108">
        <f t="shared" si="0"/>
        <v>0</v>
      </c>
      <c r="K122" s="109"/>
      <c r="L122" s="25"/>
      <c r="M122" s="110" t="s">
        <v>1</v>
      </c>
      <c r="N122" s="111" t="s">
        <v>38</v>
      </c>
      <c r="P122" s="112">
        <f t="shared" si="1"/>
        <v>0</v>
      </c>
      <c r="Q122" s="112">
        <v>0</v>
      </c>
      <c r="R122" s="112">
        <f t="shared" si="2"/>
        <v>0</v>
      </c>
      <c r="S122" s="112">
        <v>0</v>
      </c>
      <c r="T122" s="113">
        <f t="shared" si="3"/>
        <v>0</v>
      </c>
      <c r="AR122" s="114" t="s">
        <v>109</v>
      </c>
      <c r="AT122" s="114" t="s">
        <v>105</v>
      </c>
      <c r="AU122" s="114" t="s">
        <v>73</v>
      </c>
      <c r="AY122" s="10" t="s">
        <v>110</v>
      </c>
      <c r="BE122" s="115">
        <f t="shared" si="4"/>
        <v>0</v>
      </c>
      <c r="BF122" s="115">
        <f t="shared" si="5"/>
        <v>0</v>
      </c>
      <c r="BG122" s="115">
        <f t="shared" si="6"/>
        <v>0</v>
      </c>
      <c r="BH122" s="115">
        <f t="shared" si="7"/>
        <v>0</v>
      </c>
      <c r="BI122" s="115">
        <f t="shared" si="8"/>
        <v>0</v>
      </c>
      <c r="BJ122" s="10" t="s">
        <v>81</v>
      </c>
      <c r="BK122" s="115">
        <f t="shared" si="9"/>
        <v>0</v>
      </c>
      <c r="BL122" s="10" t="s">
        <v>109</v>
      </c>
      <c r="BM122" s="114" t="s">
        <v>129</v>
      </c>
    </row>
    <row r="123" spans="2:65" s="1" customFormat="1" ht="16.5" customHeight="1">
      <c r="B123" s="25"/>
      <c r="C123" s="116" t="s">
        <v>130</v>
      </c>
      <c r="D123" s="116" t="s">
        <v>131</v>
      </c>
      <c r="E123" s="117" t="s">
        <v>132</v>
      </c>
      <c r="F123" s="118" t="s">
        <v>133</v>
      </c>
      <c r="G123" s="119" t="s">
        <v>134</v>
      </c>
      <c r="H123" s="120">
        <v>1.764</v>
      </c>
      <c r="I123" s="121">
        <v>0</v>
      </c>
      <c r="J123" s="122">
        <f t="shared" si="0"/>
        <v>0</v>
      </c>
      <c r="K123" s="123"/>
      <c r="L123" s="124"/>
      <c r="M123" s="125" t="s">
        <v>1</v>
      </c>
      <c r="N123" s="126" t="s">
        <v>38</v>
      </c>
      <c r="P123" s="112">
        <f t="shared" si="1"/>
        <v>0</v>
      </c>
      <c r="Q123" s="112">
        <v>0</v>
      </c>
      <c r="R123" s="112">
        <f t="shared" si="2"/>
        <v>0</v>
      </c>
      <c r="S123" s="112">
        <v>0</v>
      </c>
      <c r="T123" s="113">
        <f t="shared" si="3"/>
        <v>0</v>
      </c>
      <c r="AR123" s="114" t="s">
        <v>121</v>
      </c>
      <c r="AT123" s="114" t="s">
        <v>131</v>
      </c>
      <c r="AU123" s="114" t="s">
        <v>73</v>
      </c>
      <c r="AY123" s="10" t="s">
        <v>110</v>
      </c>
      <c r="BE123" s="115">
        <f t="shared" si="4"/>
        <v>0</v>
      </c>
      <c r="BF123" s="115">
        <f t="shared" si="5"/>
        <v>0</v>
      </c>
      <c r="BG123" s="115">
        <f t="shared" si="6"/>
        <v>0</v>
      </c>
      <c r="BH123" s="115">
        <f t="shared" si="7"/>
        <v>0</v>
      </c>
      <c r="BI123" s="115">
        <f t="shared" si="8"/>
        <v>0</v>
      </c>
      <c r="BJ123" s="10" t="s">
        <v>81</v>
      </c>
      <c r="BK123" s="115">
        <f t="shared" si="9"/>
        <v>0</v>
      </c>
      <c r="BL123" s="10" t="s">
        <v>109</v>
      </c>
      <c r="BM123" s="114" t="s">
        <v>135</v>
      </c>
    </row>
    <row r="124" spans="2:65" s="1" customFormat="1" ht="33" customHeight="1">
      <c r="B124" s="25"/>
      <c r="C124" s="102" t="s">
        <v>121</v>
      </c>
      <c r="D124" s="102" t="s">
        <v>105</v>
      </c>
      <c r="E124" s="103" t="s">
        <v>136</v>
      </c>
      <c r="F124" s="104" t="s">
        <v>137</v>
      </c>
      <c r="G124" s="105" t="s">
        <v>128</v>
      </c>
      <c r="H124" s="106">
        <v>51.3</v>
      </c>
      <c r="I124" s="107">
        <v>0</v>
      </c>
      <c r="J124" s="108">
        <f t="shared" si="0"/>
        <v>0</v>
      </c>
      <c r="K124" s="109"/>
      <c r="L124" s="25"/>
      <c r="M124" s="110" t="s">
        <v>1</v>
      </c>
      <c r="N124" s="111" t="s">
        <v>38</v>
      </c>
      <c r="P124" s="112">
        <f t="shared" si="1"/>
        <v>0</v>
      </c>
      <c r="Q124" s="112">
        <v>0</v>
      </c>
      <c r="R124" s="112">
        <f t="shared" si="2"/>
        <v>0</v>
      </c>
      <c r="S124" s="112">
        <v>0</v>
      </c>
      <c r="T124" s="113">
        <f t="shared" si="3"/>
        <v>0</v>
      </c>
      <c r="AR124" s="114" t="s">
        <v>109</v>
      </c>
      <c r="AT124" s="114" t="s">
        <v>105</v>
      </c>
      <c r="AU124" s="114" t="s">
        <v>73</v>
      </c>
      <c r="AY124" s="10" t="s">
        <v>110</v>
      </c>
      <c r="BE124" s="115">
        <f t="shared" si="4"/>
        <v>0</v>
      </c>
      <c r="BF124" s="115">
        <f t="shared" si="5"/>
        <v>0</v>
      </c>
      <c r="BG124" s="115">
        <f t="shared" si="6"/>
        <v>0</v>
      </c>
      <c r="BH124" s="115">
        <f t="shared" si="7"/>
        <v>0</v>
      </c>
      <c r="BI124" s="115">
        <f t="shared" si="8"/>
        <v>0</v>
      </c>
      <c r="BJ124" s="10" t="s">
        <v>81</v>
      </c>
      <c r="BK124" s="115">
        <f t="shared" si="9"/>
        <v>0</v>
      </c>
      <c r="BL124" s="10" t="s">
        <v>109</v>
      </c>
      <c r="BM124" s="114" t="s">
        <v>138</v>
      </c>
    </row>
    <row r="125" spans="2:65" s="1" customFormat="1" ht="33" customHeight="1">
      <c r="B125" s="25"/>
      <c r="C125" s="102" t="s">
        <v>139</v>
      </c>
      <c r="D125" s="102" t="s">
        <v>105</v>
      </c>
      <c r="E125" s="103" t="s">
        <v>140</v>
      </c>
      <c r="F125" s="104" t="s">
        <v>141</v>
      </c>
      <c r="G125" s="105" t="s">
        <v>128</v>
      </c>
      <c r="H125" s="106">
        <v>25.6</v>
      </c>
      <c r="I125" s="107">
        <v>0</v>
      </c>
      <c r="J125" s="108">
        <f t="shared" si="0"/>
        <v>0</v>
      </c>
      <c r="K125" s="109"/>
      <c r="L125" s="25"/>
      <c r="M125" s="110" t="s">
        <v>1</v>
      </c>
      <c r="N125" s="111" t="s">
        <v>38</v>
      </c>
      <c r="P125" s="112">
        <f t="shared" si="1"/>
        <v>0</v>
      </c>
      <c r="Q125" s="112">
        <v>0</v>
      </c>
      <c r="R125" s="112">
        <f t="shared" si="2"/>
        <v>0</v>
      </c>
      <c r="S125" s="112">
        <v>0</v>
      </c>
      <c r="T125" s="113">
        <f t="shared" si="3"/>
        <v>0</v>
      </c>
      <c r="AR125" s="114" t="s">
        <v>109</v>
      </c>
      <c r="AT125" s="114" t="s">
        <v>105</v>
      </c>
      <c r="AU125" s="114" t="s">
        <v>73</v>
      </c>
      <c r="AY125" s="10" t="s">
        <v>110</v>
      </c>
      <c r="BE125" s="115">
        <f t="shared" si="4"/>
        <v>0</v>
      </c>
      <c r="BF125" s="115">
        <f t="shared" si="5"/>
        <v>0</v>
      </c>
      <c r="BG125" s="115">
        <f t="shared" si="6"/>
        <v>0</v>
      </c>
      <c r="BH125" s="115">
        <f t="shared" si="7"/>
        <v>0</v>
      </c>
      <c r="BI125" s="115">
        <f t="shared" si="8"/>
        <v>0</v>
      </c>
      <c r="BJ125" s="10" t="s">
        <v>81</v>
      </c>
      <c r="BK125" s="115">
        <f t="shared" si="9"/>
        <v>0</v>
      </c>
      <c r="BL125" s="10" t="s">
        <v>109</v>
      </c>
      <c r="BM125" s="114" t="s">
        <v>142</v>
      </c>
    </row>
    <row r="126" spans="2:65" s="1" customFormat="1" ht="21.75" customHeight="1">
      <c r="B126" s="25"/>
      <c r="C126" s="102" t="s">
        <v>125</v>
      </c>
      <c r="D126" s="102" t="s">
        <v>105</v>
      </c>
      <c r="E126" s="103" t="s">
        <v>143</v>
      </c>
      <c r="F126" s="104" t="s">
        <v>144</v>
      </c>
      <c r="G126" s="105" t="s">
        <v>108</v>
      </c>
      <c r="H126" s="106">
        <v>6</v>
      </c>
      <c r="I126" s="107">
        <v>0</v>
      </c>
      <c r="J126" s="108">
        <f t="shared" si="0"/>
        <v>0</v>
      </c>
      <c r="K126" s="109"/>
      <c r="L126" s="25"/>
      <c r="M126" s="110" t="s">
        <v>1</v>
      </c>
      <c r="N126" s="111" t="s">
        <v>38</v>
      </c>
      <c r="P126" s="112">
        <f t="shared" si="1"/>
        <v>0</v>
      </c>
      <c r="Q126" s="112">
        <v>0</v>
      </c>
      <c r="R126" s="112">
        <f t="shared" si="2"/>
        <v>0</v>
      </c>
      <c r="S126" s="112">
        <v>0</v>
      </c>
      <c r="T126" s="113">
        <f t="shared" si="3"/>
        <v>0</v>
      </c>
      <c r="AR126" s="114" t="s">
        <v>109</v>
      </c>
      <c r="AT126" s="114" t="s">
        <v>105</v>
      </c>
      <c r="AU126" s="114" t="s">
        <v>73</v>
      </c>
      <c r="AY126" s="10" t="s">
        <v>110</v>
      </c>
      <c r="BE126" s="115">
        <f t="shared" si="4"/>
        <v>0</v>
      </c>
      <c r="BF126" s="115">
        <f t="shared" si="5"/>
        <v>0</v>
      </c>
      <c r="BG126" s="115">
        <f t="shared" si="6"/>
        <v>0</v>
      </c>
      <c r="BH126" s="115">
        <f t="shared" si="7"/>
        <v>0</v>
      </c>
      <c r="BI126" s="115">
        <f t="shared" si="8"/>
        <v>0</v>
      </c>
      <c r="BJ126" s="10" t="s">
        <v>81</v>
      </c>
      <c r="BK126" s="115">
        <f t="shared" si="9"/>
        <v>0</v>
      </c>
      <c r="BL126" s="10" t="s">
        <v>109</v>
      </c>
      <c r="BM126" s="114" t="s">
        <v>145</v>
      </c>
    </row>
    <row r="127" spans="2:65" s="1" customFormat="1" ht="21.75" customHeight="1">
      <c r="B127" s="25"/>
      <c r="C127" s="102" t="s">
        <v>146</v>
      </c>
      <c r="D127" s="102" t="s">
        <v>105</v>
      </c>
      <c r="E127" s="103" t="s">
        <v>147</v>
      </c>
      <c r="F127" s="104" t="s">
        <v>148</v>
      </c>
      <c r="G127" s="105" t="s">
        <v>108</v>
      </c>
      <c r="H127" s="106">
        <v>6</v>
      </c>
      <c r="I127" s="107">
        <v>0</v>
      </c>
      <c r="J127" s="108">
        <f t="shared" si="0"/>
        <v>0</v>
      </c>
      <c r="K127" s="109"/>
      <c r="L127" s="25"/>
      <c r="M127" s="110" t="s">
        <v>1</v>
      </c>
      <c r="N127" s="111" t="s">
        <v>38</v>
      </c>
      <c r="P127" s="112">
        <f t="shared" si="1"/>
        <v>0</v>
      </c>
      <c r="Q127" s="112">
        <v>0</v>
      </c>
      <c r="R127" s="112">
        <f t="shared" si="2"/>
        <v>0</v>
      </c>
      <c r="S127" s="112">
        <v>0</v>
      </c>
      <c r="T127" s="113">
        <f t="shared" si="3"/>
        <v>0</v>
      </c>
      <c r="AR127" s="114" t="s">
        <v>109</v>
      </c>
      <c r="AT127" s="114" t="s">
        <v>105</v>
      </c>
      <c r="AU127" s="114" t="s">
        <v>73</v>
      </c>
      <c r="AY127" s="10" t="s">
        <v>110</v>
      </c>
      <c r="BE127" s="115">
        <f t="shared" si="4"/>
        <v>0</v>
      </c>
      <c r="BF127" s="115">
        <f t="shared" si="5"/>
        <v>0</v>
      </c>
      <c r="BG127" s="115">
        <f t="shared" si="6"/>
        <v>0</v>
      </c>
      <c r="BH127" s="115">
        <f t="shared" si="7"/>
        <v>0</v>
      </c>
      <c r="BI127" s="115">
        <f t="shared" si="8"/>
        <v>0</v>
      </c>
      <c r="BJ127" s="10" t="s">
        <v>81</v>
      </c>
      <c r="BK127" s="115">
        <f t="shared" si="9"/>
        <v>0</v>
      </c>
      <c r="BL127" s="10" t="s">
        <v>109</v>
      </c>
      <c r="BM127" s="114" t="s">
        <v>149</v>
      </c>
    </row>
    <row r="128" spans="2:65" s="1" customFormat="1" ht="21.75" customHeight="1">
      <c r="B128" s="25"/>
      <c r="C128" s="102" t="s">
        <v>129</v>
      </c>
      <c r="D128" s="102" t="s">
        <v>105</v>
      </c>
      <c r="E128" s="103" t="s">
        <v>150</v>
      </c>
      <c r="F128" s="104" t="s">
        <v>151</v>
      </c>
      <c r="G128" s="105" t="s">
        <v>108</v>
      </c>
      <c r="H128" s="106">
        <v>6</v>
      </c>
      <c r="I128" s="107">
        <v>0</v>
      </c>
      <c r="J128" s="108">
        <f t="shared" si="0"/>
        <v>0</v>
      </c>
      <c r="K128" s="109"/>
      <c r="L128" s="25"/>
      <c r="M128" s="110" t="s">
        <v>1</v>
      </c>
      <c r="N128" s="111" t="s">
        <v>38</v>
      </c>
      <c r="P128" s="112">
        <f t="shared" si="1"/>
        <v>0</v>
      </c>
      <c r="Q128" s="112">
        <v>0</v>
      </c>
      <c r="R128" s="112">
        <f t="shared" si="2"/>
        <v>0</v>
      </c>
      <c r="S128" s="112">
        <v>0</v>
      </c>
      <c r="T128" s="113">
        <f t="shared" si="3"/>
        <v>0</v>
      </c>
      <c r="AR128" s="114" t="s">
        <v>109</v>
      </c>
      <c r="AT128" s="114" t="s">
        <v>105</v>
      </c>
      <c r="AU128" s="114" t="s">
        <v>73</v>
      </c>
      <c r="AY128" s="10" t="s">
        <v>110</v>
      </c>
      <c r="BE128" s="115">
        <f t="shared" si="4"/>
        <v>0</v>
      </c>
      <c r="BF128" s="115">
        <f t="shared" si="5"/>
        <v>0</v>
      </c>
      <c r="BG128" s="115">
        <f t="shared" si="6"/>
        <v>0</v>
      </c>
      <c r="BH128" s="115">
        <f t="shared" si="7"/>
        <v>0</v>
      </c>
      <c r="BI128" s="115">
        <f t="shared" si="8"/>
        <v>0</v>
      </c>
      <c r="BJ128" s="10" t="s">
        <v>81</v>
      </c>
      <c r="BK128" s="115">
        <f t="shared" si="9"/>
        <v>0</v>
      </c>
      <c r="BL128" s="10" t="s">
        <v>109</v>
      </c>
      <c r="BM128" s="114" t="s">
        <v>152</v>
      </c>
    </row>
    <row r="129" spans="2:65" s="1" customFormat="1" ht="21.75" customHeight="1">
      <c r="B129" s="25"/>
      <c r="C129" s="102" t="s">
        <v>153</v>
      </c>
      <c r="D129" s="102" t="s">
        <v>105</v>
      </c>
      <c r="E129" s="103" t="s">
        <v>154</v>
      </c>
      <c r="F129" s="104" t="s">
        <v>155</v>
      </c>
      <c r="G129" s="105" t="s">
        <v>128</v>
      </c>
      <c r="H129" s="106">
        <v>76.9</v>
      </c>
      <c r="I129" s="107">
        <v>0</v>
      </c>
      <c r="J129" s="108">
        <f t="shared" si="0"/>
        <v>0</v>
      </c>
      <c r="K129" s="109"/>
      <c r="L129" s="25"/>
      <c r="M129" s="110" t="s">
        <v>1</v>
      </c>
      <c r="N129" s="111" t="s">
        <v>38</v>
      </c>
      <c r="P129" s="112">
        <f t="shared" si="1"/>
        <v>0</v>
      </c>
      <c r="Q129" s="112">
        <v>0</v>
      </c>
      <c r="R129" s="112">
        <f t="shared" si="2"/>
        <v>0</v>
      </c>
      <c r="S129" s="112">
        <v>0</v>
      </c>
      <c r="T129" s="113">
        <f t="shared" si="3"/>
        <v>0</v>
      </c>
      <c r="AR129" s="114" t="s">
        <v>109</v>
      </c>
      <c r="AT129" s="114" t="s">
        <v>105</v>
      </c>
      <c r="AU129" s="114" t="s">
        <v>73</v>
      </c>
      <c r="AY129" s="10" t="s">
        <v>110</v>
      </c>
      <c r="BE129" s="115">
        <f t="shared" si="4"/>
        <v>0</v>
      </c>
      <c r="BF129" s="115">
        <f t="shared" si="5"/>
        <v>0</v>
      </c>
      <c r="BG129" s="115">
        <f t="shared" si="6"/>
        <v>0</v>
      </c>
      <c r="BH129" s="115">
        <f t="shared" si="7"/>
        <v>0</v>
      </c>
      <c r="BI129" s="115">
        <f t="shared" si="8"/>
        <v>0</v>
      </c>
      <c r="BJ129" s="10" t="s">
        <v>81</v>
      </c>
      <c r="BK129" s="115">
        <f t="shared" si="9"/>
        <v>0</v>
      </c>
      <c r="BL129" s="10" t="s">
        <v>109</v>
      </c>
      <c r="BM129" s="114" t="s">
        <v>156</v>
      </c>
    </row>
    <row r="130" spans="2:65" s="1" customFormat="1" ht="21.75" customHeight="1">
      <c r="B130" s="25"/>
      <c r="C130" s="102" t="s">
        <v>135</v>
      </c>
      <c r="D130" s="102" t="s">
        <v>105</v>
      </c>
      <c r="E130" s="103" t="s">
        <v>157</v>
      </c>
      <c r="F130" s="104" t="s">
        <v>158</v>
      </c>
      <c r="G130" s="105" t="s">
        <v>108</v>
      </c>
      <c r="H130" s="106">
        <v>60</v>
      </c>
      <c r="I130" s="107">
        <v>0</v>
      </c>
      <c r="J130" s="108">
        <f t="shared" si="0"/>
        <v>0</v>
      </c>
      <c r="K130" s="109"/>
      <c r="L130" s="25"/>
      <c r="M130" s="110" t="s">
        <v>1</v>
      </c>
      <c r="N130" s="111" t="s">
        <v>38</v>
      </c>
      <c r="P130" s="112">
        <f t="shared" si="1"/>
        <v>0</v>
      </c>
      <c r="Q130" s="112">
        <v>0</v>
      </c>
      <c r="R130" s="112">
        <f t="shared" si="2"/>
        <v>0</v>
      </c>
      <c r="S130" s="112">
        <v>0</v>
      </c>
      <c r="T130" s="113">
        <f t="shared" si="3"/>
        <v>0</v>
      </c>
      <c r="AR130" s="114" t="s">
        <v>109</v>
      </c>
      <c r="AT130" s="114" t="s">
        <v>105</v>
      </c>
      <c r="AU130" s="114" t="s">
        <v>73</v>
      </c>
      <c r="AY130" s="10" t="s">
        <v>110</v>
      </c>
      <c r="BE130" s="115">
        <f t="shared" si="4"/>
        <v>0</v>
      </c>
      <c r="BF130" s="115">
        <f t="shared" si="5"/>
        <v>0</v>
      </c>
      <c r="BG130" s="115">
        <f t="shared" si="6"/>
        <v>0</v>
      </c>
      <c r="BH130" s="115">
        <f t="shared" si="7"/>
        <v>0</v>
      </c>
      <c r="BI130" s="115">
        <f t="shared" si="8"/>
        <v>0</v>
      </c>
      <c r="BJ130" s="10" t="s">
        <v>81</v>
      </c>
      <c r="BK130" s="115">
        <f t="shared" si="9"/>
        <v>0</v>
      </c>
      <c r="BL130" s="10" t="s">
        <v>109</v>
      </c>
      <c r="BM130" s="114" t="s">
        <v>159</v>
      </c>
    </row>
    <row r="131" spans="2:65" s="1" customFormat="1" ht="33" customHeight="1">
      <c r="B131" s="25"/>
      <c r="C131" s="102" t="s">
        <v>8</v>
      </c>
      <c r="D131" s="102" t="s">
        <v>105</v>
      </c>
      <c r="E131" s="103" t="s">
        <v>160</v>
      </c>
      <c r="F131" s="104" t="s">
        <v>161</v>
      </c>
      <c r="G131" s="105" t="s">
        <v>108</v>
      </c>
      <c r="H131" s="106">
        <v>60</v>
      </c>
      <c r="I131" s="107">
        <v>0</v>
      </c>
      <c r="J131" s="108">
        <f t="shared" si="0"/>
        <v>0</v>
      </c>
      <c r="K131" s="109"/>
      <c r="L131" s="25"/>
      <c r="M131" s="110" t="s">
        <v>1</v>
      </c>
      <c r="N131" s="111" t="s">
        <v>38</v>
      </c>
      <c r="P131" s="112">
        <f t="shared" si="1"/>
        <v>0</v>
      </c>
      <c r="Q131" s="112">
        <v>0</v>
      </c>
      <c r="R131" s="112">
        <f t="shared" si="2"/>
        <v>0</v>
      </c>
      <c r="S131" s="112">
        <v>0</v>
      </c>
      <c r="T131" s="113">
        <f t="shared" si="3"/>
        <v>0</v>
      </c>
      <c r="AR131" s="114" t="s">
        <v>109</v>
      </c>
      <c r="AT131" s="114" t="s">
        <v>105</v>
      </c>
      <c r="AU131" s="114" t="s">
        <v>73</v>
      </c>
      <c r="AY131" s="10" t="s">
        <v>110</v>
      </c>
      <c r="BE131" s="115">
        <f t="shared" si="4"/>
        <v>0</v>
      </c>
      <c r="BF131" s="115">
        <f t="shared" si="5"/>
        <v>0</v>
      </c>
      <c r="BG131" s="115">
        <f t="shared" si="6"/>
        <v>0</v>
      </c>
      <c r="BH131" s="115">
        <f t="shared" si="7"/>
        <v>0</v>
      </c>
      <c r="BI131" s="115">
        <f t="shared" si="8"/>
        <v>0</v>
      </c>
      <c r="BJ131" s="10" t="s">
        <v>81</v>
      </c>
      <c r="BK131" s="115">
        <f t="shared" si="9"/>
        <v>0</v>
      </c>
      <c r="BL131" s="10" t="s">
        <v>109</v>
      </c>
      <c r="BM131" s="114" t="s">
        <v>162</v>
      </c>
    </row>
    <row r="132" spans="2:65" s="1" customFormat="1" ht="21.75" customHeight="1">
      <c r="B132" s="25"/>
      <c r="C132" s="102" t="s">
        <v>138</v>
      </c>
      <c r="D132" s="102" t="s">
        <v>105</v>
      </c>
      <c r="E132" s="103" t="s">
        <v>163</v>
      </c>
      <c r="F132" s="104" t="s">
        <v>164</v>
      </c>
      <c r="G132" s="105" t="s">
        <v>108</v>
      </c>
      <c r="H132" s="106">
        <v>60</v>
      </c>
      <c r="I132" s="107">
        <v>0</v>
      </c>
      <c r="J132" s="108">
        <f t="shared" si="0"/>
        <v>0</v>
      </c>
      <c r="K132" s="109"/>
      <c r="L132" s="25"/>
      <c r="M132" s="110" t="s">
        <v>1</v>
      </c>
      <c r="N132" s="111" t="s">
        <v>38</v>
      </c>
      <c r="P132" s="112">
        <f t="shared" si="1"/>
        <v>0</v>
      </c>
      <c r="Q132" s="112">
        <v>0</v>
      </c>
      <c r="R132" s="112">
        <f t="shared" si="2"/>
        <v>0</v>
      </c>
      <c r="S132" s="112">
        <v>0</v>
      </c>
      <c r="T132" s="113">
        <f t="shared" si="3"/>
        <v>0</v>
      </c>
      <c r="AR132" s="114" t="s">
        <v>109</v>
      </c>
      <c r="AT132" s="114" t="s">
        <v>105</v>
      </c>
      <c r="AU132" s="114" t="s">
        <v>73</v>
      </c>
      <c r="AY132" s="10" t="s">
        <v>110</v>
      </c>
      <c r="BE132" s="115">
        <f t="shared" si="4"/>
        <v>0</v>
      </c>
      <c r="BF132" s="115">
        <f t="shared" si="5"/>
        <v>0</v>
      </c>
      <c r="BG132" s="115">
        <f t="shared" si="6"/>
        <v>0</v>
      </c>
      <c r="BH132" s="115">
        <f t="shared" si="7"/>
        <v>0</v>
      </c>
      <c r="BI132" s="115">
        <f t="shared" si="8"/>
        <v>0</v>
      </c>
      <c r="BJ132" s="10" t="s">
        <v>81</v>
      </c>
      <c r="BK132" s="115">
        <f t="shared" si="9"/>
        <v>0</v>
      </c>
      <c r="BL132" s="10" t="s">
        <v>109</v>
      </c>
      <c r="BM132" s="114" t="s">
        <v>165</v>
      </c>
    </row>
    <row r="133" spans="2:65" s="1" customFormat="1" ht="21.75" customHeight="1">
      <c r="B133" s="25"/>
      <c r="C133" s="102" t="s">
        <v>166</v>
      </c>
      <c r="D133" s="102" t="s">
        <v>105</v>
      </c>
      <c r="E133" s="103" t="s">
        <v>167</v>
      </c>
      <c r="F133" s="104" t="s">
        <v>168</v>
      </c>
      <c r="G133" s="105" t="s">
        <v>128</v>
      </c>
      <c r="H133" s="106">
        <v>38.45</v>
      </c>
      <c r="I133" s="107">
        <v>0</v>
      </c>
      <c r="J133" s="108">
        <f t="shared" si="0"/>
        <v>0</v>
      </c>
      <c r="K133" s="109"/>
      <c r="L133" s="25"/>
      <c r="M133" s="110" t="s">
        <v>1</v>
      </c>
      <c r="N133" s="111" t="s">
        <v>38</v>
      </c>
      <c r="P133" s="112">
        <f t="shared" si="1"/>
        <v>0</v>
      </c>
      <c r="Q133" s="112">
        <v>0</v>
      </c>
      <c r="R133" s="112">
        <f t="shared" si="2"/>
        <v>0</v>
      </c>
      <c r="S133" s="112">
        <v>0</v>
      </c>
      <c r="T133" s="113">
        <f t="shared" si="3"/>
        <v>0</v>
      </c>
      <c r="AR133" s="114" t="s">
        <v>109</v>
      </c>
      <c r="AT133" s="114" t="s">
        <v>105</v>
      </c>
      <c r="AU133" s="114" t="s">
        <v>73</v>
      </c>
      <c r="AY133" s="10" t="s">
        <v>110</v>
      </c>
      <c r="BE133" s="115">
        <f t="shared" si="4"/>
        <v>0</v>
      </c>
      <c r="BF133" s="115">
        <f t="shared" si="5"/>
        <v>0</v>
      </c>
      <c r="BG133" s="115">
        <f t="shared" si="6"/>
        <v>0</v>
      </c>
      <c r="BH133" s="115">
        <f t="shared" si="7"/>
        <v>0</v>
      </c>
      <c r="BI133" s="115">
        <f t="shared" si="8"/>
        <v>0</v>
      </c>
      <c r="BJ133" s="10" t="s">
        <v>81</v>
      </c>
      <c r="BK133" s="115">
        <f t="shared" si="9"/>
        <v>0</v>
      </c>
      <c r="BL133" s="10" t="s">
        <v>109</v>
      </c>
      <c r="BM133" s="114" t="s">
        <v>169</v>
      </c>
    </row>
    <row r="134" spans="2:65" s="1" customFormat="1" ht="21.75" customHeight="1">
      <c r="B134" s="25"/>
      <c r="C134" s="102" t="s">
        <v>142</v>
      </c>
      <c r="D134" s="102" t="s">
        <v>105</v>
      </c>
      <c r="E134" s="103" t="s">
        <v>170</v>
      </c>
      <c r="F134" s="104" t="s">
        <v>171</v>
      </c>
      <c r="G134" s="105" t="s">
        <v>128</v>
      </c>
      <c r="H134" s="106">
        <v>38.45</v>
      </c>
      <c r="I134" s="107">
        <v>0</v>
      </c>
      <c r="J134" s="108">
        <f t="shared" si="0"/>
        <v>0</v>
      </c>
      <c r="K134" s="109"/>
      <c r="L134" s="25"/>
      <c r="M134" s="110" t="s">
        <v>1</v>
      </c>
      <c r="N134" s="111" t="s">
        <v>38</v>
      </c>
      <c r="P134" s="112">
        <f t="shared" si="1"/>
        <v>0</v>
      </c>
      <c r="Q134" s="112">
        <v>0</v>
      </c>
      <c r="R134" s="112">
        <f t="shared" si="2"/>
        <v>0</v>
      </c>
      <c r="S134" s="112">
        <v>0</v>
      </c>
      <c r="T134" s="113">
        <f t="shared" si="3"/>
        <v>0</v>
      </c>
      <c r="AR134" s="114" t="s">
        <v>109</v>
      </c>
      <c r="AT134" s="114" t="s">
        <v>105</v>
      </c>
      <c r="AU134" s="114" t="s">
        <v>73</v>
      </c>
      <c r="AY134" s="10" t="s">
        <v>110</v>
      </c>
      <c r="BE134" s="115">
        <f t="shared" si="4"/>
        <v>0</v>
      </c>
      <c r="BF134" s="115">
        <f t="shared" si="5"/>
        <v>0</v>
      </c>
      <c r="BG134" s="115">
        <f t="shared" si="6"/>
        <v>0</v>
      </c>
      <c r="BH134" s="115">
        <f t="shared" si="7"/>
        <v>0</v>
      </c>
      <c r="BI134" s="115">
        <f t="shared" si="8"/>
        <v>0</v>
      </c>
      <c r="BJ134" s="10" t="s">
        <v>81</v>
      </c>
      <c r="BK134" s="115">
        <f t="shared" si="9"/>
        <v>0</v>
      </c>
      <c r="BL134" s="10" t="s">
        <v>109</v>
      </c>
      <c r="BM134" s="114" t="s">
        <v>172</v>
      </c>
    </row>
    <row r="135" spans="2:65" s="1" customFormat="1" ht="21.75" customHeight="1">
      <c r="B135" s="25"/>
      <c r="C135" s="102" t="s">
        <v>173</v>
      </c>
      <c r="D135" s="102" t="s">
        <v>105</v>
      </c>
      <c r="E135" s="103" t="s">
        <v>174</v>
      </c>
      <c r="F135" s="104" t="s">
        <v>175</v>
      </c>
      <c r="G135" s="105" t="s">
        <v>128</v>
      </c>
      <c r="H135" s="106">
        <v>73.45</v>
      </c>
      <c r="I135" s="107">
        <v>0</v>
      </c>
      <c r="J135" s="108">
        <f t="shared" si="0"/>
        <v>0</v>
      </c>
      <c r="K135" s="109"/>
      <c r="L135" s="25"/>
      <c r="M135" s="110" t="s">
        <v>1</v>
      </c>
      <c r="N135" s="111" t="s">
        <v>38</v>
      </c>
      <c r="P135" s="112">
        <f t="shared" si="1"/>
        <v>0</v>
      </c>
      <c r="Q135" s="112">
        <v>0</v>
      </c>
      <c r="R135" s="112">
        <f t="shared" si="2"/>
        <v>0</v>
      </c>
      <c r="S135" s="112">
        <v>0</v>
      </c>
      <c r="T135" s="113">
        <f t="shared" si="3"/>
        <v>0</v>
      </c>
      <c r="AR135" s="114" t="s">
        <v>109</v>
      </c>
      <c r="AT135" s="114" t="s">
        <v>105</v>
      </c>
      <c r="AU135" s="114" t="s">
        <v>73</v>
      </c>
      <c r="AY135" s="10" t="s">
        <v>110</v>
      </c>
      <c r="BE135" s="115">
        <f t="shared" si="4"/>
        <v>0</v>
      </c>
      <c r="BF135" s="115">
        <f t="shared" si="5"/>
        <v>0</v>
      </c>
      <c r="BG135" s="115">
        <f t="shared" si="6"/>
        <v>0</v>
      </c>
      <c r="BH135" s="115">
        <f t="shared" si="7"/>
        <v>0</v>
      </c>
      <c r="BI135" s="115">
        <f t="shared" si="8"/>
        <v>0</v>
      </c>
      <c r="BJ135" s="10" t="s">
        <v>81</v>
      </c>
      <c r="BK135" s="115">
        <f t="shared" si="9"/>
        <v>0</v>
      </c>
      <c r="BL135" s="10" t="s">
        <v>109</v>
      </c>
      <c r="BM135" s="114" t="s">
        <v>176</v>
      </c>
    </row>
    <row r="136" spans="2:65" s="1" customFormat="1" ht="21.75" customHeight="1">
      <c r="B136" s="25"/>
      <c r="C136" s="102" t="s">
        <v>145</v>
      </c>
      <c r="D136" s="102" t="s">
        <v>105</v>
      </c>
      <c r="E136" s="103" t="s">
        <v>177</v>
      </c>
      <c r="F136" s="104" t="s">
        <v>178</v>
      </c>
      <c r="G136" s="105" t="s">
        <v>116</v>
      </c>
      <c r="H136" s="106">
        <v>452</v>
      </c>
      <c r="I136" s="107">
        <v>0</v>
      </c>
      <c r="J136" s="108">
        <f t="shared" si="0"/>
        <v>0</v>
      </c>
      <c r="K136" s="109"/>
      <c r="L136" s="25"/>
      <c r="M136" s="110" t="s">
        <v>1</v>
      </c>
      <c r="N136" s="111" t="s">
        <v>38</v>
      </c>
      <c r="P136" s="112">
        <f t="shared" si="1"/>
        <v>0</v>
      </c>
      <c r="Q136" s="112">
        <v>0</v>
      </c>
      <c r="R136" s="112">
        <f t="shared" si="2"/>
        <v>0</v>
      </c>
      <c r="S136" s="112">
        <v>0</v>
      </c>
      <c r="T136" s="113">
        <f t="shared" si="3"/>
        <v>0</v>
      </c>
      <c r="AR136" s="114" t="s">
        <v>109</v>
      </c>
      <c r="AT136" s="114" t="s">
        <v>105</v>
      </c>
      <c r="AU136" s="114" t="s">
        <v>73</v>
      </c>
      <c r="AY136" s="10" t="s">
        <v>110</v>
      </c>
      <c r="BE136" s="115">
        <f t="shared" si="4"/>
        <v>0</v>
      </c>
      <c r="BF136" s="115">
        <f t="shared" si="5"/>
        <v>0</v>
      </c>
      <c r="BG136" s="115">
        <f t="shared" si="6"/>
        <v>0</v>
      </c>
      <c r="BH136" s="115">
        <f t="shared" si="7"/>
        <v>0</v>
      </c>
      <c r="BI136" s="115">
        <f t="shared" si="8"/>
        <v>0</v>
      </c>
      <c r="BJ136" s="10" t="s">
        <v>81</v>
      </c>
      <c r="BK136" s="115">
        <f t="shared" si="9"/>
        <v>0</v>
      </c>
      <c r="BL136" s="10" t="s">
        <v>109</v>
      </c>
      <c r="BM136" s="114" t="s">
        <v>179</v>
      </c>
    </row>
    <row r="137" spans="2:65" s="1" customFormat="1" ht="21.75" customHeight="1">
      <c r="B137" s="25"/>
      <c r="C137" s="102" t="s">
        <v>7</v>
      </c>
      <c r="D137" s="102" t="s">
        <v>105</v>
      </c>
      <c r="E137" s="103" t="s">
        <v>180</v>
      </c>
      <c r="F137" s="104" t="s">
        <v>181</v>
      </c>
      <c r="G137" s="105" t="s">
        <v>116</v>
      </c>
      <c r="H137" s="106">
        <v>192.25</v>
      </c>
      <c r="I137" s="107">
        <v>0</v>
      </c>
      <c r="J137" s="108">
        <f t="shared" si="0"/>
        <v>0</v>
      </c>
      <c r="K137" s="109"/>
      <c r="L137" s="25"/>
      <c r="M137" s="110" t="s">
        <v>1</v>
      </c>
      <c r="N137" s="111" t="s">
        <v>38</v>
      </c>
      <c r="P137" s="112">
        <f t="shared" si="1"/>
        <v>0</v>
      </c>
      <c r="Q137" s="112">
        <v>0</v>
      </c>
      <c r="R137" s="112">
        <f t="shared" si="2"/>
        <v>0</v>
      </c>
      <c r="S137" s="112">
        <v>0</v>
      </c>
      <c r="T137" s="113">
        <f t="shared" si="3"/>
        <v>0</v>
      </c>
      <c r="AR137" s="114" t="s">
        <v>109</v>
      </c>
      <c r="AT137" s="114" t="s">
        <v>105</v>
      </c>
      <c r="AU137" s="114" t="s">
        <v>73</v>
      </c>
      <c r="AY137" s="10" t="s">
        <v>110</v>
      </c>
      <c r="BE137" s="115">
        <f t="shared" si="4"/>
        <v>0</v>
      </c>
      <c r="BF137" s="115">
        <f t="shared" si="5"/>
        <v>0</v>
      </c>
      <c r="BG137" s="115">
        <f t="shared" si="6"/>
        <v>0</v>
      </c>
      <c r="BH137" s="115">
        <f t="shared" si="7"/>
        <v>0</v>
      </c>
      <c r="BI137" s="115">
        <f t="shared" si="8"/>
        <v>0</v>
      </c>
      <c r="BJ137" s="10" t="s">
        <v>81</v>
      </c>
      <c r="BK137" s="115">
        <f t="shared" si="9"/>
        <v>0</v>
      </c>
      <c r="BL137" s="10" t="s">
        <v>109</v>
      </c>
      <c r="BM137" s="114" t="s">
        <v>182</v>
      </c>
    </row>
    <row r="138" spans="2:65" s="1" customFormat="1" ht="33" customHeight="1">
      <c r="B138" s="25"/>
      <c r="C138" s="102" t="s">
        <v>149</v>
      </c>
      <c r="D138" s="102" t="s">
        <v>105</v>
      </c>
      <c r="E138" s="103" t="s">
        <v>183</v>
      </c>
      <c r="F138" s="104" t="s">
        <v>184</v>
      </c>
      <c r="G138" s="105" t="s">
        <v>116</v>
      </c>
      <c r="H138" s="106">
        <v>215.6</v>
      </c>
      <c r="I138" s="107">
        <v>0</v>
      </c>
      <c r="J138" s="108">
        <f t="shared" si="0"/>
        <v>0</v>
      </c>
      <c r="K138" s="109"/>
      <c r="L138" s="25"/>
      <c r="M138" s="110" t="s">
        <v>1</v>
      </c>
      <c r="N138" s="111" t="s">
        <v>38</v>
      </c>
      <c r="P138" s="112">
        <f t="shared" si="1"/>
        <v>0</v>
      </c>
      <c r="Q138" s="112">
        <v>0</v>
      </c>
      <c r="R138" s="112">
        <f t="shared" si="2"/>
        <v>0</v>
      </c>
      <c r="S138" s="112">
        <v>0</v>
      </c>
      <c r="T138" s="113">
        <f t="shared" si="3"/>
        <v>0</v>
      </c>
      <c r="AR138" s="114" t="s">
        <v>109</v>
      </c>
      <c r="AT138" s="114" t="s">
        <v>105</v>
      </c>
      <c r="AU138" s="114" t="s">
        <v>73</v>
      </c>
      <c r="AY138" s="10" t="s">
        <v>110</v>
      </c>
      <c r="BE138" s="115">
        <f t="shared" si="4"/>
        <v>0</v>
      </c>
      <c r="BF138" s="115">
        <f t="shared" si="5"/>
        <v>0</v>
      </c>
      <c r="BG138" s="115">
        <f t="shared" si="6"/>
        <v>0</v>
      </c>
      <c r="BH138" s="115">
        <f t="shared" si="7"/>
        <v>0</v>
      </c>
      <c r="BI138" s="115">
        <f t="shared" si="8"/>
        <v>0</v>
      </c>
      <c r="BJ138" s="10" t="s">
        <v>81</v>
      </c>
      <c r="BK138" s="115">
        <f t="shared" si="9"/>
        <v>0</v>
      </c>
      <c r="BL138" s="10" t="s">
        <v>109</v>
      </c>
      <c r="BM138" s="114" t="s">
        <v>185</v>
      </c>
    </row>
    <row r="139" spans="2:65" s="1" customFormat="1" ht="21.75" customHeight="1">
      <c r="B139" s="25"/>
      <c r="C139" s="102" t="s">
        <v>186</v>
      </c>
      <c r="D139" s="102" t="s">
        <v>105</v>
      </c>
      <c r="E139" s="103" t="s">
        <v>187</v>
      </c>
      <c r="F139" s="104" t="s">
        <v>188</v>
      </c>
      <c r="G139" s="105" t="s">
        <v>116</v>
      </c>
      <c r="H139" s="106">
        <v>1175</v>
      </c>
      <c r="I139" s="107">
        <v>0</v>
      </c>
      <c r="J139" s="108">
        <f t="shared" si="0"/>
        <v>0</v>
      </c>
      <c r="K139" s="109"/>
      <c r="L139" s="25"/>
      <c r="M139" s="110" t="s">
        <v>1</v>
      </c>
      <c r="N139" s="111" t="s">
        <v>38</v>
      </c>
      <c r="P139" s="112">
        <f t="shared" si="1"/>
        <v>0</v>
      </c>
      <c r="Q139" s="112">
        <v>0</v>
      </c>
      <c r="R139" s="112">
        <f t="shared" si="2"/>
        <v>0</v>
      </c>
      <c r="S139" s="112">
        <v>0</v>
      </c>
      <c r="T139" s="113">
        <f t="shared" si="3"/>
        <v>0</v>
      </c>
      <c r="AR139" s="114" t="s">
        <v>109</v>
      </c>
      <c r="AT139" s="114" t="s">
        <v>105</v>
      </c>
      <c r="AU139" s="114" t="s">
        <v>73</v>
      </c>
      <c r="AY139" s="10" t="s">
        <v>110</v>
      </c>
      <c r="BE139" s="115">
        <f t="shared" si="4"/>
        <v>0</v>
      </c>
      <c r="BF139" s="115">
        <f t="shared" si="5"/>
        <v>0</v>
      </c>
      <c r="BG139" s="115">
        <f t="shared" si="6"/>
        <v>0</v>
      </c>
      <c r="BH139" s="115">
        <f t="shared" si="7"/>
        <v>0</v>
      </c>
      <c r="BI139" s="115">
        <f t="shared" si="8"/>
        <v>0</v>
      </c>
      <c r="BJ139" s="10" t="s">
        <v>81</v>
      </c>
      <c r="BK139" s="115">
        <f t="shared" si="9"/>
        <v>0</v>
      </c>
      <c r="BL139" s="10" t="s">
        <v>109</v>
      </c>
      <c r="BM139" s="114" t="s">
        <v>189</v>
      </c>
    </row>
    <row r="140" spans="2:65" s="1" customFormat="1" ht="33" customHeight="1">
      <c r="B140" s="25"/>
      <c r="C140" s="102" t="s">
        <v>152</v>
      </c>
      <c r="D140" s="102" t="s">
        <v>105</v>
      </c>
      <c r="E140" s="103" t="s">
        <v>190</v>
      </c>
      <c r="F140" s="104" t="s">
        <v>191</v>
      </c>
      <c r="G140" s="105" t="s">
        <v>128</v>
      </c>
      <c r="H140" s="106">
        <v>5.8</v>
      </c>
      <c r="I140" s="107">
        <v>0</v>
      </c>
      <c r="J140" s="108">
        <f t="shared" si="0"/>
        <v>0</v>
      </c>
      <c r="K140" s="109"/>
      <c r="L140" s="25"/>
      <c r="M140" s="110" t="s">
        <v>1</v>
      </c>
      <c r="N140" s="111" t="s">
        <v>38</v>
      </c>
      <c r="P140" s="112">
        <f t="shared" si="1"/>
        <v>0</v>
      </c>
      <c r="Q140" s="112">
        <v>0</v>
      </c>
      <c r="R140" s="112">
        <f t="shared" si="2"/>
        <v>0</v>
      </c>
      <c r="S140" s="112">
        <v>0</v>
      </c>
      <c r="T140" s="113">
        <f t="shared" si="3"/>
        <v>0</v>
      </c>
      <c r="AR140" s="114" t="s">
        <v>109</v>
      </c>
      <c r="AT140" s="114" t="s">
        <v>105</v>
      </c>
      <c r="AU140" s="114" t="s">
        <v>73</v>
      </c>
      <c r="AY140" s="10" t="s">
        <v>110</v>
      </c>
      <c r="BE140" s="115">
        <f t="shared" si="4"/>
        <v>0</v>
      </c>
      <c r="BF140" s="115">
        <f t="shared" si="5"/>
        <v>0</v>
      </c>
      <c r="BG140" s="115">
        <f t="shared" si="6"/>
        <v>0</v>
      </c>
      <c r="BH140" s="115">
        <f t="shared" si="7"/>
        <v>0</v>
      </c>
      <c r="BI140" s="115">
        <f t="shared" si="8"/>
        <v>0</v>
      </c>
      <c r="BJ140" s="10" t="s">
        <v>81</v>
      </c>
      <c r="BK140" s="115">
        <f t="shared" si="9"/>
        <v>0</v>
      </c>
      <c r="BL140" s="10" t="s">
        <v>109</v>
      </c>
      <c r="BM140" s="114" t="s">
        <v>192</v>
      </c>
    </row>
    <row r="141" spans="2:65" s="1" customFormat="1" ht="21.75" customHeight="1">
      <c r="B141" s="25"/>
      <c r="C141" s="102" t="s">
        <v>193</v>
      </c>
      <c r="D141" s="102" t="s">
        <v>105</v>
      </c>
      <c r="E141" s="103" t="s">
        <v>194</v>
      </c>
      <c r="F141" s="104" t="s">
        <v>195</v>
      </c>
      <c r="G141" s="105" t="s">
        <v>116</v>
      </c>
      <c r="H141" s="106">
        <v>15</v>
      </c>
      <c r="I141" s="107">
        <v>0</v>
      </c>
      <c r="J141" s="108">
        <f t="shared" si="0"/>
        <v>0</v>
      </c>
      <c r="K141" s="109"/>
      <c r="L141" s="25"/>
      <c r="M141" s="110" t="s">
        <v>1</v>
      </c>
      <c r="N141" s="111" t="s">
        <v>38</v>
      </c>
      <c r="P141" s="112">
        <f t="shared" si="1"/>
        <v>0</v>
      </c>
      <c r="Q141" s="112">
        <v>0</v>
      </c>
      <c r="R141" s="112">
        <f t="shared" si="2"/>
        <v>0</v>
      </c>
      <c r="S141" s="112">
        <v>0</v>
      </c>
      <c r="T141" s="113">
        <f t="shared" si="3"/>
        <v>0</v>
      </c>
      <c r="AR141" s="114" t="s">
        <v>109</v>
      </c>
      <c r="AT141" s="114" t="s">
        <v>105</v>
      </c>
      <c r="AU141" s="114" t="s">
        <v>73</v>
      </c>
      <c r="AY141" s="10" t="s">
        <v>110</v>
      </c>
      <c r="BE141" s="115">
        <f t="shared" si="4"/>
        <v>0</v>
      </c>
      <c r="BF141" s="115">
        <f t="shared" si="5"/>
        <v>0</v>
      </c>
      <c r="BG141" s="115">
        <f t="shared" si="6"/>
        <v>0</v>
      </c>
      <c r="BH141" s="115">
        <f t="shared" si="7"/>
        <v>0</v>
      </c>
      <c r="BI141" s="115">
        <f t="shared" si="8"/>
        <v>0</v>
      </c>
      <c r="BJ141" s="10" t="s">
        <v>81</v>
      </c>
      <c r="BK141" s="115">
        <f t="shared" si="9"/>
        <v>0</v>
      </c>
      <c r="BL141" s="10" t="s">
        <v>109</v>
      </c>
      <c r="BM141" s="114" t="s">
        <v>196</v>
      </c>
    </row>
    <row r="142" spans="2:65" s="1" customFormat="1" ht="16.5" customHeight="1">
      <c r="B142" s="25"/>
      <c r="C142" s="116" t="s">
        <v>156</v>
      </c>
      <c r="D142" s="116" t="s">
        <v>131</v>
      </c>
      <c r="E142" s="117" t="s">
        <v>197</v>
      </c>
      <c r="F142" s="118" t="s">
        <v>198</v>
      </c>
      <c r="G142" s="119" t="s">
        <v>116</v>
      </c>
      <c r="H142" s="120">
        <v>17.768</v>
      </c>
      <c r="I142" s="121">
        <v>0</v>
      </c>
      <c r="J142" s="122">
        <f t="shared" si="0"/>
        <v>0</v>
      </c>
      <c r="K142" s="123"/>
      <c r="L142" s="124"/>
      <c r="M142" s="125" t="s">
        <v>1</v>
      </c>
      <c r="N142" s="126" t="s">
        <v>38</v>
      </c>
      <c r="P142" s="112">
        <f t="shared" si="1"/>
        <v>0</v>
      </c>
      <c r="Q142" s="112">
        <v>0</v>
      </c>
      <c r="R142" s="112">
        <f t="shared" si="2"/>
        <v>0</v>
      </c>
      <c r="S142" s="112">
        <v>0</v>
      </c>
      <c r="T142" s="113">
        <f t="shared" si="3"/>
        <v>0</v>
      </c>
      <c r="AR142" s="114" t="s">
        <v>121</v>
      </c>
      <c r="AT142" s="114" t="s">
        <v>131</v>
      </c>
      <c r="AU142" s="114" t="s">
        <v>73</v>
      </c>
      <c r="AY142" s="10" t="s">
        <v>110</v>
      </c>
      <c r="BE142" s="115">
        <f t="shared" si="4"/>
        <v>0</v>
      </c>
      <c r="BF142" s="115">
        <f t="shared" si="5"/>
        <v>0</v>
      </c>
      <c r="BG142" s="115">
        <f t="shared" si="6"/>
        <v>0</v>
      </c>
      <c r="BH142" s="115">
        <f t="shared" si="7"/>
        <v>0</v>
      </c>
      <c r="BI142" s="115">
        <f t="shared" si="8"/>
        <v>0</v>
      </c>
      <c r="BJ142" s="10" t="s">
        <v>81</v>
      </c>
      <c r="BK142" s="115">
        <f t="shared" si="9"/>
        <v>0</v>
      </c>
      <c r="BL142" s="10" t="s">
        <v>109</v>
      </c>
      <c r="BM142" s="114" t="s">
        <v>199</v>
      </c>
    </row>
    <row r="143" spans="2:65" s="1" customFormat="1" ht="16.5" customHeight="1">
      <c r="B143" s="25"/>
      <c r="C143" s="102" t="s">
        <v>200</v>
      </c>
      <c r="D143" s="102" t="s">
        <v>105</v>
      </c>
      <c r="E143" s="103" t="s">
        <v>201</v>
      </c>
      <c r="F143" s="104" t="s">
        <v>202</v>
      </c>
      <c r="G143" s="105" t="s">
        <v>128</v>
      </c>
      <c r="H143" s="106">
        <v>1.5</v>
      </c>
      <c r="I143" s="107">
        <v>0</v>
      </c>
      <c r="J143" s="108">
        <f t="shared" si="0"/>
        <v>0</v>
      </c>
      <c r="K143" s="109"/>
      <c r="L143" s="25"/>
      <c r="M143" s="110" t="s">
        <v>1</v>
      </c>
      <c r="N143" s="111" t="s">
        <v>38</v>
      </c>
      <c r="P143" s="112">
        <f t="shared" si="1"/>
        <v>0</v>
      </c>
      <c r="Q143" s="112">
        <v>0</v>
      </c>
      <c r="R143" s="112">
        <f t="shared" si="2"/>
        <v>0</v>
      </c>
      <c r="S143" s="112">
        <v>0</v>
      </c>
      <c r="T143" s="113">
        <f t="shared" si="3"/>
        <v>0</v>
      </c>
      <c r="AR143" s="114" t="s">
        <v>109</v>
      </c>
      <c r="AT143" s="114" t="s">
        <v>105</v>
      </c>
      <c r="AU143" s="114" t="s">
        <v>73</v>
      </c>
      <c r="AY143" s="10" t="s">
        <v>110</v>
      </c>
      <c r="BE143" s="115">
        <f t="shared" si="4"/>
        <v>0</v>
      </c>
      <c r="BF143" s="115">
        <f t="shared" si="5"/>
        <v>0</v>
      </c>
      <c r="BG143" s="115">
        <f t="shared" si="6"/>
        <v>0</v>
      </c>
      <c r="BH143" s="115">
        <f t="shared" si="7"/>
        <v>0</v>
      </c>
      <c r="BI143" s="115">
        <f t="shared" si="8"/>
        <v>0</v>
      </c>
      <c r="BJ143" s="10" t="s">
        <v>81</v>
      </c>
      <c r="BK143" s="115">
        <f t="shared" si="9"/>
        <v>0</v>
      </c>
      <c r="BL143" s="10" t="s">
        <v>109</v>
      </c>
      <c r="BM143" s="114" t="s">
        <v>203</v>
      </c>
    </row>
    <row r="144" spans="2:65" s="1" customFormat="1" ht="21.75" customHeight="1">
      <c r="B144" s="25"/>
      <c r="C144" s="102" t="s">
        <v>159</v>
      </c>
      <c r="D144" s="102" t="s">
        <v>105</v>
      </c>
      <c r="E144" s="103" t="s">
        <v>204</v>
      </c>
      <c r="F144" s="104" t="s">
        <v>205</v>
      </c>
      <c r="G144" s="105" t="s">
        <v>206</v>
      </c>
      <c r="H144" s="106">
        <v>35</v>
      </c>
      <c r="I144" s="107">
        <v>0</v>
      </c>
      <c r="J144" s="108">
        <f t="shared" si="0"/>
        <v>0</v>
      </c>
      <c r="K144" s="109"/>
      <c r="L144" s="25"/>
      <c r="M144" s="110" t="s">
        <v>1</v>
      </c>
      <c r="N144" s="111" t="s">
        <v>38</v>
      </c>
      <c r="P144" s="112">
        <f t="shared" si="1"/>
        <v>0</v>
      </c>
      <c r="Q144" s="112">
        <v>0</v>
      </c>
      <c r="R144" s="112">
        <f t="shared" si="2"/>
        <v>0</v>
      </c>
      <c r="S144" s="112">
        <v>0</v>
      </c>
      <c r="T144" s="113">
        <f t="shared" si="3"/>
        <v>0</v>
      </c>
      <c r="AR144" s="114" t="s">
        <v>109</v>
      </c>
      <c r="AT144" s="114" t="s">
        <v>105</v>
      </c>
      <c r="AU144" s="114" t="s">
        <v>73</v>
      </c>
      <c r="AY144" s="10" t="s">
        <v>110</v>
      </c>
      <c r="BE144" s="115">
        <f t="shared" si="4"/>
        <v>0</v>
      </c>
      <c r="BF144" s="115">
        <f t="shared" si="5"/>
        <v>0</v>
      </c>
      <c r="BG144" s="115">
        <f t="shared" si="6"/>
        <v>0</v>
      </c>
      <c r="BH144" s="115">
        <f t="shared" si="7"/>
        <v>0</v>
      </c>
      <c r="BI144" s="115">
        <f t="shared" si="8"/>
        <v>0</v>
      </c>
      <c r="BJ144" s="10" t="s">
        <v>81</v>
      </c>
      <c r="BK144" s="115">
        <f t="shared" si="9"/>
        <v>0</v>
      </c>
      <c r="BL144" s="10" t="s">
        <v>109</v>
      </c>
      <c r="BM144" s="114" t="s">
        <v>207</v>
      </c>
    </row>
    <row r="145" spans="2:65" s="1" customFormat="1" ht="16.5" customHeight="1">
      <c r="B145" s="25"/>
      <c r="C145" s="102" t="s">
        <v>208</v>
      </c>
      <c r="D145" s="102" t="s">
        <v>105</v>
      </c>
      <c r="E145" s="103" t="s">
        <v>209</v>
      </c>
      <c r="F145" s="104" t="s">
        <v>210</v>
      </c>
      <c r="G145" s="105" t="s">
        <v>116</v>
      </c>
      <c r="H145" s="106">
        <v>1150</v>
      </c>
      <c r="I145" s="107">
        <v>0</v>
      </c>
      <c r="J145" s="108">
        <f t="shared" si="0"/>
        <v>0</v>
      </c>
      <c r="K145" s="109"/>
      <c r="L145" s="25"/>
      <c r="M145" s="110" t="s">
        <v>1</v>
      </c>
      <c r="N145" s="111" t="s">
        <v>38</v>
      </c>
      <c r="P145" s="112">
        <f t="shared" si="1"/>
        <v>0</v>
      </c>
      <c r="Q145" s="112">
        <v>0</v>
      </c>
      <c r="R145" s="112">
        <f t="shared" si="2"/>
        <v>0</v>
      </c>
      <c r="S145" s="112">
        <v>0</v>
      </c>
      <c r="T145" s="113">
        <f t="shared" si="3"/>
        <v>0</v>
      </c>
      <c r="AR145" s="114" t="s">
        <v>109</v>
      </c>
      <c r="AT145" s="114" t="s">
        <v>105</v>
      </c>
      <c r="AU145" s="114" t="s">
        <v>73</v>
      </c>
      <c r="AY145" s="10" t="s">
        <v>110</v>
      </c>
      <c r="BE145" s="115">
        <f t="shared" si="4"/>
        <v>0</v>
      </c>
      <c r="BF145" s="115">
        <f t="shared" si="5"/>
        <v>0</v>
      </c>
      <c r="BG145" s="115">
        <f t="shared" si="6"/>
        <v>0</v>
      </c>
      <c r="BH145" s="115">
        <f t="shared" si="7"/>
        <v>0</v>
      </c>
      <c r="BI145" s="115">
        <f t="shared" si="8"/>
        <v>0</v>
      </c>
      <c r="BJ145" s="10" t="s">
        <v>81</v>
      </c>
      <c r="BK145" s="115">
        <f t="shared" si="9"/>
        <v>0</v>
      </c>
      <c r="BL145" s="10" t="s">
        <v>109</v>
      </c>
      <c r="BM145" s="114" t="s">
        <v>211</v>
      </c>
    </row>
    <row r="146" spans="2:65" s="1" customFormat="1" ht="16.5" customHeight="1">
      <c r="B146" s="25"/>
      <c r="C146" s="102" t="s">
        <v>162</v>
      </c>
      <c r="D146" s="102" t="s">
        <v>105</v>
      </c>
      <c r="E146" s="103" t="s">
        <v>212</v>
      </c>
      <c r="F146" s="104" t="s">
        <v>213</v>
      </c>
      <c r="G146" s="105" t="s">
        <v>116</v>
      </c>
      <c r="H146" s="106">
        <v>1150</v>
      </c>
      <c r="I146" s="107">
        <v>0</v>
      </c>
      <c r="J146" s="108">
        <f t="shared" si="0"/>
        <v>0</v>
      </c>
      <c r="K146" s="109"/>
      <c r="L146" s="25"/>
      <c r="M146" s="110" t="s">
        <v>1</v>
      </c>
      <c r="N146" s="111" t="s">
        <v>38</v>
      </c>
      <c r="P146" s="112">
        <f t="shared" si="1"/>
        <v>0</v>
      </c>
      <c r="Q146" s="112">
        <v>0</v>
      </c>
      <c r="R146" s="112">
        <f t="shared" si="2"/>
        <v>0</v>
      </c>
      <c r="S146" s="112">
        <v>0</v>
      </c>
      <c r="T146" s="113">
        <f t="shared" si="3"/>
        <v>0</v>
      </c>
      <c r="AR146" s="114" t="s">
        <v>109</v>
      </c>
      <c r="AT146" s="114" t="s">
        <v>105</v>
      </c>
      <c r="AU146" s="114" t="s">
        <v>73</v>
      </c>
      <c r="AY146" s="10" t="s">
        <v>110</v>
      </c>
      <c r="BE146" s="115">
        <f t="shared" si="4"/>
        <v>0</v>
      </c>
      <c r="BF146" s="115">
        <f t="shared" si="5"/>
        <v>0</v>
      </c>
      <c r="BG146" s="115">
        <f t="shared" si="6"/>
        <v>0</v>
      </c>
      <c r="BH146" s="115">
        <f t="shared" si="7"/>
        <v>0</v>
      </c>
      <c r="BI146" s="115">
        <f t="shared" si="8"/>
        <v>0</v>
      </c>
      <c r="BJ146" s="10" t="s">
        <v>81</v>
      </c>
      <c r="BK146" s="115">
        <f t="shared" si="9"/>
        <v>0</v>
      </c>
      <c r="BL146" s="10" t="s">
        <v>109</v>
      </c>
      <c r="BM146" s="114" t="s">
        <v>214</v>
      </c>
    </row>
    <row r="147" spans="2:65" s="1" customFormat="1" ht="44.25" customHeight="1">
      <c r="B147" s="25"/>
      <c r="C147" s="102" t="s">
        <v>215</v>
      </c>
      <c r="D147" s="102" t="s">
        <v>105</v>
      </c>
      <c r="E147" s="103" t="s">
        <v>216</v>
      </c>
      <c r="F147" s="104" t="s">
        <v>217</v>
      </c>
      <c r="G147" s="105" t="s">
        <v>116</v>
      </c>
      <c r="H147" s="106">
        <v>1150</v>
      </c>
      <c r="I147" s="107">
        <v>0</v>
      </c>
      <c r="J147" s="108">
        <f t="shared" si="0"/>
        <v>0</v>
      </c>
      <c r="K147" s="109"/>
      <c r="L147" s="25"/>
      <c r="M147" s="110" t="s">
        <v>1</v>
      </c>
      <c r="N147" s="111" t="s">
        <v>38</v>
      </c>
      <c r="P147" s="112">
        <f t="shared" si="1"/>
        <v>0</v>
      </c>
      <c r="Q147" s="112">
        <v>0</v>
      </c>
      <c r="R147" s="112">
        <f t="shared" si="2"/>
        <v>0</v>
      </c>
      <c r="S147" s="112">
        <v>0</v>
      </c>
      <c r="T147" s="113">
        <f t="shared" si="3"/>
        <v>0</v>
      </c>
      <c r="AR147" s="114" t="s">
        <v>109</v>
      </c>
      <c r="AT147" s="114" t="s">
        <v>105</v>
      </c>
      <c r="AU147" s="114" t="s">
        <v>73</v>
      </c>
      <c r="AY147" s="10" t="s">
        <v>110</v>
      </c>
      <c r="BE147" s="115">
        <f t="shared" si="4"/>
        <v>0</v>
      </c>
      <c r="BF147" s="115">
        <f t="shared" si="5"/>
        <v>0</v>
      </c>
      <c r="BG147" s="115">
        <f t="shared" si="6"/>
        <v>0</v>
      </c>
      <c r="BH147" s="115">
        <f t="shared" si="7"/>
        <v>0</v>
      </c>
      <c r="BI147" s="115">
        <f t="shared" si="8"/>
        <v>0</v>
      </c>
      <c r="BJ147" s="10" t="s">
        <v>81</v>
      </c>
      <c r="BK147" s="115">
        <f t="shared" si="9"/>
        <v>0</v>
      </c>
      <c r="BL147" s="10" t="s">
        <v>109</v>
      </c>
      <c r="BM147" s="114" t="s">
        <v>218</v>
      </c>
    </row>
    <row r="148" spans="2:65" s="1" customFormat="1" ht="33" customHeight="1">
      <c r="B148" s="25"/>
      <c r="C148" s="102" t="s">
        <v>165</v>
      </c>
      <c r="D148" s="102" t="s">
        <v>105</v>
      </c>
      <c r="E148" s="103" t="s">
        <v>219</v>
      </c>
      <c r="F148" s="104" t="s">
        <v>220</v>
      </c>
      <c r="G148" s="105" t="s">
        <v>116</v>
      </c>
      <c r="H148" s="106">
        <v>1150</v>
      </c>
      <c r="I148" s="107">
        <v>0</v>
      </c>
      <c r="J148" s="108">
        <f t="shared" si="0"/>
        <v>0</v>
      </c>
      <c r="K148" s="109"/>
      <c r="L148" s="25"/>
      <c r="M148" s="110" t="s">
        <v>1</v>
      </c>
      <c r="N148" s="111" t="s">
        <v>38</v>
      </c>
      <c r="P148" s="112">
        <f t="shared" si="1"/>
        <v>0</v>
      </c>
      <c r="Q148" s="112">
        <v>0</v>
      </c>
      <c r="R148" s="112">
        <f t="shared" si="2"/>
        <v>0</v>
      </c>
      <c r="S148" s="112">
        <v>0</v>
      </c>
      <c r="T148" s="113">
        <f t="shared" si="3"/>
        <v>0</v>
      </c>
      <c r="AR148" s="114" t="s">
        <v>109</v>
      </c>
      <c r="AT148" s="114" t="s">
        <v>105</v>
      </c>
      <c r="AU148" s="114" t="s">
        <v>73</v>
      </c>
      <c r="AY148" s="10" t="s">
        <v>110</v>
      </c>
      <c r="BE148" s="115">
        <f t="shared" si="4"/>
        <v>0</v>
      </c>
      <c r="BF148" s="115">
        <f t="shared" si="5"/>
        <v>0</v>
      </c>
      <c r="BG148" s="115">
        <f t="shared" si="6"/>
        <v>0</v>
      </c>
      <c r="BH148" s="115">
        <f t="shared" si="7"/>
        <v>0</v>
      </c>
      <c r="BI148" s="115">
        <f t="shared" si="8"/>
        <v>0</v>
      </c>
      <c r="BJ148" s="10" t="s">
        <v>81</v>
      </c>
      <c r="BK148" s="115">
        <f t="shared" si="9"/>
        <v>0</v>
      </c>
      <c r="BL148" s="10" t="s">
        <v>109</v>
      </c>
      <c r="BM148" s="114" t="s">
        <v>221</v>
      </c>
    </row>
    <row r="149" spans="2:65" s="1" customFormat="1" ht="33" customHeight="1">
      <c r="B149" s="25"/>
      <c r="C149" s="102" t="s">
        <v>222</v>
      </c>
      <c r="D149" s="102" t="s">
        <v>105</v>
      </c>
      <c r="E149" s="103" t="s">
        <v>223</v>
      </c>
      <c r="F149" s="104" t="s">
        <v>224</v>
      </c>
      <c r="G149" s="105" t="s">
        <v>116</v>
      </c>
      <c r="H149" s="106">
        <v>1150</v>
      </c>
      <c r="I149" s="107">
        <v>0</v>
      </c>
      <c r="J149" s="108">
        <f aca="true" t="shared" si="10" ref="J149:J180">ROUND(I149*H149,2)</f>
        <v>0</v>
      </c>
      <c r="K149" s="109"/>
      <c r="L149" s="25"/>
      <c r="M149" s="110" t="s">
        <v>1</v>
      </c>
      <c r="N149" s="111" t="s">
        <v>38</v>
      </c>
      <c r="P149" s="112">
        <f aca="true" t="shared" si="11" ref="P149:P180">O149*H149</f>
        <v>0</v>
      </c>
      <c r="Q149" s="112">
        <v>0</v>
      </c>
      <c r="R149" s="112">
        <f aca="true" t="shared" si="12" ref="R149:R180">Q149*H149</f>
        <v>0</v>
      </c>
      <c r="S149" s="112">
        <v>0</v>
      </c>
      <c r="T149" s="113">
        <f aca="true" t="shared" si="13" ref="T149:T180">S149*H149</f>
        <v>0</v>
      </c>
      <c r="AR149" s="114" t="s">
        <v>109</v>
      </c>
      <c r="AT149" s="114" t="s">
        <v>105</v>
      </c>
      <c r="AU149" s="114" t="s">
        <v>73</v>
      </c>
      <c r="AY149" s="10" t="s">
        <v>110</v>
      </c>
      <c r="BE149" s="115">
        <f aca="true" t="shared" si="14" ref="BE149:BE183">IF(N149="základní",J149,0)</f>
        <v>0</v>
      </c>
      <c r="BF149" s="115">
        <f aca="true" t="shared" si="15" ref="BF149:BF183">IF(N149="snížená",J149,0)</f>
        <v>0</v>
      </c>
      <c r="BG149" s="115">
        <f aca="true" t="shared" si="16" ref="BG149:BG183">IF(N149="zákl. přenesená",J149,0)</f>
        <v>0</v>
      </c>
      <c r="BH149" s="115">
        <f aca="true" t="shared" si="17" ref="BH149:BH183">IF(N149="sníž. přenesená",J149,0)</f>
        <v>0</v>
      </c>
      <c r="BI149" s="115">
        <f aca="true" t="shared" si="18" ref="BI149:BI183">IF(N149="nulová",J149,0)</f>
        <v>0</v>
      </c>
      <c r="BJ149" s="10" t="s">
        <v>81</v>
      </c>
      <c r="BK149" s="115">
        <f aca="true" t="shared" si="19" ref="BK149:BK183">ROUND(I149*H149,2)</f>
        <v>0</v>
      </c>
      <c r="BL149" s="10" t="s">
        <v>109</v>
      </c>
      <c r="BM149" s="114" t="s">
        <v>225</v>
      </c>
    </row>
    <row r="150" spans="2:65" s="1" customFormat="1" ht="44.25" customHeight="1">
      <c r="B150" s="25"/>
      <c r="C150" s="102" t="s">
        <v>169</v>
      </c>
      <c r="D150" s="102" t="s">
        <v>105</v>
      </c>
      <c r="E150" s="103" t="s">
        <v>226</v>
      </c>
      <c r="F150" s="104" t="s">
        <v>227</v>
      </c>
      <c r="G150" s="105" t="s">
        <v>116</v>
      </c>
      <c r="H150" s="106">
        <v>1150</v>
      </c>
      <c r="I150" s="107">
        <v>0</v>
      </c>
      <c r="J150" s="108">
        <f t="shared" si="10"/>
        <v>0</v>
      </c>
      <c r="K150" s="109"/>
      <c r="L150" s="25"/>
      <c r="M150" s="110" t="s">
        <v>1</v>
      </c>
      <c r="N150" s="111" t="s">
        <v>38</v>
      </c>
      <c r="P150" s="112">
        <f t="shared" si="11"/>
        <v>0</v>
      </c>
      <c r="Q150" s="112">
        <v>0</v>
      </c>
      <c r="R150" s="112">
        <f t="shared" si="12"/>
        <v>0</v>
      </c>
      <c r="S150" s="112">
        <v>0</v>
      </c>
      <c r="T150" s="113">
        <f t="shared" si="13"/>
        <v>0</v>
      </c>
      <c r="AR150" s="114" t="s">
        <v>109</v>
      </c>
      <c r="AT150" s="114" t="s">
        <v>105</v>
      </c>
      <c r="AU150" s="114" t="s">
        <v>73</v>
      </c>
      <c r="AY150" s="10" t="s">
        <v>110</v>
      </c>
      <c r="BE150" s="115">
        <f t="shared" si="14"/>
        <v>0</v>
      </c>
      <c r="BF150" s="115">
        <f t="shared" si="15"/>
        <v>0</v>
      </c>
      <c r="BG150" s="115">
        <f t="shared" si="16"/>
        <v>0</v>
      </c>
      <c r="BH150" s="115">
        <f t="shared" si="17"/>
        <v>0</v>
      </c>
      <c r="BI150" s="115">
        <f t="shared" si="18"/>
        <v>0</v>
      </c>
      <c r="BJ150" s="10" t="s">
        <v>81</v>
      </c>
      <c r="BK150" s="115">
        <f t="shared" si="19"/>
        <v>0</v>
      </c>
      <c r="BL150" s="10" t="s">
        <v>109</v>
      </c>
      <c r="BM150" s="114" t="s">
        <v>228</v>
      </c>
    </row>
    <row r="151" spans="2:65" s="1" customFormat="1" ht="21.75" customHeight="1">
      <c r="B151" s="25"/>
      <c r="C151" s="102" t="s">
        <v>229</v>
      </c>
      <c r="D151" s="102" t="s">
        <v>105</v>
      </c>
      <c r="E151" s="103" t="s">
        <v>230</v>
      </c>
      <c r="F151" s="104" t="s">
        <v>231</v>
      </c>
      <c r="G151" s="105" t="s">
        <v>108</v>
      </c>
      <c r="H151" s="106">
        <v>1</v>
      </c>
      <c r="I151" s="107">
        <v>0</v>
      </c>
      <c r="J151" s="108">
        <f t="shared" si="10"/>
        <v>0</v>
      </c>
      <c r="K151" s="109"/>
      <c r="L151" s="25"/>
      <c r="M151" s="110" t="s">
        <v>1</v>
      </c>
      <c r="N151" s="111" t="s">
        <v>38</v>
      </c>
      <c r="P151" s="112">
        <f t="shared" si="11"/>
        <v>0</v>
      </c>
      <c r="Q151" s="112">
        <v>0</v>
      </c>
      <c r="R151" s="112">
        <f t="shared" si="12"/>
        <v>0</v>
      </c>
      <c r="S151" s="112">
        <v>0</v>
      </c>
      <c r="T151" s="113">
        <f t="shared" si="13"/>
        <v>0</v>
      </c>
      <c r="AR151" s="114" t="s">
        <v>109</v>
      </c>
      <c r="AT151" s="114" t="s">
        <v>105</v>
      </c>
      <c r="AU151" s="114" t="s">
        <v>73</v>
      </c>
      <c r="AY151" s="10" t="s">
        <v>110</v>
      </c>
      <c r="BE151" s="115">
        <f t="shared" si="14"/>
        <v>0</v>
      </c>
      <c r="BF151" s="115">
        <f t="shared" si="15"/>
        <v>0</v>
      </c>
      <c r="BG151" s="115">
        <f t="shared" si="16"/>
        <v>0</v>
      </c>
      <c r="BH151" s="115">
        <f t="shared" si="17"/>
        <v>0</v>
      </c>
      <c r="BI151" s="115">
        <f t="shared" si="18"/>
        <v>0</v>
      </c>
      <c r="BJ151" s="10" t="s">
        <v>81</v>
      </c>
      <c r="BK151" s="115">
        <f t="shared" si="19"/>
        <v>0</v>
      </c>
      <c r="BL151" s="10" t="s">
        <v>109</v>
      </c>
      <c r="BM151" s="114" t="s">
        <v>232</v>
      </c>
    </row>
    <row r="152" spans="2:65" s="1" customFormat="1" ht="21.75" customHeight="1">
      <c r="B152" s="25"/>
      <c r="C152" s="116" t="s">
        <v>172</v>
      </c>
      <c r="D152" s="116" t="s">
        <v>131</v>
      </c>
      <c r="E152" s="117" t="s">
        <v>233</v>
      </c>
      <c r="F152" s="118" t="s">
        <v>234</v>
      </c>
      <c r="G152" s="119" t="s">
        <v>108</v>
      </c>
      <c r="H152" s="120">
        <v>1</v>
      </c>
      <c r="I152" s="121">
        <v>0</v>
      </c>
      <c r="J152" s="122">
        <f t="shared" si="10"/>
        <v>0</v>
      </c>
      <c r="K152" s="123"/>
      <c r="L152" s="124"/>
      <c r="M152" s="125" t="s">
        <v>1</v>
      </c>
      <c r="N152" s="126" t="s">
        <v>38</v>
      </c>
      <c r="P152" s="112">
        <f t="shared" si="11"/>
        <v>0</v>
      </c>
      <c r="Q152" s="112">
        <v>0</v>
      </c>
      <c r="R152" s="112">
        <f t="shared" si="12"/>
        <v>0</v>
      </c>
      <c r="S152" s="112">
        <v>0</v>
      </c>
      <c r="T152" s="113">
        <f t="shared" si="13"/>
        <v>0</v>
      </c>
      <c r="AR152" s="114" t="s">
        <v>121</v>
      </c>
      <c r="AT152" s="114" t="s">
        <v>131</v>
      </c>
      <c r="AU152" s="114" t="s">
        <v>73</v>
      </c>
      <c r="AY152" s="10" t="s">
        <v>110</v>
      </c>
      <c r="BE152" s="115">
        <f t="shared" si="14"/>
        <v>0</v>
      </c>
      <c r="BF152" s="115">
        <f t="shared" si="15"/>
        <v>0</v>
      </c>
      <c r="BG152" s="115">
        <f t="shared" si="16"/>
        <v>0</v>
      </c>
      <c r="BH152" s="115">
        <f t="shared" si="17"/>
        <v>0</v>
      </c>
      <c r="BI152" s="115">
        <f t="shared" si="18"/>
        <v>0</v>
      </c>
      <c r="BJ152" s="10" t="s">
        <v>81</v>
      </c>
      <c r="BK152" s="115">
        <f t="shared" si="19"/>
        <v>0</v>
      </c>
      <c r="BL152" s="10" t="s">
        <v>109</v>
      </c>
      <c r="BM152" s="114" t="s">
        <v>235</v>
      </c>
    </row>
    <row r="153" spans="2:65" s="1" customFormat="1" ht="21.75" customHeight="1">
      <c r="B153" s="25"/>
      <c r="C153" s="116" t="s">
        <v>236</v>
      </c>
      <c r="D153" s="116" t="s">
        <v>131</v>
      </c>
      <c r="E153" s="117" t="s">
        <v>237</v>
      </c>
      <c r="F153" s="118" t="s">
        <v>238</v>
      </c>
      <c r="G153" s="119" t="s">
        <v>108</v>
      </c>
      <c r="H153" s="120">
        <v>1</v>
      </c>
      <c r="I153" s="121">
        <v>0</v>
      </c>
      <c r="J153" s="122">
        <f t="shared" si="10"/>
        <v>0</v>
      </c>
      <c r="K153" s="123"/>
      <c r="L153" s="124"/>
      <c r="M153" s="125" t="s">
        <v>1</v>
      </c>
      <c r="N153" s="126" t="s">
        <v>38</v>
      </c>
      <c r="P153" s="112">
        <f t="shared" si="11"/>
        <v>0</v>
      </c>
      <c r="Q153" s="112">
        <v>0</v>
      </c>
      <c r="R153" s="112">
        <f t="shared" si="12"/>
        <v>0</v>
      </c>
      <c r="S153" s="112">
        <v>0</v>
      </c>
      <c r="T153" s="113">
        <f t="shared" si="13"/>
        <v>0</v>
      </c>
      <c r="AR153" s="114" t="s">
        <v>121</v>
      </c>
      <c r="AT153" s="114" t="s">
        <v>131</v>
      </c>
      <c r="AU153" s="114" t="s">
        <v>73</v>
      </c>
      <c r="AY153" s="10" t="s">
        <v>110</v>
      </c>
      <c r="BE153" s="115">
        <f t="shared" si="14"/>
        <v>0</v>
      </c>
      <c r="BF153" s="115">
        <f t="shared" si="15"/>
        <v>0</v>
      </c>
      <c r="BG153" s="115">
        <f t="shared" si="16"/>
        <v>0</v>
      </c>
      <c r="BH153" s="115">
        <f t="shared" si="17"/>
        <v>0</v>
      </c>
      <c r="BI153" s="115">
        <f t="shared" si="18"/>
        <v>0</v>
      </c>
      <c r="BJ153" s="10" t="s">
        <v>81</v>
      </c>
      <c r="BK153" s="115">
        <f t="shared" si="19"/>
        <v>0</v>
      </c>
      <c r="BL153" s="10" t="s">
        <v>109</v>
      </c>
      <c r="BM153" s="114" t="s">
        <v>239</v>
      </c>
    </row>
    <row r="154" spans="2:65" s="1" customFormat="1" ht="21.75" customHeight="1">
      <c r="B154" s="25"/>
      <c r="C154" s="116" t="s">
        <v>176</v>
      </c>
      <c r="D154" s="116" t="s">
        <v>131</v>
      </c>
      <c r="E154" s="117" t="s">
        <v>240</v>
      </c>
      <c r="F154" s="118" t="s">
        <v>241</v>
      </c>
      <c r="G154" s="119" t="s">
        <v>108</v>
      </c>
      <c r="H154" s="120">
        <v>1</v>
      </c>
      <c r="I154" s="121">
        <v>0</v>
      </c>
      <c r="J154" s="122">
        <f t="shared" si="10"/>
        <v>0</v>
      </c>
      <c r="K154" s="123"/>
      <c r="L154" s="124"/>
      <c r="M154" s="125" t="s">
        <v>1</v>
      </c>
      <c r="N154" s="126" t="s">
        <v>38</v>
      </c>
      <c r="P154" s="112">
        <f t="shared" si="11"/>
        <v>0</v>
      </c>
      <c r="Q154" s="112">
        <v>0</v>
      </c>
      <c r="R154" s="112">
        <f t="shared" si="12"/>
        <v>0</v>
      </c>
      <c r="S154" s="112">
        <v>0</v>
      </c>
      <c r="T154" s="113">
        <f t="shared" si="13"/>
        <v>0</v>
      </c>
      <c r="AR154" s="114" t="s">
        <v>121</v>
      </c>
      <c r="AT154" s="114" t="s">
        <v>131</v>
      </c>
      <c r="AU154" s="114" t="s">
        <v>73</v>
      </c>
      <c r="AY154" s="10" t="s">
        <v>110</v>
      </c>
      <c r="BE154" s="115">
        <f t="shared" si="14"/>
        <v>0</v>
      </c>
      <c r="BF154" s="115">
        <f t="shared" si="15"/>
        <v>0</v>
      </c>
      <c r="BG154" s="115">
        <f t="shared" si="16"/>
        <v>0</v>
      </c>
      <c r="BH154" s="115">
        <f t="shared" si="17"/>
        <v>0</v>
      </c>
      <c r="BI154" s="115">
        <f t="shared" si="18"/>
        <v>0</v>
      </c>
      <c r="BJ154" s="10" t="s">
        <v>81</v>
      </c>
      <c r="BK154" s="115">
        <f t="shared" si="19"/>
        <v>0</v>
      </c>
      <c r="BL154" s="10" t="s">
        <v>109</v>
      </c>
      <c r="BM154" s="114" t="s">
        <v>242</v>
      </c>
    </row>
    <row r="155" spans="2:65" s="1" customFormat="1" ht="21.75" customHeight="1">
      <c r="B155" s="25"/>
      <c r="C155" s="116" t="s">
        <v>243</v>
      </c>
      <c r="D155" s="116" t="s">
        <v>131</v>
      </c>
      <c r="E155" s="117" t="s">
        <v>244</v>
      </c>
      <c r="F155" s="118" t="s">
        <v>245</v>
      </c>
      <c r="G155" s="119" t="s">
        <v>108</v>
      </c>
      <c r="H155" s="120">
        <v>1</v>
      </c>
      <c r="I155" s="121">
        <v>0</v>
      </c>
      <c r="J155" s="122">
        <f t="shared" si="10"/>
        <v>0</v>
      </c>
      <c r="K155" s="123"/>
      <c r="L155" s="124"/>
      <c r="M155" s="125" t="s">
        <v>1</v>
      </c>
      <c r="N155" s="126" t="s">
        <v>38</v>
      </c>
      <c r="P155" s="112">
        <f t="shared" si="11"/>
        <v>0</v>
      </c>
      <c r="Q155" s="112">
        <v>0</v>
      </c>
      <c r="R155" s="112">
        <f t="shared" si="12"/>
        <v>0</v>
      </c>
      <c r="S155" s="112">
        <v>0</v>
      </c>
      <c r="T155" s="113">
        <f t="shared" si="13"/>
        <v>0</v>
      </c>
      <c r="AR155" s="114" t="s">
        <v>121</v>
      </c>
      <c r="AT155" s="114" t="s">
        <v>131</v>
      </c>
      <c r="AU155" s="114" t="s">
        <v>73</v>
      </c>
      <c r="AY155" s="10" t="s">
        <v>110</v>
      </c>
      <c r="BE155" s="115">
        <f t="shared" si="14"/>
        <v>0</v>
      </c>
      <c r="BF155" s="115">
        <f t="shared" si="15"/>
        <v>0</v>
      </c>
      <c r="BG155" s="115">
        <f t="shared" si="16"/>
        <v>0</v>
      </c>
      <c r="BH155" s="115">
        <f t="shared" si="17"/>
        <v>0</v>
      </c>
      <c r="BI155" s="115">
        <f t="shared" si="18"/>
        <v>0</v>
      </c>
      <c r="BJ155" s="10" t="s">
        <v>81</v>
      </c>
      <c r="BK155" s="115">
        <f t="shared" si="19"/>
        <v>0</v>
      </c>
      <c r="BL155" s="10" t="s">
        <v>109</v>
      </c>
      <c r="BM155" s="114" t="s">
        <v>246</v>
      </c>
    </row>
    <row r="156" spans="2:65" s="1" customFormat="1" ht="21.75" customHeight="1">
      <c r="B156" s="25"/>
      <c r="C156" s="116" t="s">
        <v>179</v>
      </c>
      <c r="D156" s="116" t="s">
        <v>131</v>
      </c>
      <c r="E156" s="117" t="s">
        <v>247</v>
      </c>
      <c r="F156" s="118" t="s">
        <v>248</v>
      </c>
      <c r="G156" s="119" t="s">
        <v>108</v>
      </c>
      <c r="H156" s="120">
        <v>1</v>
      </c>
      <c r="I156" s="121">
        <v>0</v>
      </c>
      <c r="J156" s="122">
        <f t="shared" si="10"/>
        <v>0</v>
      </c>
      <c r="K156" s="123"/>
      <c r="L156" s="124"/>
      <c r="M156" s="125" t="s">
        <v>1</v>
      </c>
      <c r="N156" s="126" t="s">
        <v>38</v>
      </c>
      <c r="P156" s="112">
        <f t="shared" si="11"/>
        <v>0</v>
      </c>
      <c r="Q156" s="112">
        <v>0</v>
      </c>
      <c r="R156" s="112">
        <f t="shared" si="12"/>
        <v>0</v>
      </c>
      <c r="S156" s="112">
        <v>0</v>
      </c>
      <c r="T156" s="113">
        <f t="shared" si="13"/>
        <v>0</v>
      </c>
      <c r="AR156" s="114" t="s">
        <v>121</v>
      </c>
      <c r="AT156" s="114" t="s">
        <v>131</v>
      </c>
      <c r="AU156" s="114" t="s">
        <v>73</v>
      </c>
      <c r="AY156" s="10" t="s">
        <v>110</v>
      </c>
      <c r="BE156" s="115">
        <f t="shared" si="14"/>
        <v>0</v>
      </c>
      <c r="BF156" s="115">
        <f t="shared" si="15"/>
        <v>0</v>
      </c>
      <c r="BG156" s="115">
        <f t="shared" si="16"/>
        <v>0</v>
      </c>
      <c r="BH156" s="115">
        <f t="shared" si="17"/>
        <v>0</v>
      </c>
      <c r="BI156" s="115">
        <f t="shared" si="18"/>
        <v>0</v>
      </c>
      <c r="BJ156" s="10" t="s">
        <v>81</v>
      </c>
      <c r="BK156" s="115">
        <f t="shared" si="19"/>
        <v>0</v>
      </c>
      <c r="BL156" s="10" t="s">
        <v>109</v>
      </c>
      <c r="BM156" s="114" t="s">
        <v>249</v>
      </c>
    </row>
    <row r="157" spans="2:65" s="1" customFormat="1" ht="21.75" customHeight="1">
      <c r="B157" s="25"/>
      <c r="C157" s="102" t="s">
        <v>250</v>
      </c>
      <c r="D157" s="102" t="s">
        <v>105</v>
      </c>
      <c r="E157" s="103" t="s">
        <v>251</v>
      </c>
      <c r="F157" s="104" t="s">
        <v>252</v>
      </c>
      <c r="G157" s="105" t="s">
        <v>108</v>
      </c>
      <c r="H157" s="106">
        <v>1</v>
      </c>
      <c r="I157" s="107">
        <v>0</v>
      </c>
      <c r="J157" s="108">
        <f t="shared" si="10"/>
        <v>0</v>
      </c>
      <c r="K157" s="109"/>
      <c r="L157" s="25"/>
      <c r="M157" s="110" t="s">
        <v>1</v>
      </c>
      <c r="N157" s="111" t="s">
        <v>38</v>
      </c>
      <c r="P157" s="112">
        <f t="shared" si="11"/>
        <v>0</v>
      </c>
      <c r="Q157" s="112">
        <v>0</v>
      </c>
      <c r="R157" s="112">
        <f t="shared" si="12"/>
        <v>0</v>
      </c>
      <c r="S157" s="112">
        <v>0</v>
      </c>
      <c r="T157" s="113">
        <f t="shared" si="13"/>
        <v>0</v>
      </c>
      <c r="AR157" s="114" t="s">
        <v>109</v>
      </c>
      <c r="AT157" s="114" t="s">
        <v>105</v>
      </c>
      <c r="AU157" s="114" t="s">
        <v>73</v>
      </c>
      <c r="AY157" s="10" t="s">
        <v>110</v>
      </c>
      <c r="BE157" s="115">
        <f t="shared" si="14"/>
        <v>0</v>
      </c>
      <c r="BF157" s="115">
        <f t="shared" si="15"/>
        <v>0</v>
      </c>
      <c r="BG157" s="115">
        <f t="shared" si="16"/>
        <v>0</v>
      </c>
      <c r="BH157" s="115">
        <f t="shared" si="17"/>
        <v>0</v>
      </c>
      <c r="BI157" s="115">
        <f t="shared" si="18"/>
        <v>0</v>
      </c>
      <c r="BJ157" s="10" t="s">
        <v>81</v>
      </c>
      <c r="BK157" s="115">
        <f t="shared" si="19"/>
        <v>0</v>
      </c>
      <c r="BL157" s="10" t="s">
        <v>109</v>
      </c>
      <c r="BM157" s="114" t="s">
        <v>253</v>
      </c>
    </row>
    <row r="158" spans="2:65" s="1" customFormat="1" ht="16.5" customHeight="1">
      <c r="B158" s="25"/>
      <c r="C158" s="116" t="s">
        <v>182</v>
      </c>
      <c r="D158" s="116" t="s">
        <v>131</v>
      </c>
      <c r="E158" s="117" t="s">
        <v>254</v>
      </c>
      <c r="F158" s="118" t="s">
        <v>255</v>
      </c>
      <c r="G158" s="119" t="s">
        <v>108</v>
      </c>
      <c r="H158" s="120">
        <v>1</v>
      </c>
      <c r="I158" s="121">
        <v>0</v>
      </c>
      <c r="J158" s="122">
        <f t="shared" si="10"/>
        <v>0</v>
      </c>
      <c r="K158" s="123"/>
      <c r="L158" s="124"/>
      <c r="M158" s="125" t="s">
        <v>1</v>
      </c>
      <c r="N158" s="126" t="s">
        <v>38</v>
      </c>
      <c r="P158" s="112">
        <f t="shared" si="11"/>
        <v>0</v>
      </c>
      <c r="Q158" s="112">
        <v>0</v>
      </c>
      <c r="R158" s="112">
        <f t="shared" si="12"/>
        <v>0</v>
      </c>
      <c r="S158" s="112">
        <v>0</v>
      </c>
      <c r="T158" s="113">
        <f t="shared" si="13"/>
        <v>0</v>
      </c>
      <c r="AR158" s="114" t="s">
        <v>121</v>
      </c>
      <c r="AT158" s="114" t="s">
        <v>131</v>
      </c>
      <c r="AU158" s="114" t="s">
        <v>73</v>
      </c>
      <c r="AY158" s="10" t="s">
        <v>110</v>
      </c>
      <c r="BE158" s="115">
        <f t="shared" si="14"/>
        <v>0</v>
      </c>
      <c r="BF158" s="115">
        <f t="shared" si="15"/>
        <v>0</v>
      </c>
      <c r="BG158" s="115">
        <f t="shared" si="16"/>
        <v>0</v>
      </c>
      <c r="BH158" s="115">
        <f t="shared" si="17"/>
        <v>0</v>
      </c>
      <c r="BI158" s="115">
        <f t="shared" si="18"/>
        <v>0</v>
      </c>
      <c r="BJ158" s="10" t="s">
        <v>81</v>
      </c>
      <c r="BK158" s="115">
        <f t="shared" si="19"/>
        <v>0</v>
      </c>
      <c r="BL158" s="10" t="s">
        <v>109</v>
      </c>
      <c r="BM158" s="114" t="s">
        <v>256</v>
      </c>
    </row>
    <row r="159" spans="2:65" s="1" customFormat="1" ht="21.75" customHeight="1">
      <c r="B159" s="25"/>
      <c r="C159" s="102" t="s">
        <v>257</v>
      </c>
      <c r="D159" s="102" t="s">
        <v>105</v>
      </c>
      <c r="E159" s="103" t="s">
        <v>258</v>
      </c>
      <c r="F159" s="104" t="s">
        <v>259</v>
      </c>
      <c r="G159" s="105" t="s">
        <v>128</v>
      </c>
      <c r="H159" s="106">
        <v>1.2</v>
      </c>
      <c r="I159" s="107">
        <v>0</v>
      </c>
      <c r="J159" s="108">
        <f t="shared" si="10"/>
        <v>0</v>
      </c>
      <c r="K159" s="109"/>
      <c r="L159" s="25"/>
      <c r="M159" s="110" t="s">
        <v>1</v>
      </c>
      <c r="N159" s="111" t="s">
        <v>38</v>
      </c>
      <c r="P159" s="112">
        <f t="shared" si="11"/>
        <v>0</v>
      </c>
      <c r="Q159" s="112">
        <v>0</v>
      </c>
      <c r="R159" s="112">
        <f t="shared" si="12"/>
        <v>0</v>
      </c>
      <c r="S159" s="112">
        <v>0</v>
      </c>
      <c r="T159" s="113">
        <f t="shared" si="13"/>
        <v>0</v>
      </c>
      <c r="AR159" s="114" t="s">
        <v>109</v>
      </c>
      <c r="AT159" s="114" t="s">
        <v>105</v>
      </c>
      <c r="AU159" s="114" t="s">
        <v>73</v>
      </c>
      <c r="AY159" s="10" t="s">
        <v>110</v>
      </c>
      <c r="BE159" s="115">
        <f t="shared" si="14"/>
        <v>0</v>
      </c>
      <c r="BF159" s="115">
        <f t="shared" si="15"/>
        <v>0</v>
      </c>
      <c r="BG159" s="115">
        <f t="shared" si="16"/>
        <v>0</v>
      </c>
      <c r="BH159" s="115">
        <f t="shared" si="17"/>
        <v>0</v>
      </c>
      <c r="BI159" s="115">
        <f t="shared" si="18"/>
        <v>0</v>
      </c>
      <c r="BJ159" s="10" t="s">
        <v>81</v>
      </c>
      <c r="BK159" s="115">
        <f t="shared" si="19"/>
        <v>0</v>
      </c>
      <c r="BL159" s="10" t="s">
        <v>109</v>
      </c>
      <c r="BM159" s="114" t="s">
        <v>260</v>
      </c>
    </row>
    <row r="160" spans="2:65" s="1" customFormat="1" ht="21.75" customHeight="1">
      <c r="B160" s="25"/>
      <c r="C160" s="102" t="s">
        <v>185</v>
      </c>
      <c r="D160" s="102" t="s">
        <v>105</v>
      </c>
      <c r="E160" s="103" t="s">
        <v>261</v>
      </c>
      <c r="F160" s="104" t="s">
        <v>262</v>
      </c>
      <c r="G160" s="105" t="s">
        <v>206</v>
      </c>
      <c r="H160" s="106">
        <v>320</v>
      </c>
      <c r="I160" s="107">
        <v>0</v>
      </c>
      <c r="J160" s="108">
        <f t="shared" si="10"/>
        <v>0</v>
      </c>
      <c r="K160" s="109"/>
      <c r="L160" s="25"/>
      <c r="M160" s="110" t="s">
        <v>1</v>
      </c>
      <c r="N160" s="111" t="s">
        <v>38</v>
      </c>
      <c r="P160" s="112">
        <f t="shared" si="11"/>
        <v>0</v>
      </c>
      <c r="Q160" s="112">
        <v>0</v>
      </c>
      <c r="R160" s="112">
        <f t="shared" si="12"/>
        <v>0</v>
      </c>
      <c r="S160" s="112">
        <v>0</v>
      </c>
      <c r="T160" s="113">
        <f t="shared" si="13"/>
        <v>0</v>
      </c>
      <c r="AR160" s="114" t="s">
        <v>109</v>
      </c>
      <c r="AT160" s="114" t="s">
        <v>105</v>
      </c>
      <c r="AU160" s="114" t="s">
        <v>73</v>
      </c>
      <c r="AY160" s="10" t="s">
        <v>110</v>
      </c>
      <c r="BE160" s="115">
        <f t="shared" si="14"/>
        <v>0</v>
      </c>
      <c r="BF160" s="115">
        <f t="shared" si="15"/>
        <v>0</v>
      </c>
      <c r="BG160" s="115">
        <f t="shared" si="16"/>
        <v>0</v>
      </c>
      <c r="BH160" s="115">
        <f t="shared" si="17"/>
        <v>0</v>
      </c>
      <c r="BI160" s="115">
        <f t="shared" si="18"/>
        <v>0</v>
      </c>
      <c r="BJ160" s="10" t="s">
        <v>81</v>
      </c>
      <c r="BK160" s="115">
        <f t="shared" si="19"/>
        <v>0</v>
      </c>
      <c r="BL160" s="10" t="s">
        <v>109</v>
      </c>
      <c r="BM160" s="114" t="s">
        <v>263</v>
      </c>
    </row>
    <row r="161" spans="2:65" s="1" customFormat="1" ht="16.5" customHeight="1">
      <c r="B161" s="25"/>
      <c r="C161" s="102" t="s">
        <v>264</v>
      </c>
      <c r="D161" s="102" t="s">
        <v>105</v>
      </c>
      <c r="E161" s="103" t="s">
        <v>265</v>
      </c>
      <c r="F161" s="104" t="s">
        <v>266</v>
      </c>
      <c r="G161" s="105" t="s">
        <v>206</v>
      </c>
      <c r="H161" s="106">
        <v>320</v>
      </c>
      <c r="I161" s="107">
        <v>0</v>
      </c>
      <c r="J161" s="108">
        <f t="shared" si="10"/>
        <v>0</v>
      </c>
      <c r="K161" s="109"/>
      <c r="L161" s="25"/>
      <c r="M161" s="110" t="s">
        <v>1</v>
      </c>
      <c r="N161" s="111" t="s">
        <v>38</v>
      </c>
      <c r="P161" s="112">
        <f t="shared" si="11"/>
        <v>0</v>
      </c>
      <c r="Q161" s="112">
        <v>0</v>
      </c>
      <c r="R161" s="112">
        <f t="shared" si="12"/>
        <v>0</v>
      </c>
      <c r="S161" s="112">
        <v>0</v>
      </c>
      <c r="T161" s="113">
        <f t="shared" si="13"/>
        <v>0</v>
      </c>
      <c r="AR161" s="114" t="s">
        <v>109</v>
      </c>
      <c r="AT161" s="114" t="s">
        <v>105</v>
      </c>
      <c r="AU161" s="114" t="s">
        <v>73</v>
      </c>
      <c r="AY161" s="10" t="s">
        <v>110</v>
      </c>
      <c r="BE161" s="115">
        <f t="shared" si="14"/>
        <v>0</v>
      </c>
      <c r="BF161" s="115">
        <f t="shared" si="15"/>
        <v>0</v>
      </c>
      <c r="BG161" s="115">
        <f t="shared" si="16"/>
        <v>0</v>
      </c>
      <c r="BH161" s="115">
        <f t="shared" si="17"/>
        <v>0</v>
      </c>
      <c r="BI161" s="115">
        <f t="shared" si="18"/>
        <v>0</v>
      </c>
      <c r="BJ161" s="10" t="s">
        <v>81</v>
      </c>
      <c r="BK161" s="115">
        <f t="shared" si="19"/>
        <v>0</v>
      </c>
      <c r="BL161" s="10" t="s">
        <v>109</v>
      </c>
      <c r="BM161" s="114" t="s">
        <v>267</v>
      </c>
    </row>
    <row r="162" spans="2:65" s="1" customFormat="1" ht="33" customHeight="1">
      <c r="B162" s="25"/>
      <c r="C162" s="102" t="s">
        <v>189</v>
      </c>
      <c r="D162" s="102" t="s">
        <v>105</v>
      </c>
      <c r="E162" s="103" t="s">
        <v>268</v>
      </c>
      <c r="F162" s="104" t="s">
        <v>269</v>
      </c>
      <c r="G162" s="105" t="s">
        <v>206</v>
      </c>
      <c r="H162" s="106">
        <v>161</v>
      </c>
      <c r="I162" s="107">
        <v>0</v>
      </c>
      <c r="J162" s="108">
        <f t="shared" si="10"/>
        <v>0</v>
      </c>
      <c r="K162" s="109"/>
      <c r="L162" s="25"/>
      <c r="M162" s="110" t="s">
        <v>1</v>
      </c>
      <c r="N162" s="111" t="s">
        <v>38</v>
      </c>
      <c r="P162" s="112">
        <f t="shared" si="11"/>
        <v>0</v>
      </c>
      <c r="Q162" s="112">
        <v>0</v>
      </c>
      <c r="R162" s="112">
        <f t="shared" si="12"/>
        <v>0</v>
      </c>
      <c r="S162" s="112">
        <v>0</v>
      </c>
      <c r="T162" s="113">
        <f t="shared" si="13"/>
        <v>0</v>
      </c>
      <c r="AR162" s="114" t="s">
        <v>109</v>
      </c>
      <c r="AT162" s="114" t="s">
        <v>105</v>
      </c>
      <c r="AU162" s="114" t="s">
        <v>73</v>
      </c>
      <c r="AY162" s="10" t="s">
        <v>110</v>
      </c>
      <c r="BE162" s="115">
        <f t="shared" si="14"/>
        <v>0</v>
      </c>
      <c r="BF162" s="115">
        <f t="shared" si="15"/>
        <v>0</v>
      </c>
      <c r="BG162" s="115">
        <f t="shared" si="16"/>
        <v>0</v>
      </c>
      <c r="BH162" s="115">
        <f t="shared" si="17"/>
        <v>0</v>
      </c>
      <c r="BI162" s="115">
        <f t="shared" si="18"/>
        <v>0</v>
      </c>
      <c r="BJ162" s="10" t="s">
        <v>81</v>
      </c>
      <c r="BK162" s="115">
        <f t="shared" si="19"/>
        <v>0</v>
      </c>
      <c r="BL162" s="10" t="s">
        <v>109</v>
      </c>
      <c r="BM162" s="114" t="s">
        <v>270</v>
      </c>
    </row>
    <row r="163" spans="2:65" s="1" customFormat="1" ht="16.5" customHeight="1">
      <c r="B163" s="25"/>
      <c r="C163" s="116" t="s">
        <v>271</v>
      </c>
      <c r="D163" s="116" t="s">
        <v>131</v>
      </c>
      <c r="E163" s="117" t="s">
        <v>272</v>
      </c>
      <c r="F163" s="118" t="s">
        <v>273</v>
      </c>
      <c r="G163" s="119" t="s">
        <v>206</v>
      </c>
      <c r="H163" s="120">
        <v>119</v>
      </c>
      <c r="I163" s="121">
        <v>0</v>
      </c>
      <c r="J163" s="122">
        <f t="shared" si="10"/>
        <v>0</v>
      </c>
      <c r="K163" s="123"/>
      <c r="L163" s="124"/>
      <c r="M163" s="125" t="s">
        <v>1</v>
      </c>
      <c r="N163" s="126" t="s">
        <v>38</v>
      </c>
      <c r="P163" s="112">
        <f t="shared" si="11"/>
        <v>0</v>
      </c>
      <c r="Q163" s="112">
        <v>0</v>
      </c>
      <c r="R163" s="112">
        <f t="shared" si="12"/>
        <v>0</v>
      </c>
      <c r="S163" s="112">
        <v>0</v>
      </c>
      <c r="T163" s="113">
        <f t="shared" si="13"/>
        <v>0</v>
      </c>
      <c r="AR163" s="114" t="s">
        <v>121</v>
      </c>
      <c r="AT163" s="114" t="s">
        <v>131</v>
      </c>
      <c r="AU163" s="114" t="s">
        <v>73</v>
      </c>
      <c r="AY163" s="10" t="s">
        <v>110</v>
      </c>
      <c r="BE163" s="115">
        <f t="shared" si="14"/>
        <v>0</v>
      </c>
      <c r="BF163" s="115">
        <f t="shared" si="15"/>
        <v>0</v>
      </c>
      <c r="BG163" s="115">
        <f t="shared" si="16"/>
        <v>0</v>
      </c>
      <c r="BH163" s="115">
        <f t="shared" si="17"/>
        <v>0</v>
      </c>
      <c r="BI163" s="115">
        <f t="shared" si="18"/>
        <v>0</v>
      </c>
      <c r="BJ163" s="10" t="s">
        <v>81</v>
      </c>
      <c r="BK163" s="115">
        <f t="shared" si="19"/>
        <v>0</v>
      </c>
      <c r="BL163" s="10" t="s">
        <v>109</v>
      </c>
      <c r="BM163" s="114" t="s">
        <v>274</v>
      </c>
    </row>
    <row r="164" spans="2:65" s="1" customFormat="1" ht="21.75" customHeight="1">
      <c r="B164" s="25"/>
      <c r="C164" s="116" t="s">
        <v>192</v>
      </c>
      <c r="D164" s="116" t="s">
        <v>131</v>
      </c>
      <c r="E164" s="117" t="s">
        <v>275</v>
      </c>
      <c r="F164" s="118" t="s">
        <v>276</v>
      </c>
      <c r="G164" s="119" t="s">
        <v>206</v>
      </c>
      <c r="H164" s="120">
        <v>51</v>
      </c>
      <c r="I164" s="121">
        <v>0</v>
      </c>
      <c r="J164" s="122">
        <f t="shared" si="10"/>
        <v>0</v>
      </c>
      <c r="K164" s="123"/>
      <c r="L164" s="124"/>
      <c r="M164" s="125" t="s">
        <v>1</v>
      </c>
      <c r="N164" s="126" t="s">
        <v>38</v>
      </c>
      <c r="P164" s="112">
        <f t="shared" si="11"/>
        <v>0</v>
      </c>
      <c r="Q164" s="112">
        <v>0</v>
      </c>
      <c r="R164" s="112">
        <f t="shared" si="12"/>
        <v>0</v>
      </c>
      <c r="S164" s="112">
        <v>0</v>
      </c>
      <c r="T164" s="113">
        <f t="shared" si="13"/>
        <v>0</v>
      </c>
      <c r="AR164" s="114" t="s">
        <v>121</v>
      </c>
      <c r="AT164" s="114" t="s">
        <v>131</v>
      </c>
      <c r="AU164" s="114" t="s">
        <v>73</v>
      </c>
      <c r="AY164" s="10" t="s">
        <v>110</v>
      </c>
      <c r="BE164" s="115">
        <f t="shared" si="14"/>
        <v>0</v>
      </c>
      <c r="BF164" s="115">
        <f t="shared" si="15"/>
        <v>0</v>
      </c>
      <c r="BG164" s="115">
        <f t="shared" si="16"/>
        <v>0</v>
      </c>
      <c r="BH164" s="115">
        <f t="shared" si="17"/>
        <v>0</v>
      </c>
      <c r="BI164" s="115">
        <f t="shared" si="18"/>
        <v>0</v>
      </c>
      <c r="BJ164" s="10" t="s">
        <v>81</v>
      </c>
      <c r="BK164" s="115">
        <f t="shared" si="19"/>
        <v>0</v>
      </c>
      <c r="BL164" s="10" t="s">
        <v>109</v>
      </c>
      <c r="BM164" s="114" t="s">
        <v>277</v>
      </c>
    </row>
    <row r="165" spans="2:65" s="1" customFormat="1" ht="21.75" customHeight="1">
      <c r="B165" s="25"/>
      <c r="C165" s="102" t="s">
        <v>278</v>
      </c>
      <c r="D165" s="102" t="s">
        <v>105</v>
      </c>
      <c r="E165" s="103" t="s">
        <v>279</v>
      </c>
      <c r="F165" s="104" t="s">
        <v>280</v>
      </c>
      <c r="G165" s="105" t="s">
        <v>128</v>
      </c>
      <c r="H165" s="106">
        <v>5.9</v>
      </c>
      <c r="I165" s="107">
        <v>0</v>
      </c>
      <c r="J165" s="108">
        <f t="shared" si="10"/>
        <v>0</v>
      </c>
      <c r="K165" s="109"/>
      <c r="L165" s="25"/>
      <c r="M165" s="110" t="s">
        <v>1</v>
      </c>
      <c r="N165" s="111" t="s">
        <v>38</v>
      </c>
      <c r="P165" s="112">
        <f t="shared" si="11"/>
        <v>0</v>
      </c>
      <c r="Q165" s="112">
        <v>0</v>
      </c>
      <c r="R165" s="112">
        <f t="shared" si="12"/>
        <v>0</v>
      </c>
      <c r="S165" s="112">
        <v>0</v>
      </c>
      <c r="T165" s="113">
        <f t="shared" si="13"/>
        <v>0</v>
      </c>
      <c r="AR165" s="114" t="s">
        <v>109</v>
      </c>
      <c r="AT165" s="114" t="s">
        <v>105</v>
      </c>
      <c r="AU165" s="114" t="s">
        <v>73</v>
      </c>
      <c r="AY165" s="10" t="s">
        <v>110</v>
      </c>
      <c r="BE165" s="115">
        <f t="shared" si="14"/>
        <v>0</v>
      </c>
      <c r="BF165" s="115">
        <f t="shared" si="15"/>
        <v>0</v>
      </c>
      <c r="BG165" s="115">
        <f t="shared" si="16"/>
        <v>0</v>
      </c>
      <c r="BH165" s="115">
        <f t="shared" si="17"/>
        <v>0</v>
      </c>
      <c r="BI165" s="115">
        <f t="shared" si="18"/>
        <v>0</v>
      </c>
      <c r="BJ165" s="10" t="s">
        <v>81</v>
      </c>
      <c r="BK165" s="115">
        <f t="shared" si="19"/>
        <v>0</v>
      </c>
      <c r="BL165" s="10" t="s">
        <v>109</v>
      </c>
      <c r="BM165" s="114" t="s">
        <v>281</v>
      </c>
    </row>
    <row r="166" spans="2:65" s="1" customFormat="1" ht="33" customHeight="1">
      <c r="B166" s="25"/>
      <c r="C166" s="102" t="s">
        <v>196</v>
      </c>
      <c r="D166" s="102" t="s">
        <v>105</v>
      </c>
      <c r="E166" s="103" t="s">
        <v>282</v>
      </c>
      <c r="F166" s="104" t="s">
        <v>283</v>
      </c>
      <c r="G166" s="105" t="s">
        <v>206</v>
      </c>
      <c r="H166" s="106">
        <v>12</v>
      </c>
      <c r="I166" s="107">
        <v>0</v>
      </c>
      <c r="J166" s="108">
        <f t="shared" si="10"/>
        <v>0</v>
      </c>
      <c r="K166" s="109"/>
      <c r="L166" s="25"/>
      <c r="M166" s="110" t="s">
        <v>1</v>
      </c>
      <c r="N166" s="111" t="s">
        <v>38</v>
      </c>
      <c r="P166" s="112">
        <f t="shared" si="11"/>
        <v>0</v>
      </c>
      <c r="Q166" s="112">
        <v>0</v>
      </c>
      <c r="R166" s="112">
        <f t="shared" si="12"/>
        <v>0</v>
      </c>
      <c r="S166" s="112">
        <v>0</v>
      </c>
      <c r="T166" s="113">
        <f t="shared" si="13"/>
        <v>0</v>
      </c>
      <c r="AR166" s="114" t="s">
        <v>109</v>
      </c>
      <c r="AT166" s="114" t="s">
        <v>105</v>
      </c>
      <c r="AU166" s="114" t="s">
        <v>73</v>
      </c>
      <c r="AY166" s="10" t="s">
        <v>110</v>
      </c>
      <c r="BE166" s="115">
        <f t="shared" si="14"/>
        <v>0</v>
      </c>
      <c r="BF166" s="115">
        <f t="shared" si="15"/>
        <v>0</v>
      </c>
      <c r="BG166" s="115">
        <f t="shared" si="16"/>
        <v>0</v>
      </c>
      <c r="BH166" s="115">
        <f t="shared" si="17"/>
        <v>0</v>
      </c>
      <c r="BI166" s="115">
        <f t="shared" si="18"/>
        <v>0</v>
      </c>
      <c r="BJ166" s="10" t="s">
        <v>81</v>
      </c>
      <c r="BK166" s="115">
        <f t="shared" si="19"/>
        <v>0</v>
      </c>
      <c r="BL166" s="10" t="s">
        <v>109</v>
      </c>
      <c r="BM166" s="114" t="s">
        <v>284</v>
      </c>
    </row>
    <row r="167" spans="2:65" s="1" customFormat="1" ht="21.75" customHeight="1">
      <c r="B167" s="25"/>
      <c r="C167" s="102" t="s">
        <v>285</v>
      </c>
      <c r="D167" s="102" t="s">
        <v>105</v>
      </c>
      <c r="E167" s="103" t="s">
        <v>286</v>
      </c>
      <c r="F167" s="104" t="s">
        <v>287</v>
      </c>
      <c r="G167" s="105" t="s">
        <v>206</v>
      </c>
      <c r="H167" s="106">
        <v>12</v>
      </c>
      <c r="I167" s="107">
        <v>0</v>
      </c>
      <c r="J167" s="108">
        <f t="shared" si="10"/>
        <v>0</v>
      </c>
      <c r="K167" s="109"/>
      <c r="L167" s="25"/>
      <c r="M167" s="110" t="s">
        <v>1</v>
      </c>
      <c r="N167" s="111" t="s">
        <v>38</v>
      </c>
      <c r="P167" s="112">
        <f t="shared" si="11"/>
        <v>0</v>
      </c>
      <c r="Q167" s="112">
        <v>0</v>
      </c>
      <c r="R167" s="112">
        <f t="shared" si="12"/>
        <v>0</v>
      </c>
      <c r="S167" s="112">
        <v>0</v>
      </c>
      <c r="T167" s="113">
        <f t="shared" si="13"/>
        <v>0</v>
      </c>
      <c r="AR167" s="114" t="s">
        <v>109</v>
      </c>
      <c r="AT167" s="114" t="s">
        <v>105</v>
      </c>
      <c r="AU167" s="114" t="s">
        <v>73</v>
      </c>
      <c r="AY167" s="10" t="s">
        <v>110</v>
      </c>
      <c r="BE167" s="115">
        <f t="shared" si="14"/>
        <v>0</v>
      </c>
      <c r="BF167" s="115">
        <f t="shared" si="15"/>
        <v>0</v>
      </c>
      <c r="BG167" s="115">
        <f t="shared" si="16"/>
        <v>0</v>
      </c>
      <c r="BH167" s="115">
        <f t="shared" si="17"/>
        <v>0</v>
      </c>
      <c r="BI167" s="115">
        <f t="shared" si="18"/>
        <v>0</v>
      </c>
      <c r="BJ167" s="10" t="s">
        <v>81</v>
      </c>
      <c r="BK167" s="115">
        <f t="shared" si="19"/>
        <v>0</v>
      </c>
      <c r="BL167" s="10" t="s">
        <v>109</v>
      </c>
      <c r="BM167" s="114" t="s">
        <v>288</v>
      </c>
    </row>
    <row r="168" spans="2:65" s="1" customFormat="1" ht="33" customHeight="1">
      <c r="B168" s="25"/>
      <c r="C168" s="102" t="s">
        <v>199</v>
      </c>
      <c r="D168" s="102" t="s">
        <v>105</v>
      </c>
      <c r="E168" s="103" t="s">
        <v>289</v>
      </c>
      <c r="F168" s="104" t="s">
        <v>290</v>
      </c>
      <c r="G168" s="105" t="s">
        <v>134</v>
      </c>
      <c r="H168" s="106">
        <v>1.26</v>
      </c>
      <c r="I168" s="107">
        <v>0</v>
      </c>
      <c r="J168" s="108">
        <f t="shared" si="10"/>
        <v>0</v>
      </c>
      <c r="K168" s="109"/>
      <c r="L168" s="25"/>
      <c r="M168" s="110" t="s">
        <v>1</v>
      </c>
      <c r="N168" s="111" t="s">
        <v>38</v>
      </c>
      <c r="P168" s="112">
        <f t="shared" si="11"/>
        <v>0</v>
      </c>
      <c r="Q168" s="112">
        <v>0</v>
      </c>
      <c r="R168" s="112">
        <f t="shared" si="12"/>
        <v>0</v>
      </c>
      <c r="S168" s="112">
        <v>0</v>
      </c>
      <c r="T168" s="113">
        <f t="shared" si="13"/>
        <v>0</v>
      </c>
      <c r="AR168" s="114" t="s">
        <v>109</v>
      </c>
      <c r="AT168" s="114" t="s">
        <v>105</v>
      </c>
      <c r="AU168" s="114" t="s">
        <v>73</v>
      </c>
      <c r="AY168" s="10" t="s">
        <v>110</v>
      </c>
      <c r="BE168" s="115">
        <f t="shared" si="14"/>
        <v>0</v>
      </c>
      <c r="BF168" s="115">
        <f t="shared" si="15"/>
        <v>0</v>
      </c>
      <c r="BG168" s="115">
        <f t="shared" si="16"/>
        <v>0</v>
      </c>
      <c r="BH168" s="115">
        <f t="shared" si="17"/>
        <v>0</v>
      </c>
      <c r="BI168" s="115">
        <f t="shared" si="18"/>
        <v>0</v>
      </c>
      <c r="BJ168" s="10" t="s">
        <v>81</v>
      </c>
      <c r="BK168" s="115">
        <f t="shared" si="19"/>
        <v>0</v>
      </c>
      <c r="BL168" s="10" t="s">
        <v>109</v>
      </c>
      <c r="BM168" s="114" t="s">
        <v>291</v>
      </c>
    </row>
    <row r="169" spans="2:65" s="1" customFormat="1" ht="21.75" customHeight="1">
      <c r="B169" s="25"/>
      <c r="C169" s="102" t="s">
        <v>292</v>
      </c>
      <c r="D169" s="102" t="s">
        <v>105</v>
      </c>
      <c r="E169" s="103" t="s">
        <v>293</v>
      </c>
      <c r="F169" s="104" t="s">
        <v>294</v>
      </c>
      <c r="G169" s="105" t="s">
        <v>134</v>
      </c>
      <c r="H169" s="106">
        <v>7.644</v>
      </c>
      <c r="I169" s="107">
        <v>0</v>
      </c>
      <c r="J169" s="108">
        <f t="shared" si="10"/>
        <v>0</v>
      </c>
      <c r="K169" s="109"/>
      <c r="L169" s="25"/>
      <c r="M169" s="110" t="s">
        <v>1</v>
      </c>
      <c r="N169" s="111" t="s">
        <v>38</v>
      </c>
      <c r="P169" s="112">
        <f t="shared" si="11"/>
        <v>0</v>
      </c>
      <c r="Q169" s="112">
        <v>0</v>
      </c>
      <c r="R169" s="112">
        <f t="shared" si="12"/>
        <v>0</v>
      </c>
      <c r="S169" s="112">
        <v>0</v>
      </c>
      <c r="T169" s="113">
        <f t="shared" si="13"/>
        <v>0</v>
      </c>
      <c r="AR169" s="114" t="s">
        <v>109</v>
      </c>
      <c r="AT169" s="114" t="s">
        <v>105</v>
      </c>
      <c r="AU169" s="114" t="s">
        <v>73</v>
      </c>
      <c r="AY169" s="10" t="s">
        <v>110</v>
      </c>
      <c r="BE169" s="115">
        <f t="shared" si="14"/>
        <v>0</v>
      </c>
      <c r="BF169" s="115">
        <f t="shared" si="15"/>
        <v>0</v>
      </c>
      <c r="BG169" s="115">
        <f t="shared" si="16"/>
        <v>0</v>
      </c>
      <c r="BH169" s="115">
        <f t="shared" si="17"/>
        <v>0</v>
      </c>
      <c r="BI169" s="115">
        <f t="shared" si="18"/>
        <v>0</v>
      </c>
      <c r="BJ169" s="10" t="s">
        <v>81</v>
      </c>
      <c r="BK169" s="115">
        <f t="shared" si="19"/>
        <v>0</v>
      </c>
      <c r="BL169" s="10" t="s">
        <v>109</v>
      </c>
      <c r="BM169" s="114" t="s">
        <v>295</v>
      </c>
    </row>
    <row r="170" spans="2:65" s="1" customFormat="1" ht="21.75" customHeight="1">
      <c r="B170" s="25"/>
      <c r="C170" s="102" t="s">
        <v>203</v>
      </c>
      <c r="D170" s="102" t="s">
        <v>105</v>
      </c>
      <c r="E170" s="103" t="s">
        <v>296</v>
      </c>
      <c r="F170" s="104" t="s">
        <v>297</v>
      </c>
      <c r="G170" s="105" t="s">
        <v>134</v>
      </c>
      <c r="H170" s="106">
        <v>7.644</v>
      </c>
      <c r="I170" s="107">
        <v>0</v>
      </c>
      <c r="J170" s="108">
        <f t="shared" si="10"/>
        <v>0</v>
      </c>
      <c r="K170" s="109"/>
      <c r="L170" s="25"/>
      <c r="M170" s="110" t="s">
        <v>1</v>
      </c>
      <c r="N170" s="111" t="s">
        <v>38</v>
      </c>
      <c r="P170" s="112">
        <f t="shared" si="11"/>
        <v>0</v>
      </c>
      <c r="Q170" s="112">
        <v>0</v>
      </c>
      <c r="R170" s="112">
        <f t="shared" si="12"/>
        <v>0</v>
      </c>
      <c r="S170" s="112">
        <v>0</v>
      </c>
      <c r="T170" s="113">
        <f t="shared" si="13"/>
        <v>0</v>
      </c>
      <c r="AR170" s="114" t="s">
        <v>109</v>
      </c>
      <c r="AT170" s="114" t="s">
        <v>105</v>
      </c>
      <c r="AU170" s="114" t="s">
        <v>73</v>
      </c>
      <c r="AY170" s="10" t="s">
        <v>110</v>
      </c>
      <c r="BE170" s="115">
        <f t="shared" si="14"/>
        <v>0</v>
      </c>
      <c r="BF170" s="115">
        <f t="shared" si="15"/>
        <v>0</v>
      </c>
      <c r="BG170" s="115">
        <f t="shared" si="16"/>
        <v>0</v>
      </c>
      <c r="BH170" s="115">
        <f t="shared" si="17"/>
        <v>0</v>
      </c>
      <c r="BI170" s="115">
        <f t="shared" si="18"/>
        <v>0</v>
      </c>
      <c r="BJ170" s="10" t="s">
        <v>81</v>
      </c>
      <c r="BK170" s="115">
        <f t="shared" si="19"/>
        <v>0</v>
      </c>
      <c r="BL170" s="10" t="s">
        <v>109</v>
      </c>
      <c r="BM170" s="114" t="s">
        <v>298</v>
      </c>
    </row>
    <row r="171" spans="2:65" s="1" customFormat="1" ht="21.75" customHeight="1">
      <c r="B171" s="25"/>
      <c r="C171" s="102" t="s">
        <v>299</v>
      </c>
      <c r="D171" s="102" t="s">
        <v>105</v>
      </c>
      <c r="E171" s="103" t="s">
        <v>300</v>
      </c>
      <c r="F171" s="104" t="s">
        <v>301</v>
      </c>
      <c r="G171" s="105" t="s">
        <v>134</v>
      </c>
      <c r="H171" s="106">
        <v>7.644</v>
      </c>
      <c r="I171" s="107">
        <v>0</v>
      </c>
      <c r="J171" s="108">
        <f t="shared" si="10"/>
        <v>0</v>
      </c>
      <c r="K171" s="109"/>
      <c r="L171" s="25"/>
      <c r="M171" s="110" t="s">
        <v>1</v>
      </c>
      <c r="N171" s="111" t="s">
        <v>38</v>
      </c>
      <c r="P171" s="112">
        <f t="shared" si="11"/>
        <v>0</v>
      </c>
      <c r="Q171" s="112">
        <v>0</v>
      </c>
      <c r="R171" s="112">
        <f t="shared" si="12"/>
        <v>0</v>
      </c>
      <c r="S171" s="112">
        <v>0</v>
      </c>
      <c r="T171" s="113">
        <f t="shared" si="13"/>
        <v>0</v>
      </c>
      <c r="AR171" s="114" t="s">
        <v>109</v>
      </c>
      <c r="AT171" s="114" t="s">
        <v>105</v>
      </c>
      <c r="AU171" s="114" t="s">
        <v>73</v>
      </c>
      <c r="AY171" s="10" t="s">
        <v>110</v>
      </c>
      <c r="BE171" s="115">
        <f t="shared" si="14"/>
        <v>0</v>
      </c>
      <c r="BF171" s="115">
        <f t="shared" si="15"/>
        <v>0</v>
      </c>
      <c r="BG171" s="115">
        <f t="shared" si="16"/>
        <v>0</v>
      </c>
      <c r="BH171" s="115">
        <f t="shared" si="17"/>
        <v>0</v>
      </c>
      <c r="BI171" s="115">
        <f t="shared" si="18"/>
        <v>0</v>
      </c>
      <c r="BJ171" s="10" t="s">
        <v>81</v>
      </c>
      <c r="BK171" s="115">
        <f t="shared" si="19"/>
        <v>0</v>
      </c>
      <c r="BL171" s="10" t="s">
        <v>109</v>
      </c>
      <c r="BM171" s="114" t="s">
        <v>302</v>
      </c>
    </row>
    <row r="172" spans="2:65" s="1" customFormat="1" ht="33" customHeight="1">
      <c r="B172" s="25"/>
      <c r="C172" s="102" t="s">
        <v>207</v>
      </c>
      <c r="D172" s="102" t="s">
        <v>105</v>
      </c>
      <c r="E172" s="103" t="s">
        <v>303</v>
      </c>
      <c r="F172" s="104" t="s">
        <v>304</v>
      </c>
      <c r="G172" s="105" t="s">
        <v>134</v>
      </c>
      <c r="H172" s="106">
        <v>-3.24</v>
      </c>
      <c r="I172" s="107">
        <v>0</v>
      </c>
      <c r="J172" s="108">
        <f t="shared" si="10"/>
        <v>0</v>
      </c>
      <c r="K172" s="109"/>
      <c r="L172" s="25"/>
      <c r="M172" s="110" t="s">
        <v>1</v>
      </c>
      <c r="N172" s="111" t="s">
        <v>38</v>
      </c>
      <c r="P172" s="112">
        <f t="shared" si="11"/>
        <v>0</v>
      </c>
      <c r="Q172" s="112">
        <v>0</v>
      </c>
      <c r="R172" s="112">
        <f t="shared" si="12"/>
        <v>0</v>
      </c>
      <c r="S172" s="112">
        <v>0</v>
      </c>
      <c r="T172" s="113">
        <f t="shared" si="13"/>
        <v>0</v>
      </c>
      <c r="AR172" s="114" t="s">
        <v>109</v>
      </c>
      <c r="AT172" s="114" t="s">
        <v>105</v>
      </c>
      <c r="AU172" s="114" t="s">
        <v>73</v>
      </c>
      <c r="AY172" s="10" t="s">
        <v>110</v>
      </c>
      <c r="BE172" s="115">
        <f t="shared" si="14"/>
        <v>0</v>
      </c>
      <c r="BF172" s="115">
        <f t="shared" si="15"/>
        <v>0</v>
      </c>
      <c r="BG172" s="115">
        <f t="shared" si="16"/>
        <v>0</v>
      </c>
      <c r="BH172" s="115">
        <f t="shared" si="17"/>
        <v>0</v>
      </c>
      <c r="BI172" s="115">
        <f t="shared" si="18"/>
        <v>0</v>
      </c>
      <c r="BJ172" s="10" t="s">
        <v>81</v>
      </c>
      <c r="BK172" s="115">
        <f t="shared" si="19"/>
        <v>0</v>
      </c>
      <c r="BL172" s="10" t="s">
        <v>109</v>
      </c>
      <c r="BM172" s="114" t="s">
        <v>305</v>
      </c>
    </row>
    <row r="173" spans="2:65" s="1" customFormat="1" ht="44.25" customHeight="1">
      <c r="B173" s="25"/>
      <c r="C173" s="102" t="s">
        <v>306</v>
      </c>
      <c r="D173" s="102" t="s">
        <v>105</v>
      </c>
      <c r="E173" s="103" t="s">
        <v>307</v>
      </c>
      <c r="F173" s="104" t="s">
        <v>308</v>
      </c>
      <c r="G173" s="105" t="s">
        <v>134</v>
      </c>
      <c r="H173" s="106">
        <v>7.644</v>
      </c>
      <c r="I173" s="107">
        <v>0</v>
      </c>
      <c r="J173" s="108">
        <f t="shared" si="10"/>
        <v>0</v>
      </c>
      <c r="K173" s="109"/>
      <c r="L173" s="25"/>
      <c r="M173" s="110" t="s">
        <v>1</v>
      </c>
      <c r="N173" s="111" t="s">
        <v>38</v>
      </c>
      <c r="P173" s="112">
        <f t="shared" si="11"/>
        <v>0</v>
      </c>
      <c r="Q173" s="112">
        <v>0</v>
      </c>
      <c r="R173" s="112">
        <f t="shared" si="12"/>
        <v>0</v>
      </c>
      <c r="S173" s="112">
        <v>0</v>
      </c>
      <c r="T173" s="113">
        <f t="shared" si="13"/>
        <v>0</v>
      </c>
      <c r="AR173" s="114" t="s">
        <v>109</v>
      </c>
      <c r="AT173" s="114" t="s">
        <v>105</v>
      </c>
      <c r="AU173" s="114" t="s">
        <v>73</v>
      </c>
      <c r="AY173" s="10" t="s">
        <v>110</v>
      </c>
      <c r="BE173" s="115">
        <f t="shared" si="14"/>
        <v>0</v>
      </c>
      <c r="BF173" s="115">
        <f t="shared" si="15"/>
        <v>0</v>
      </c>
      <c r="BG173" s="115">
        <f t="shared" si="16"/>
        <v>0</v>
      </c>
      <c r="BH173" s="115">
        <f t="shared" si="17"/>
        <v>0</v>
      </c>
      <c r="BI173" s="115">
        <f t="shared" si="18"/>
        <v>0</v>
      </c>
      <c r="BJ173" s="10" t="s">
        <v>81</v>
      </c>
      <c r="BK173" s="115">
        <f t="shared" si="19"/>
        <v>0</v>
      </c>
      <c r="BL173" s="10" t="s">
        <v>109</v>
      </c>
      <c r="BM173" s="114" t="s">
        <v>309</v>
      </c>
    </row>
    <row r="174" spans="2:65" s="1" customFormat="1" ht="21.75" customHeight="1">
      <c r="B174" s="25"/>
      <c r="C174" s="102" t="s">
        <v>211</v>
      </c>
      <c r="D174" s="102" t="s">
        <v>105</v>
      </c>
      <c r="E174" s="103" t="s">
        <v>310</v>
      </c>
      <c r="F174" s="104" t="s">
        <v>311</v>
      </c>
      <c r="G174" s="105" t="s">
        <v>134</v>
      </c>
      <c r="H174" s="106">
        <v>333.27</v>
      </c>
      <c r="I174" s="107">
        <v>0</v>
      </c>
      <c r="J174" s="108">
        <f t="shared" si="10"/>
        <v>0</v>
      </c>
      <c r="K174" s="109"/>
      <c r="L174" s="25"/>
      <c r="M174" s="110" t="s">
        <v>1</v>
      </c>
      <c r="N174" s="111" t="s">
        <v>38</v>
      </c>
      <c r="P174" s="112">
        <f t="shared" si="11"/>
        <v>0</v>
      </c>
      <c r="Q174" s="112">
        <v>0</v>
      </c>
      <c r="R174" s="112">
        <f t="shared" si="12"/>
        <v>0</v>
      </c>
      <c r="S174" s="112">
        <v>0</v>
      </c>
      <c r="T174" s="113">
        <f t="shared" si="13"/>
        <v>0</v>
      </c>
      <c r="AR174" s="114" t="s">
        <v>109</v>
      </c>
      <c r="AT174" s="114" t="s">
        <v>105</v>
      </c>
      <c r="AU174" s="114" t="s">
        <v>73</v>
      </c>
      <c r="AY174" s="10" t="s">
        <v>110</v>
      </c>
      <c r="BE174" s="115">
        <f t="shared" si="14"/>
        <v>0</v>
      </c>
      <c r="BF174" s="115">
        <f t="shared" si="15"/>
        <v>0</v>
      </c>
      <c r="BG174" s="115">
        <f t="shared" si="16"/>
        <v>0</v>
      </c>
      <c r="BH174" s="115">
        <f t="shared" si="17"/>
        <v>0</v>
      </c>
      <c r="BI174" s="115">
        <f t="shared" si="18"/>
        <v>0</v>
      </c>
      <c r="BJ174" s="10" t="s">
        <v>81</v>
      </c>
      <c r="BK174" s="115">
        <f t="shared" si="19"/>
        <v>0</v>
      </c>
      <c r="BL174" s="10" t="s">
        <v>109</v>
      </c>
      <c r="BM174" s="114" t="s">
        <v>312</v>
      </c>
    </row>
    <row r="175" spans="2:65" s="1" customFormat="1" ht="16.5" customHeight="1">
      <c r="B175" s="25"/>
      <c r="C175" s="102" t="s">
        <v>313</v>
      </c>
      <c r="D175" s="102" t="s">
        <v>105</v>
      </c>
      <c r="E175" s="103" t="s">
        <v>314</v>
      </c>
      <c r="F175" s="104" t="s">
        <v>315</v>
      </c>
      <c r="G175" s="105" t="s">
        <v>316</v>
      </c>
      <c r="H175" s="106">
        <v>1</v>
      </c>
      <c r="I175" s="107">
        <v>0</v>
      </c>
      <c r="J175" s="108">
        <f t="shared" si="10"/>
        <v>0</v>
      </c>
      <c r="K175" s="109"/>
      <c r="L175" s="25"/>
      <c r="M175" s="110" t="s">
        <v>1</v>
      </c>
      <c r="N175" s="111" t="s">
        <v>38</v>
      </c>
      <c r="P175" s="112">
        <f t="shared" si="11"/>
        <v>0</v>
      </c>
      <c r="Q175" s="112">
        <v>0</v>
      </c>
      <c r="R175" s="112">
        <f t="shared" si="12"/>
        <v>0</v>
      </c>
      <c r="S175" s="112">
        <v>0</v>
      </c>
      <c r="T175" s="113">
        <f t="shared" si="13"/>
        <v>0</v>
      </c>
      <c r="AR175" s="114" t="s">
        <v>109</v>
      </c>
      <c r="AT175" s="114" t="s">
        <v>105</v>
      </c>
      <c r="AU175" s="114" t="s">
        <v>73</v>
      </c>
      <c r="AY175" s="10" t="s">
        <v>110</v>
      </c>
      <c r="BE175" s="115">
        <f t="shared" si="14"/>
        <v>0</v>
      </c>
      <c r="BF175" s="115">
        <f t="shared" si="15"/>
        <v>0</v>
      </c>
      <c r="BG175" s="115">
        <f t="shared" si="16"/>
        <v>0</v>
      </c>
      <c r="BH175" s="115">
        <f t="shared" si="17"/>
        <v>0</v>
      </c>
      <c r="BI175" s="115">
        <f t="shared" si="18"/>
        <v>0</v>
      </c>
      <c r="BJ175" s="10" t="s">
        <v>81</v>
      </c>
      <c r="BK175" s="115">
        <f t="shared" si="19"/>
        <v>0</v>
      </c>
      <c r="BL175" s="10" t="s">
        <v>109</v>
      </c>
      <c r="BM175" s="114" t="s">
        <v>317</v>
      </c>
    </row>
    <row r="176" spans="2:65" s="1" customFormat="1" ht="16.5" customHeight="1">
      <c r="B176" s="25"/>
      <c r="C176" s="102" t="s">
        <v>214</v>
      </c>
      <c r="D176" s="102" t="s">
        <v>105</v>
      </c>
      <c r="E176" s="103" t="s">
        <v>318</v>
      </c>
      <c r="F176" s="104" t="s">
        <v>319</v>
      </c>
      <c r="G176" s="105" t="s">
        <v>316</v>
      </c>
      <c r="H176" s="106">
        <v>1</v>
      </c>
      <c r="I176" s="107">
        <v>0</v>
      </c>
      <c r="J176" s="108">
        <f t="shared" si="10"/>
        <v>0</v>
      </c>
      <c r="K176" s="109"/>
      <c r="L176" s="25"/>
      <c r="M176" s="110" t="s">
        <v>1</v>
      </c>
      <c r="N176" s="111" t="s">
        <v>38</v>
      </c>
      <c r="P176" s="112">
        <f t="shared" si="11"/>
        <v>0</v>
      </c>
      <c r="Q176" s="112">
        <v>0</v>
      </c>
      <c r="R176" s="112">
        <f t="shared" si="12"/>
        <v>0</v>
      </c>
      <c r="S176" s="112">
        <v>0</v>
      </c>
      <c r="T176" s="113">
        <f t="shared" si="13"/>
        <v>0</v>
      </c>
      <c r="AR176" s="114" t="s">
        <v>109</v>
      </c>
      <c r="AT176" s="114" t="s">
        <v>105</v>
      </c>
      <c r="AU176" s="114" t="s">
        <v>73</v>
      </c>
      <c r="AY176" s="10" t="s">
        <v>110</v>
      </c>
      <c r="BE176" s="115">
        <f t="shared" si="14"/>
        <v>0</v>
      </c>
      <c r="BF176" s="115">
        <f t="shared" si="15"/>
        <v>0</v>
      </c>
      <c r="BG176" s="115">
        <f t="shared" si="16"/>
        <v>0</v>
      </c>
      <c r="BH176" s="115">
        <f t="shared" si="17"/>
        <v>0</v>
      </c>
      <c r="BI176" s="115">
        <f t="shared" si="18"/>
        <v>0</v>
      </c>
      <c r="BJ176" s="10" t="s">
        <v>81</v>
      </c>
      <c r="BK176" s="115">
        <f t="shared" si="19"/>
        <v>0</v>
      </c>
      <c r="BL176" s="10" t="s">
        <v>109</v>
      </c>
      <c r="BM176" s="114" t="s">
        <v>320</v>
      </c>
    </row>
    <row r="177" spans="2:65" s="1" customFormat="1" ht="16.5" customHeight="1">
      <c r="B177" s="25"/>
      <c r="C177" s="102" t="s">
        <v>321</v>
      </c>
      <c r="D177" s="102" t="s">
        <v>105</v>
      </c>
      <c r="E177" s="103" t="s">
        <v>322</v>
      </c>
      <c r="F177" s="104" t="s">
        <v>323</v>
      </c>
      <c r="G177" s="105" t="s">
        <v>316</v>
      </c>
      <c r="H177" s="106">
        <v>1</v>
      </c>
      <c r="I177" s="107">
        <v>0</v>
      </c>
      <c r="J177" s="108">
        <f t="shared" si="10"/>
        <v>0</v>
      </c>
      <c r="K177" s="109"/>
      <c r="L177" s="25"/>
      <c r="M177" s="110" t="s">
        <v>1</v>
      </c>
      <c r="N177" s="111" t="s">
        <v>38</v>
      </c>
      <c r="P177" s="112">
        <f t="shared" si="11"/>
        <v>0</v>
      </c>
      <c r="Q177" s="112">
        <v>0</v>
      </c>
      <c r="R177" s="112">
        <f t="shared" si="12"/>
        <v>0</v>
      </c>
      <c r="S177" s="112">
        <v>0</v>
      </c>
      <c r="T177" s="113">
        <f t="shared" si="13"/>
        <v>0</v>
      </c>
      <c r="AR177" s="114" t="s">
        <v>109</v>
      </c>
      <c r="AT177" s="114" t="s">
        <v>105</v>
      </c>
      <c r="AU177" s="114" t="s">
        <v>73</v>
      </c>
      <c r="AY177" s="10" t="s">
        <v>110</v>
      </c>
      <c r="BE177" s="115">
        <f t="shared" si="14"/>
        <v>0</v>
      </c>
      <c r="BF177" s="115">
        <f t="shared" si="15"/>
        <v>0</v>
      </c>
      <c r="BG177" s="115">
        <f t="shared" si="16"/>
        <v>0</v>
      </c>
      <c r="BH177" s="115">
        <f t="shared" si="17"/>
        <v>0</v>
      </c>
      <c r="BI177" s="115">
        <f t="shared" si="18"/>
        <v>0</v>
      </c>
      <c r="BJ177" s="10" t="s">
        <v>81</v>
      </c>
      <c r="BK177" s="115">
        <f t="shared" si="19"/>
        <v>0</v>
      </c>
      <c r="BL177" s="10" t="s">
        <v>109</v>
      </c>
      <c r="BM177" s="114" t="s">
        <v>324</v>
      </c>
    </row>
    <row r="178" spans="2:65" s="1" customFormat="1" ht="21.75" customHeight="1">
      <c r="B178" s="25"/>
      <c r="C178" s="102" t="s">
        <v>218</v>
      </c>
      <c r="D178" s="102" t="s">
        <v>105</v>
      </c>
      <c r="E178" s="103" t="s">
        <v>325</v>
      </c>
      <c r="F178" s="104" t="s">
        <v>326</v>
      </c>
      <c r="G178" s="105" t="s">
        <v>316</v>
      </c>
      <c r="H178" s="106">
        <v>1</v>
      </c>
      <c r="I178" s="107">
        <v>0</v>
      </c>
      <c r="J178" s="108">
        <f t="shared" si="10"/>
        <v>0</v>
      </c>
      <c r="K178" s="109"/>
      <c r="L178" s="25"/>
      <c r="M178" s="110" t="s">
        <v>1</v>
      </c>
      <c r="N178" s="111" t="s">
        <v>38</v>
      </c>
      <c r="P178" s="112">
        <f t="shared" si="11"/>
        <v>0</v>
      </c>
      <c r="Q178" s="112">
        <v>0</v>
      </c>
      <c r="R178" s="112">
        <f t="shared" si="12"/>
        <v>0</v>
      </c>
      <c r="S178" s="112">
        <v>0</v>
      </c>
      <c r="T178" s="113">
        <f t="shared" si="13"/>
        <v>0</v>
      </c>
      <c r="AR178" s="114" t="s">
        <v>109</v>
      </c>
      <c r="AT178" s="114" t="s">
        <v>105</v>
      </c>
      <c r="AU178" s="114" t="s">
        <v>73</v>
      </c>
      <c r="AY178" s="10" t="s">
        <v>110</v>
      </c>
      <c r="BE178" s="115">
        <f t="shared" si="14"/>
        <v>0</v>
      </c>
      <c r="BF178" s="115">
        <f t="shared" si="15"/>
        <v>0</v>
      </c>
      <c r="BG178" s="115">
        <f t="shared" si="16"/>
        <v>0</v>
      </c>
      <c r="BH178" s="115">
        <f t="shared" si="17"/>
        <v>0</v>
      </c>
      <c r="BI178" s="115">
        <f t="shared" si="18"/>
        <v>0</v>
      </c>
      <c r="BJ178" s="10" t="s">
        <v>81</v>
      </c>
      <c r="BK178" s="115">
        <f t="shared" si="19"/>
        <v>0</v>
      </c>
      <c r="BL178" s="10" t="s">
        <v>109</v>
      </c>
      <c r="BM178" s="114" t="s">
        <v>327</v>
      </c>
    </row>
    <row r="179" spans="2:65" s="1" customFormat="1" ht="16.5" customHeight="1">
      <c r="B179" s="25"/>
      <c r="C179" s="102" t="s">
        <v>328</v>
      </c>
      <c r="D179" s="102" t="s">
        <v>105</v>
      </c>
      <c r="E179" s="103" t="s">
        <v>329</v>
      </c>
      <c r="F179" s="104" t="s">
        <v>330</v>
      </c>
      <c r="G179" s="105" t="s">
        <v>331</v>
      </c>
      <c r="H179" s="127"/>
      <c r="I179" s="107">
        <v>0</v>
      </c>
      <c r="J179" s="108">
        <f t="shared" si="10"/>
        <v>0</v>
      </c>
      <c r="K179" s="109"/>
      <c r="L179" s="25"/>
      <c r="M179" s="110" t="s">
        <v>1</v>
      </c>
      <c r="N179" s="111" t="s">
        <v>38</v>
      </c>
      <c r="P179" s="112">
        <f t="shared" si="11"/>
        <v>0</v>
      </c>
      <c r="Q179" s="112">
        <v>0</v>
      </c>
      <c r="R179" s="112">
        <f t="shared" si="12"/>
        <v>0</v>
      </c>
      <c r="S179" s="112">
        <v>0</v>
      </c>
      <c r="T179" s="113">
        <f t="shared" si="13"/>
        <v>0</v>
      </c>
      <c r="AR179" s="114" t="s">
        <v>109</v>
      </c>
      <c r="AT179" s="114" t="s">
        <v>105</v>
      </c>
      <c r="AU179" s="114" t="s">
        <v>73</v>
      </c>
      <c r="AY179" s="10" t="s">
        <v>110</v>
      </c>
      <c r="BE179" s="115">
        <f t="shared" si="14"/>
        <v>0</v>
      </c>
      <c r="BF179" s="115">
        <f t="shared" si="15"/>
        <v>0</v>
      </c>
      <c r="BG179" s="115">
        <f t="shared" si="16"/>
        <v>0</v>
      </c>
      <c r="BH179" s="115">
        <f t="shared" si="17"/>
        <v>0</v>
      </c>
      <c r="BI179" s="115">
        <f t="shared" si="18"/>
        <v>0</v>
      </c>
      <c r="BJ179" s="10" t="s">
        <v>81</v>
      </c>
      <c r="BK179" s="115">
        <f t="shared" si="19"/>
        <v>0</v>
      </c>
      <c r="BL179" s="10" t="s">
        <v>109</v>
      </c>
      <c r="BM179" s="114" t="s">
        <v>332</v>
      </c>
    </row>
    <row r="180" spans="2:65" s="1" customFormat="1" ht="16.5" customHeight="1">
      <c r="B180" s="25"/>
      <c r="C180" s="102" t="s">
        <v>221</v>
      </c>
      <c r="D180" s="102" t="s">
        <v>105</v>
      </c>
      <c r="E180" s="103" t="s">
        <v>333</v>
      </c>
      <c r="F180" s="104" t="s">
        <v>334</v>
      </c>
      <c r="G180" s="105" t="s">
        <v>316</v>
      </c>
      <c r="H180" s="106">
        <v>5</v>
      </c>
      <c r="I180" s="107">
        <v>0</v>
      </c>
      <c r="J180" s="108">
        <f t="shared" si="10"/>
        <v>0</v>
      </c>
      <c r="K180" s="109"/>
      <c r="L180" s="25"/>
      <c r="M180" s="110" t="s">
        <v>1</v>
      </c>
      <c r="N180" s="111" t="s">
        <v>38</v>
      </c>
      <c r="P180" s="112">
        <f t="shared" si="11"/>
        <v>0</v>
      </c>
      <c r="Q180" s="112">
        <v>0</v>
      </c>
      <c r="R180" s="112">
        <f t="shared" si="12"/>
        <v>0</v>
      </c>
      <c r="S180" s="112">
        <v>0</v>
      </c>
      <c r="T180" s="113">
        <f t="shared" si="13"/>
        <v>0</v>
      </c>
      <c r="AR180" s="114" t="s">
        <v>109</v>
      </c>
      <c r="AT180" s="114" t="s">
        <v>105</v>
      </c>
      <c r="AU180" s="114" t="s">
        <v>73</v>
      </c>
      <c r="AY180" s="10" t="s">
        <v>110</v>
      </c>
      <c r="BE180" s="115">
        <f t="shared" si="14"/>
        <v>0</v>
      </c>
      <c r="BF180" s="115">
        <f t="shared" si="15"/>
        <v>0</v>
      </c>
      <c r="BG180" s="115">
        <f t="shared" si="16"/>
        <v>0</v>
      </c>
      <c r="BH180" s="115">
        <f t="shared" si="17"/>
        <v>0</v>
      </c>
      <c r="BI180" s="115">
        <f t="shared" si="18"/>
        <v>0</v>
      </c>
      <c r="BJ180" s="10" t="s">
        <v>81</v>
      </c>
      <c r="BK180" s="115">
        <f t="shared" si="19"/>
        <v>0</v>
      </c>
      <c r="BL180" s="10" t="s">
        <v>109</v>
      </c>
      <c r="BM180" s="114" t="s">
        <v>335</v>
      </c>
    </row>
    <row r="181" spans="2:65" s="1" customFormat="1" ht="16.5" customHeight="1">
      <c r="B181" s="25"/>
      <c r="C181" s="102" t="s">
        <v>336</v>
      </c>
      <c r="D181" s="102" t="s">
        <v>105</v>
      </c>
      <c r="E181" s="103" t="s">
        <v>337</v>
      </c>
      <c r="F181" s="104" t="s">
        <v>338</v>
      </c>
      <c r="G181" s="105" t="s">
        <v>331</v>
      </c>
      <c r="H181" s="127"/>
      <c r="I181" s="107">
        <v>0</v>
      </c>
      <c r="J181" s="108">
        <f aca="true" t="shared" si="20" ref="J181:J183">ROUND(I181*H181,2)</f>
        <v>0</v>
      </c>
      <c r="K181" s="109"/>
      <c r="L181" s="25"/>
      <c r="M181" s="110" t="s">
        <v>1</v>
      </c>
      <c r="N181" s="111" t="s">
        <v>38</v>
      </c>
      <c r="P181" s="112">
        <f aca="true" t="shared" si="21" ref="P181:P183">O181*H181</f>
        <v>0</v>
      </c>
      <c r="Q181" s="112">
        <v>0</v>
      </c>
      <c r="R181" s="112">
        <f aca="true" t="shared" si="22" ref="R181:R183">Q181*H181</f>
        <v>0</v>
      </c>
      <c r="S181" s="112">
        <v>0</v>
      </c>
      <c r="T181" s="113">
        <f aca="true" t="shared" si="23" ref="T181:T183">S181*H181</f>
        <v>0</v>
      </c>
      <c r="AR181" s="114" t="s">
        <v>109</v>
      </c>
      <c r="AT181" s="114" t="s">
        <v>105</v>
      </c>
      <c r="AU181" s="114" t="s">
        <v>73</v>
      </c>
      <c r="AY181" s="10" t="s">
        <v>110</v>
      </c>
      <c r="BE181" s="115">
        <f t="shared" si="14"/>
        <v>0</v>
      </c>
      <c r="BF181" s="115">
        <f t="shared" si="15"/>
        <v>0</v>
      </c>
      <c r="BG181" s="115">
        <f t="shared" si="16"/>
        <v>0</v>
      </c>
      <c r="BH181" s="115">
        <f t="shared" si="17"/>
        <v>0</v>
      </c>
      <c r="BI181" s="115">
        <f t="shared" si="18"/>
        <v>0</v>
      </c>
      <c r="BJ181" s="10" t="s">
        <v>81</v>
      </c>
      <c r="BK181" s="115">
        <f t="shared" si="19"/>
        <v>0</v>
      </c>
      <c r="BL181" s="10" t="s">
        <v>109</v>
      </c>
      <c r="BM181" s="114" t="s">
        <v>339</v>
      </c>
    </row>
    <row r="182" spans="2:65" s="1" customFormat="1" ht="21.75" customHeight="1">
      <c r="B182" s="25"/>
      <c r="C182" s="102" t="s">
        <v>225</v>
      </c>
      <c r="D182" s="102" t="s">
        <v>105</v>
      </c>
      <c r="E182" s="103" t="s">
        <v>340</v>
      </c>
      <c r="F182" s="104" t="s">
        <v>341</v>
      </c>
      <c r="G182" s="105" t="s">
        <v>331</v>
      </c>
      <c r="H182" s="127"/>
      <c r="I182" s="107">
        <v>0</v>
      </c>
      <c r="J182" s="108">
        <f t="shared" si="20"/>
        <v>0</v>
      </c>
      <c r="K182" s="109"/>
      <c r="L182" s="25"/>
      <c r="M182" s="110" t="s">
        <v>1</v>
      </c>
      <c r="N182" s="111" t="s">
        <v>38</v>
      </c>
      <c r="P182" s="112">
        <f t="shared" si="21"/>
        <v>0</v>
      </c>
      <c r="Q182" s="112">
        <v>0</v>
      </c>
      <c r="R182" s="112">
        <f t="shared" si="22"/>
        <v>0</v>
      </c>
      <c r="S182" s="112">
        <v>0</v>
      </c>
      <c r="T182" s="113">
        <f t="shared" si="23"/>
        <v>0</v>
      </c>
      <c r="AR182" s="114" t="s">
        <v>109</v>
      </c>
      <c r="AT182" s="114" t="s">
        <v>105</v>
      </c>
      <c r="AU182" s="114" t="s">
        <v>73</v>
      </c>
      <c r="AY182" s="10" t="s">
        <v>110</v>
      </c>
      <c r="BE182" s="115">
        <f t="shared" si="14"/>
        <v>0</v>
      </c>
      <c r="BF182" s="115">
        <f t="shared" si="15"/>
        <v>0</v>
      </c>
      <c r="BG182" s="115">
        <f t="shared" si="16"/>
        <v>0</v>
      </c>
      <c r="BH182" s="115">
        <f t="shared" si="17"/>
        <v>0</v>
      </c>
      <c r="BI182" s="115">
        <f t="shared" si="18"/>
        <v>0</v>
      </c>
      <c r="BJ182" s="10" t="s">
        <v>81</v>
      </c>
      <c r="BK182" s="115">
        <f t="shared" si="19"/>
        <v>0</v>
      </c>
      <c r="BL182" s="10" t="s">
        <v>109</v>
      </c>
      <c r="BM182" s="114" t="s">
        <v>342</v>
      </c>
    </row>
    <row r="183" spans="2:65" s="1" customFormat="1" ht="21.75" customHeight="1">
      <c r="B183" s="25"/>
      <c r="C183" s="102" t="s">
        <v>343</v>
      </c>
      <c r="D183" s="102" t="s">
        <v>105</v>
      </c>
      <c r="E183" s="103" t="s">
        <v>344</v>
      </c>
      <c r="F183" s="104" t="s">
        <v>345</v>
      </c>
      <c r="G183" s="105" t="s">
        <v>316</v>
      </c>
      <c r="H183" s="106">
        <v>1</v>
      </c>
      <c r="I183" s="107">
        <v>0</v>
      </c>
      <c r="J183" s="108">
        <f t="shared" si="20"/>
        <v>0</v>
      </c>
      <c r="K183" s="109"/>
      <c r="L183" s="25"/>
      <c r="M183" s="128" t="s">
        <v>1</v>
      </c>
      <c r="N183" s="129" t="s">
        <v>38</v>
      </c>
      <c r="O183" s="130"/>
      <c r="P183" s="131">
        <f t="shared" si="21"/>
        <v>0</v>
      </c>
      <c r="Q183" s="131">
        <v>0</v>
      </c>
      <c r="R183" s="131">
        <f t="shared" si="22"/>
        <v>0</v>
      </c>
      <c r="S183" s="131">
        <v>0</v>
      </c>
      <c r="T183" s="132">
        <f t="shared" si="23"/>
        <v>0</v>
      </c>
      <c r="AR183" s="114" t="s">
        <v>109</v>
      </c>
      <c r="AT183" s="114" t="s">
        <v>105</v>
      </c>
      <c r="AU183" s="114" t="s">
        <v>73</v>
      </c>
      <c r="AY183" s="10" t="s">
        <v>110</v>
      </c>
      <c r="BE183" s="115">
        <f t="shared" si="14"/>
        <v>0</v>
      </c>
      <c r="BF183" s="115">
        <f t="shared" si="15"/>
        <v>0</v>
      </c>
      <c r="BG183" s="115">
        <f t="shared" si="16"/>
        <v>0</v>
      </c>
      <c r="BH183" s="115">
        <f t="shared" si="17"/>
        <v>0</v>
      </c>
      <c r="BI183" s="115">
        <f t="shared" si="18"/>
        <v>0</v>
      </c>
      <c r="BJ183" s="10" t="s">
        <v>81</v>
      </c>
      <c r="BK183" s="115">
        <f t="shared" si="19"/>
        <v>0</v>
      </c>
      <c r="BL183" s="10" t="s">
        <v>109</v>
      </c>
      <c r="BM183" s="114" t="s">
        <v>346</v>
      </c>
    </row>
    <row r="184" spans="2:12" s="1" customFormat="1" ht="6.9" customHeight="1"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25"/>
    </row>
  </sheetData>
  <sheetProtection algorithmName="SHA-512" hashValue="g8b6jrfepzvH87CaQqXCkb756UPFsrtmxu4s2rbvqnco+lBv+owRMHe8khtQlRQbnsLVmZEwmLDu4b1CtUI6JQ==" saltValue="c0DoXClGLLWKwZH3fJiuV76C7QjU6N+5JYzxPsXyYWGHxU/YKVg3xyTtMexU18sastkh3puto2uNxf38305oaA==" spinCount="100000" sheet="1" objects="1" scenarios="1" formatColumns="0" formatRows="0" autoFilter="0"/>
  <autoFilter ref="C115:K18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Zteiskar</cp:lastModifiedBy>
  <cp:lastPrinted>2022-05-25T11:27:40Z</cp:lastPrinted>
  <dcterms:created xsi:type="dcterms:W3CDTF">2022-05-25T11:23:49Z</dcterms:created>
  <dcterms:modified xsi:type="dcterms:W3CDTF">2022-08-15T08:38:37Z</dcterms:modified>
  <cp:category/>
  <cp:version/>
  <cp:contentType/>
  <cp:contentStatus/>
</cp:coreProperties>
</file>