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02-STAVEBNÍ KALKULACE\01) ZAKÁZKY\13) MILAN KALÁB\211115 - ŽLUTICE\"/>
    </mc:Choice>
  </mc:AlternateContent>
  <bookViews>
    <workbookView xWindow="0" yWindow="0" windowWidth="0" windowHeight="0"/>
  </bookViews>
  <sheets>
    <sheet name="Rekapitulace stavby" sheetId="1" r:id="rId1"/>
    <sheet name="01 - SPOL.PŘÍPR. PRÁCE A ..." sheetId="2" r:id="rId2"/>
    <sheet name="02 - ALTÁN" sheetId="3" r:id="rId3"/>
    <sheet name="03 - BETONOVÁ PLOCHA" sheetId="4" r:id="rId4"/>
    <sheet name="04 - TRIBUNA" sheetId="5" r:id="rId5"/>
    <sheet name="05 - PŘÍJEZDOVÁ KOMUNIKACE" sheetId="6" r:id="rId6"/>
    <sheet name="06 - OPLOCENÍ" sheetId="7" r:id="rId7"/>
    <sheet name="08 - ZÁKLAD PRO VLAJKY" sheetId="8" r:id="rId8"/>
    <sheet name="09 - ELEKTROINSTALACE" sheetId="9" r:id="rId9"/>
    <sheet name="10 - TRENAŽÉRY A PŘÍPRAVKY" sheetId="10" r:id="rId10"/>
    <sheet name="VRN - VRN" sheetId="11" r:id="rId11"/>
    <sheet name="Pokyny pro vyplnění" sheetId="12" r:id="rId12"/>
  </sheets>
  <definedNames>
    <definedName name="_xlnm.Print_Area" localSheetId="0">'Rekapitulace stavby'!$D$4:$AO$36,'Rekapitulace stavby'!$C$42:$AQ$65</definedName>
    <definedName name="_xlnm.Print_Titles" localSheetId="0">'Rekapitulace stavby'!$52:$52</definedName>
    <definedName name="_xlnm._FilterDatabase" localSheetId="1" hidden="1">'01 - SPOL.PŘÍPR. PRÁCE A ...'!$C$80:$K$114</definedName>
    <definedName name="_xlnm.Print_Area" localSheetId="1">'01 - SPOL.PŘÍPR. PRÁCE A ...'!$C$4:$J$39,'01 - SPOL.PŘÍPR. PRÁCE A ...'!$C$45:$J$62,'01 - SPOL.PŘÍPR. PRÁCE A ...'!$C$68:$K$114</definedName>
    <definedName name="_xlnm.Print_Titles" localSheetId="1">'01 - SPOL.PŘÍPR. PRÁCE A ...'!$80:$80</definedName>
    <definedName name="_xlnm._FilterDatabase" localSheetId="2" hidden="1">'02 - ALTÁN'!$C$84:$K$140</definedName>
    <definedName name="_xlnm.Print_Area" localSheetId="2">'02 - ALTÁN'!$C$4:$J$39,'02 - ALTÁN'!$C$45:$J$66,'02 - ALTÁN'!$C$72:$K$140</definedName>
    <definedName name="_xlnm.Print_Titles" localSheetId="2">'02 - ALTÁN'!$84:$84</definedName>
    <definedName name="_xlnm._FilterDatabase" localSheetId="3" hidden="1">'03 - BETONOVÁ PLOCHA'!$C$84:$K$158</definedName>
    <definedName name="_xlnm.Print_Area" localSheetId="3">'03 - BETONOVÁ PLOCHA'!$C$4:$J$39,'03 - BETONOVÁ PLOCHA'!$C$45:$J$66,'03 - BETONOVÁ PLOCHA'!$C$72:$K$158</definedName>
    <definedName name="_xlnm.Print_Titles" localSheetId="3">'03 - BETONOVÁ PLOCHA'!$84:$84</definedName>
    <definedName name="_xlnm._FilterDatabase" localSheetId="4" hidden="1">'04 - TRIBUNA'!$C$84:$K$143</definedName>
    <definedName name="_xlnm.Print_Area" localSheetId="4">'04 - TRIBUNA'!$C$4:$J$39,'04 - TRIBUNA'!$C$45:$J$66,'04 - TRIBUNA'!$C$72:$K$143</definedName>
    <definedName name="_xlnm.Print_Titles" localSheetId="4">'04 - TRIBUNA'!$84:$84</definedName>
    <definedName name="_xlnm._FilterDatabase" localSheetId="5" hidden="1">'05 - PŘÍJEZDOVÁ KOMUNIKACE'!$C$82:$K$115</definedName>
    <definedName name="_xlnm.Print_Area" localSheetId="5">'05 - PŘÍJEZDOVÁ KOMUNIKACE'!$C$4:$J$39,'05 - PŘÍJEZDOVÁ KOMUNIKACE'!$C$45:$J$64,'05 - PŘÍJEZDOVÁ KOMUNIKACE'!$C$70:$K$115</definedName>
    <definedName name="_xlnm.Print_Titles" localSheetId="5">'05 - PŘÍJEZDOVÁ KOMUNIKACE'!$82:$82</definedName>
    <definedName name="_xlnm._FilterDatabase" localSheetId="6" hidden="1">'06 - OPLOCENÍ'!$C$82:$K$138</definedName>
    <definedName name="_xlnm.Print_Area" localSheetId="6">'06 - OPLOCENÍ'!$C$4:$J$39,'06 - OPLOCENÍ'!$C$45:$J$64,'06 - OPLOCENÍ'!$C$70:$K$138</definedName>
    <definedName name="_xlnm.Print_Titles" localSheetId="6">'06 - OPLOCENÍ'!$82:$82</definedName>
    <definedName name="_xlnm._FilterDatabase" localSheetId="7" hidden="1">'08 - ZÁKLAD PRO VLAJKY'!$C$84:$K$126</definedName>
    <definedName name="_xlnm.Print_Area" localSheetId="7">'08 - ZÁKLAD PRO VLAJKY'!$C$4:$J$39,'08 - ZÁKLAD PRO VLAJKY'!$C$45:$J$66,'08 - ZÁKLAD PRO VLAJKY'!$C$72:$K$126</definedName>
    <definedName name="_xlnm.Print_Titles" localSheetId="7">'08 - ZÁKLAD PRO VLAJKY'!$84:$84</definedName>
    <definedName name="_xlnm._FilterDatabase" localSheetId="8" hidden="1">'09 - ELEKTROINSTALACE'!$C$84:$K$168</definedName>
    <definedName name="_xlnm.Print_Area" localSheetId="8">'09 - ELEKTROINSTALACE'!$C$4:$J$39,'09 - ELEKTROINSTALACE'!$C$45:$J$66,'09 - ELEKTROINSTALACE'!$C$72:$K$168</definedName>
    <definedName name="_xlnm.Print_Titles" localSheetId="8">'09 - ELEKTROINSTALACE'!$84:$84</definedName>
    <definedName name="_xlnm._FilterDatabase" localSheetId="9" hidden="1">'10 - TRENAŽÉRY A PŘÍPRAVKY'!$C$84:$K$115</definedName>
    <definedName name="_xlnm.Print_Area" localSheetId="9">'10 - TRENAŽÉRY A PŘÍPRAVKY'!$C$4:$J$39,'10 - TRENAŽÉRY A PŘÍPRAVKY'!$C$45:$J$66,'10 - TRENAŽÉRY A PŘÍPRAVKY'!$C$72:$K$115</definedName>
    <definedName name="_xlnm.Print_Titles" localSheetId="9">'10 - TRENAŽÉRY A PŘÍPRAVKY'!$84:$84</definedName>
    <definedName name="_xlnm._FilterDatabase" localSheetId="10" hidden="1">'VRN - VRN'!$C$83:$K$99</definedName>
    <definedName name="_xlnm.Print_Area" localSheetId="10">'VRN - VRN'!$C$4:$J$39,'VRN - VRN'!$C$45:$J$65,'VRN - VRN'!$C$71:$K$99</definedName>
    <definedName name="_xlnm.Print_Titles" localSheetId="10">'VRN - VRN'!$83:$83</definedName>
    <definedName name="_xlnm.Print_Area" localSheetId="11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11" l="1" r="J37"/>
  <c r="J36"/>
  <c i="1" r="AY64"/>
  <c i="11" r="J35"/>
  <c i="1" r="AX64"/>
  <c i="11" r="BI98"/>
  <c r="BH98"/>
  <c r="BG98"/>
  <c r="BF98"/>
  <c r="T98"/>
  <c r="T97"/>
  <c r="R98"/>
  <c r="R97"/>
  <c r="P98"/>
  <c r="P97"/>
  <c r="BI95"/>
  <c r="BH95"/>
  <c r="BG95"/>
  <c r="BF95"/>
  <c r="T95"/>
  <c r="T94"/>
  <c r="R95"/>
  <c r="R94"/>
  <c r="P95"/>
  <c r="P94"/>
  <c r="BI92"/>
  <c r="BH92"/>
  <c r="BG92"/>
  <c r="BF92"/>
  <c r="T92"/>
  <c r="T91"/>
  <c r="R92"/>
  <c r="R91"/>
  <c r="P92"/>
  <c r="P91"/>
  <c r="BI90"/>
  <c r="BH90"/>
  <c r="BG90"/>
  <c r="BF90"/>
  <c r="T90"/>
  <c r="R90"/>
  <c r="P90"/>
  <c r="BI87"/>
  <c r="BH87"/>
  <c r="BG87"/>
  <c r="BF87"/>
  <c r="T87"/>
  <c r="R87"/>
  <c r="P87"/>
  <c r="J80"/>
  <c r="F80"/>
  <c r="F78"/>
  <c r="E76"/>
  <c r="J54"/>
  <c r="F54"/>
  <c r="F52"/>
  <c r="E50"/>
  <c r="J24"/>
  <c r="E24"/>
  <c r="J81"/>
  <c r="J23"/>
  <c r="J18"/>
  <c r="E18"/>
  <c r="F81"/>
  <c r="J17"/>
  <c r="J12"/>
  <c r="J52"/>
  <c r="E7"/>
  <c r="E74"/>
  <c i="10" r="J37"/>
  <c r="J36"/>
  <c i="1" r="AY63"/>
  <c i="10" r="J35"/>
  <c i="1" r="AX63"/>
  <c i="10"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J81"/>
  <c r="F81"/>
  <c r="F79"/>
  <c r="E77"/>
  <c r="J54"/>
  <c r="F54"/>
  <c r="F52"/>
  <c r="E50"/>
  <c r="J24"/>
  <c r="E24"/>
  <c r="J55"/>
  <c r="J23"/>
  <c r="J18"/>
  <c r="E18"/>
  <c r="F82"/>
  <c r="J17"/>
  <c r="J12"/>
  <c r="J52"/>
  <c r="E7"/>
  <c r="E75"/>
  <c i="9" r="J37"/>
  <c r="J36"/>
  <c i="1" r="AY62"/>
  <c i="9" r="J35"/>
  <c i="1" r="AX62"/>
  <c i="9" r="BI167"/>
  <c r="BH167"/>
  <c r="BG167"/>
  <c r="BF167"/>
  <c r="T167"/>
  <c r="R167"/>
  <c r="P167"/>
  <c r="BI165"/>
  <c r="BH165"/>
  <c r="BG165"/>
  <c r="BF165"/>
  <c r="T165"/>
  <c r="R165"/>
  <c r="P165"/>
  <c r="BI162"/>
  <c r="BH162"/>
  <c r="BG162"/>
  <c r="BF162"/>
  <c r="T162"/>
  <c r="R162"/>
  <c r="P162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6"/>
  <c r="BH136"/>
  <c r="BG136"/>
  <c r="BF136"/>
  <c r="T136"/>
  <c r="R136"/>
  <c r="P136"/>
  <c r="BI133"/>
  <c r="BH133"/>
  <c r="BG133"/>
  <c r="BF133"/>
  <c r="T133"/>
  <c r="R133"/>
  <c r="P133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8"/>
  <c r="BH118"/>
  <c r="BG118"/>
  <c r="BF118"/>
  <c r="T118"/>
  <c r="R118"/>
  <c r="P118"/>
  <c r="BI117"/>
  <c r="BH117"/>
  <c r="BG117"/>
  <c r="BF117"/>
  <c r="T117"/>
  <c r="R117"/>
  <c r="P117"/>
  <c r="BI115"/>
  <c r="BH115"/>
  <c r="BG115"/>
  <c r="BF115"/>
  <c r="T115"/>
  <c r="R115"/>
  <c r="P115"/>
  <c r="BI112"/>
  <c r="BH112"/>
  <c r="BG112"/>
  <c r="BF112"/>
  <c r="T112"/>
  <c r="R112"/>
  <c r="P112"/>
  <c r="BI110"/>
  <c r="BH110"/>
  <c r="BG110"/>
  <c r="BF110"/>
  <c r="T110"/>
  <c r="R110"/>
  <c r="P110"/>
  <c r="BI109"/>
  <c r="BH109"/>
  <c r="BG109"/>
  <c r="BF109"/>
  <c r="T109"/>
  <c r="R109"/>
  <c r="P109"/>
  <c r="BI107"/>
  <c r="BH107"/>
  <c r="BG107"/>
  <c r="BF107"/>
  <c r="T107"/>
  <c r="R107"/>
  <c r="P107"/>
  <c r="BI105"/>
  <c r="BH105"/>
  <c r="BG105"/>
  <c r="BF105"/>
  <c r="T105"/>
  <c r="R105"/>
  <c r="P105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BI94"/>
  <c r="BH94"/>
  <c r="BG94"/>
  <c r="BF94"/>
  <c r="T94"/>
  <c r="R94"/>
  <c r="P94"/>
  <c r="BI92"/>
  <c r="BH92"/>
  <c r="BG92"/>
  <c r="BF92"/>
  <c r="T92"/>
  <c r="R92"/>
  <c r="P92"/>
  <c r="BI90"/>
  <c r="BH90"/>
  <c r="BG90"/>
  <c r="BF90"/>
  <c r="T90"/>
  <c r="R90"/>
  <c r="P90"/>
  <c r="BI88"/>
  <c r="BH88"/>
  <c r="BG88"/>
  <c r="BF88"/>
  <c r="T88"/>
  <c r="R88"/>
  <c r="P88"/>
  <c r="J81"/>
  <c r="F81"/>
  <c r="F79"/>
  <c r="E77"/>
  <c r="J54"/>
  <c r="F54"/>
  <c r="F52"/>
  <c r="E50"/>
  <c r="J24"/>
  <c r="E24"/>
  <c r="J82"/>
  <c r="J23"/>
  <c r="J18"/>
  <c r="E18"/>
  <c r="F82"/>
  <c r="J17"/>
  <c r="J12"/>
  <c r="J79"/>
  <c r="E7"/>
  <c r="E75"/>
  <c i="8" r="J37"/>
  <c r="J36"/>
  <c i="1" r="AY61"/>
  <c i="8" r="J35"/>
  <c i="1" r="AX61"/>
  <c i="8" r="BI125"/>
  <c r="BH125"/>
  <c r="BG125"/>
  <c r="BF125"/>
  <c r="T125"/>
  <c r="R125"/>
  <c r="P125"/>
  <c r="BI121"/>
  <c r="BH121"/>
  <c r="BG121"/>
  <c r="BF121"/>
  <c r="T121"/>
  <c r="R121"/>
  <c r="P121"/>
  <c r="BI118"/>
  <c r="BH118"/>
  <c r="BG118"/>
  <c r="BF118"/>
  <c r="T118"/>
  <c r="R118"/>
  <c r="P118"/>
  <c r="BI114"/>
  <c r="BH114"/>
  <c r="BG114"/>
  <c r="BF114"/>
  <c r="T114"/>
  <c r="T113"/>
  <c r="R114"/>
  <c r="R113"/>
  <c r="P114"/>
  <c r="P113"/>
  <c r="BI111"/>
  <c r="BH111"/>
  <c r="BG111"/>
  <c r="BF111"/>
  <c r="T111"/>
  <c r="R111"/>
  <c r="P111"/>
  <c r="BI107"/>
  <c r="BH107"/>
  <c r="BG107"/>
  <c r="BF107"/>
  <c r="T107"/>
  <c r="R107"/>
  <c r="P107"/>
  <c r="BI102"/>
  <c r="BH102"/>
  <c r="BG102"/>
  <c r="BF102"/>
  <c r="T102"/>
  <c r="R102"/>
  <c r="P102"/>
  <c r="BI97"/>
  <c r="BH97"/>
  <c r="BG97"/>
  <c r="BF97"/>
  <c r="T97"/>
  <c r="R97"/>
  <c r="P97"/>
  <c r="BI92"/>
  <c r="BH92"/>
  <c r="BG92"/>
  <c r="BF92"/>
  <c r="T92"/>
  <c r="R92"/>
  <c r="P92"/>
  <c r="BI88"/>
  <c r="BH88"/>
  <c r="BG88"/>
  <c r="BF88"/>
  <c r="T88"/>
  <c r="R88"/>
  <c r="P88"/>
  <c r="J81"/>
  <c r="F81"/>
  <c r="F79"/>
  <c r="E77"/>
  <c r="J54"/>
  <c r="F54"/>
  <c r="F52"/>
  <c r="E50"/>
  <c r="J24"/>
  <c r="E24"/>
  <c r="J82"/>
  <c r="J23"/>
  <c r="J18"/>
  <c r="E18"/>
  <c r="F82"/>
  <c r="J17"/>
  <c r="J12"/>
  <c r="J79"/>
  <c r="E7"/>
  <c r="E75"/>
  <c i="7" r="J37"/>
  <c r="J36"/>
  <c i="1" r="AY60"/>
  <c i="7" r="J35"/>
  <c i="1" r="AX60"/>
  <c i="7" r="BI136"/>
  <c r="BH136"/>
  <c r="BG136"/>
  <c r="BF136"/>
  <c r="T136"/>
  <c r="T135"/>
  <c r="R136"/>
  <c r="R135"/>
  <c r="P136"/>
  <c r="P135"/>
  <c r="BI134"/>
  <c r="BH134"/>
  <c r="BG134"/>
  <c r="BF134"/>
  <c r="T134"/>
  <c r="R134"/>
  <c r="P134"/>
  <c r="BI130"/>
  <c r="BH130"/>
  <c r="BG130"/>
  <c r="BF130"/>
  <c r="T130"/>
  <c r="R130"/>
  <c r="P130"/>
  <c r="BI129"/>
  <c r="BH129"/>
  <c r="BG129"/>
  <c r="BF129"/>
  <c r="T129"/>
  <c r="R129"/>
  <c r="P129"/>
  <c r="BI125"/>
  <c r="BH125"/>
  <c r="BG125"/>
  <c r="BF125"/>
  <c r="T125"/>
  <c r="R125"/>
  <c r="P125"/>
  <c r="BI123"/>
  <c r="BH123"/>
  <c r="BG123"/>
  <c r="BF123"/>
  <c r="T123"/>
  <c r="R123"/>
  <c r="P123"/>
  <c r="BI119"/>
  <c r="BH119"/>
  <c r="BG119"/>
  <c r="BF119"/>
  <c r="T119"/>
  <c r="R119"/>
  <c r="P119"/>
  <c r="BI116"/>
  <c r="BH116"/>
  <c r="BG116"/>
  <c r="BF116"/>
  <c r="T116"/>
  <c r="R116"/>
  <c r="P116"/>
  <c r="BI113"/>
  <c r="BH113"/>
  <c r="BG113"/>
  <c r="BF113"/>
  <c r="T113"/>
  <c r="R113"/>
  <c r="P113"/>
  <c r="BI108"/>
  <c r="BH108"/>
  <c r="BG108"/>
  <c r="BF108"/>
  <c r="T108"/>
  <c r="R108"/>
  <c r="P108"/>
  <c r="BI101"/>
  <c r="BH101"/>
  <c r="BG101"/>
  <c r="BF101"/>
  <c r="T101"/>
  <c r="R101"/>
  <c r="P101"/>
  <c r="BI95"/>
  <c r="BH95"/>
  <c r="BG95"/>
  <c r="BF95"/>
  <c r="T95"/>
  <c r="R95"/>
  <c r="P95"/>
  <c r="BI93"/>
  <c r="BH93"/>
  <c r="BG93"/>
  <c r="BF93"/>
  <c r="T93"/>
  <c r="R93"/>
  <c r="P93"/>
  <c r="BI86"/>
  <c r="BH86"/>
  <c r="BG86"/>
  <c r="BF86"/>
  <c r="T86"/>
  <c r="R86"/>
  <c r="P86"/>
  <c r="J79"/>
  <c r="F79"/>
  <c r="F77"/>
  <c r="E75"/>
  <c r="J54"/>
  <c r="F54"/>
  <c r="F52"/>
  <c r="E50"/>
  <c r="J24"/>
  <c r="E24"/>
  <c r="J80"/>
  <c r="J23"/>
  <c r="J18"/>
  <c r="E18"/>
  <c r="F80"/>
  <c r="J17"/>
  <c r="J12"/>
  <c r="J52"/>
  <c r="E7"/>
  <c r="E73"/>
  <c i="6" r="J37"/>
  <c r="J36"/>
  <c i="1" r="AY59"/>
  <c i="6" r="J35"/>
  <c i="1" r="AX59"/>
  <c i="6" r="BI114"/>
  <c r="BH114"/>
  <c r="BG114"/>
  <c r="BF114"/>
  <c r="T114"/>
  <c r="T113"/>
  <c r="R114"/>
  <c r="R113"/>
  <c r="P114"/>
  <c r="P113"/>
  <c r="BI110"/>
  <c r="BH110"/>
  <c r="BG110"/>
  <c r="BF110"/>
  <c r="T110"/>
  <c r="T102"/>
  <c r="R110"/>
  <c r="R102"/>
  <c r="P110"/>
  <c r="P102"/>
  <c r="BI103"/>
  <c r="BH103"/>
  <c r="BG103"/>
  <c r="BF103"/>
  <c r="T103"/>
  <c r="R103"/>
  <c r="P103"/>
  <c r="BI95"/>
  <c r="BH95"/>
  <c r="BG95"/>
  <c r="BF95"/>
  <c r="T95"/>
  <c r="R95"/>
  <c r="P95"/>
  <c r="BI92"/>
  <c r="BH92"/>
  <c r="BG92"/>
  <c r="BF92"/>
  <c r="T92"/>
  <c r="R92"/>
  <c r="P92"/>
  <c r="BI86"/>
  <c r="BH86"/>
  <c r="BG86"/>
  <c r="BF86"/>
  <c r="T86"/>
  <c r="R86"/>
  <c r="P86"/>
  <c r="J79"/>
  <c r="F79"/>
  <c r="F77"/>
  <c r="E75"/>
  <c r="J54"/>
  <c r="F54"/>
  <c r="F52"/>
  <c r="E50"/>
  <c r="J24"/>
  <c r="E24"/>
  <c r="J80"/>
  <c r="J23"/>
  <c r="J18"/>
  <c r="E18"/>
  <c r="F80"/>
  <c r="J17"/>
  <c r="J12"/>
  <c r="J52"/>
  <c r="E7"/>
  <c r="E48"/>
  <c i="5" r="J37"/>
  <c r="J36"/>
  <c i="1" r="AY58"/>
  <c i="5" r="J35"/>
  <c i="1" r="AX58"/>
  <c i="5" r="BI142"/>
  <c r="BH142"/>
  <c r="BG142"/>
  <c r="BF142"/>
  <c r="T142"/>
  <c r="T141"/>
  <c r="R142"/>
  <c r="R141"/>
  <c r="P142"/>
  <c r="P141"/>
  <c r="BI139"/>
  <c r="BH139"/>
  <c r="BG139"/>
  <c r="BF139"/>
  <c r="T139"/>
  <c r="T138"/>
  <c r="R139"/>
  <c r="R138"/>
  <c r="P139"/>
  <c r="P138"/>
  <c r="BI134"/>
  <c r="BH134"/>
  <c r="BG134"/>
  <c r="BF134"/>
  <c r="T134"/>
  <c r="R134"/>
  <c r="P134"/>
  <c r="BI130"/>
  <c r="BH130"/>
  <c r="BG130"/>
  <c r="BF130"/>
  <c r="T130"/>
  <c r="R130"/>
  <c r="P130"/>
  <c r="BI128"/>
  <c r="BH128"/>
  <c r="BG128"/>
  <c r="BF128"/>
  <c r="T128"/>
  <c r="R128"/>
  <c r="P128"/>
  <c r="BI124"/>
  <c r="BH124"/>
  <c r="BG124"/>
  <c r="BF124"/>
  <c r="T124"/>
  <c r="R124"/>
  <c r="P124"/>
  <c r="BI121"/>
  <c r="BH121"/>
  <c r="BG121"/>
  <c r="BF121"/>
  <c r="T121"/>
  <c r="R121"/>
  <c r="P121"/>
  <c r="BI119"/>
  <c r="BH119"/>
  <c r="BG119"/>
  <c r="BF119"/>
  <c r="T119"/>
  <c r="R119"/>
  <c r="P119"/>
  <c r="BI115"/>
  <c r="BH115"/>
  <c r="BG115"/>
  <c r="BF115"/>
  <c r="T115"/>
  <c r="R115"/>
  <c r="P115"/>
  <c r="BI110"/>
  <c r="BH110"/>
  <c r="BG110"/>
  <c r="BF110"/>
  <c r="T110"/>
  <c r="R110"/>
  <c r="P110"/>
  <c r="BI108"/>
  <c r="BH108"/>
  <c r="BG108"/>
  <c r="BF108"/>
  <c r="T108"/>
  <c r="R108"/>
  <c r="P108"/>
  <c r="BI101"/>
  <c r="BH101"/>
  <c r="BG101"/>
  <c r="BF101"/>
  <c r="T101"/>
  <c r="R101"/>
  <c r="P101"/>
  <c r="BI96"/>
  <c r="BH96"/>
  <c r="BG96"/>
  <c r="BF96"/>
  <c r="T96"/>
  <c r="R96"/>
  <c r="P96"/>
  <c r="BI92"/>
  <c r="BH92"/>
  <c r="BG92"/>
  <c r="BF92"/>
  <c r="T92"/>
  <c r="R92"/>
  <c r="P92"/>
  <c r="BI88"/>
  <c r="BH88"/>
  <c r="BG88"/>
  <c r="BF88"/>
  <c r="T88"/>
  <c r="R88"/>
  <c r="P88"/>
  <c r="J81"/>
  <c r="F81"/>
  <c r="F79"/>
  <c r="E77"/>
  <c r="J54"/>
  <c r="F54"/>
  <c r="F52"/>
  <c r="E50"/>
  <c r="J24"/>
  <c r="E24"/>
  <c r="J82"/>
  <c r="J23"/>
  <c r="J18"/>
  <c r="E18"/>
  <c r="F82"/>
  <c r="J17"/>
  <c r="J12"/>
  <c r="J79"/>
  <c r="E7"/>
  <c r="E48"/>
  <c i="4" r="J37"/>
  <c r="J36"/>
  <c i="1" r="AY57"/>
  <c i="4" r="J35"/>
  <c i="1" r="AX57"/>
  <c i="4" r="BI157"/>
  <c r="BH157"/>
  <c r="BG157"/>
  <c r="BF157"/>
  <c r="T157"/>
  <c r="T156"/>
  <c r="R157"/>
  <c r="R156"/>
  <c r="P157"/>
  <c r="P156"/>
  <c r="BI152"/>
  <c r="BH152"/>
  <c r="BG152"/>
  <c r="BF152"/>
  <c r="T152"/>
  <c r="R152"/>
  <c r="P152"/>
  <c r="BI150"/>
  <c r="BH150"/>
  <c r="BG150"/>
  <c r="BF150"/>
  <c r="T150"/>
  <c r="R150"/>
  <c r="P150"/>
  <c r="BI145"/>
  <c r="BH145"/>
  <c r="BG145"/>
  <c r="BF145"/>
  <c r="T145"/>
  <c r="R145"/>
  <c r="P145"/>
  <c r="BI144"/>
  <c r="BH144"/>
  <c r="BG144"/>
  <c r="BF144"/>
  <c r="T144"/>
  <c r="R144"/>
  <c r="P144"/>
  <c r="BI140"/>
  <c r="BH140"/>
  <c r="BG140"/>
  <c r="BF140"/>
  <c r="T140"/>
  <c r="R140"/>
  <c r="P140"/>
  <c r="BI136"/>
  <c r="BH136"/>
  <c r="BG136"/>
  <c r="BF136"/>
  <c r="T136"/>
  <c r="R136"/>
  <c r="P136"/>
  <c r="BI131"/>
  <c r="BH131"/>
  <c r="BG131"/>
  <c r="BF131"/>
  <c r="T131"/>
  <c r="R131"/>
  <c r="P131"/>
  <c r="BI124"/>
  <c r="BH124"/>
  <c r="BG124"/>
  <c r="BF124"/>
  <c r="T124"/>
  <c r="R124"/>
  <c r="P124"/>
  <c r="BI119"/>
  <c r="BH119"/>
  <c r="BG119"/>
  <c r="BF119"/>
  <c r="T119"/>
  <c r="R119"/>
  <c r="P119"/>
  <c r="BI117"/>
  <c r="BH117"/>
  <c r="BG117"/>
  <c r="BF117"/>
  <c r="T117"/>
  <c r="R117"/>
  <c r="P117"/>
  <c r="BI115"/>
  <c r="BH115"/>
  <c r="BG115"/>
  <c r="BF115"/>
  <c r="T115"/>
  <c r="R115"/>
  <c r="P115"/>
  <c r="BI113"/>
  <c r="BH113"/>
  <c r="BG113"/>
  <c r="BF113"/>
  <c r="T113"/>
  <c r="R113"/>
  <c r="P113"/>
  <c r="BI109"/>
  <c r="BH109"/>
  <c r="BG109"/>
  <c r="BF109"/>
  <c r="T109"/>
  <c r="R109"/>
  <c r="P109"/>
  <c r="BI103"/>
  <c r="BH103"/>
  <c r="BG103"/>
  <c r="BF103"/>
  <c r="T103"/>
  <c r="R103"/>
  <c r="P103"/>
  <c r="BI101"/>
  <c r="BH101"/>
  <c r="BG101"/>
  <c r="BF101"/>
  <c r="T101"/>
  <c r="R101"/>
  <c r="P101"/>
  <c r="BI97"/>
  <c r="BH97"/>
  <c r="BG97"/>
  <c r="BF97"/>
  <c r="T97"/>
  <c r="R97"/>
  <c r="P97"/>
  <c r="BI92"/>
  <c r="BH92"/>
  <c r="BG92"/>
  <c r="BF92"/>
  <c r="T92"/>
  <c r="R92"/>
  <c r="P92"/>
  <c r="BI88"/>
  <c r="BH88"/>
  <c r="BG88"/>
  <c r="BF88"/>
  <c r="T88"/>
  <c r="R88"/>
  <c r="P88"/>
  <c r="J81"/>
  <c r="F81"/>
  <c r="F79"/>
  <c r="E77"/>
  <c r="J54"/>
  <c r="F54"/>
  <c r="F52"/>
  <c r="E50"/>
  <c r="J24"/>
  <c r="E24"/>
  <c r="J82"/>
  <c r="J23"/>
  <c r="J18"/>
  <c r="E18"/>
  <c r="F55"/>
  <c r="J17"/>
  <c r="J12"/>
  <c r="J79"/>
  <c r="E7"/>
  <c r="E48"/>
  <c i="3" r="J37"/>
  <c r="J36"/>
  <c i="1" r="AY56"/>
  <c i="3" r="J35"/>
  <c i="1" r="AX56"/>
  <c i="3" r="BI139"/>
  <c r="BH139"/>
  <c r="BG139"/>
  <c r="BF139"/>
  <c r="T139"/>
  <c r="T138"/>
  <c r="R139"/>
  <c r="R138"/>
  <c r="P139"/>
  <c r="P138"/>
  <c r="BI136"/>
  <c r="BH136"/>
  <c r="BG136"/>
  <c r="BF136"/>
  <c r="T136"/>
  <c r="T135"/>
  <c r="R136"/>
  <c r="R135"/>
  <c r="P136"/>
  <c r="P135"/>
  <c r="BI131"/>
  <c r="BH131"/>
  <c r="BG131"/>
  <c r="BF131"/>
  <c r="T131"/>
  <c r="R131"/>
  <c r="P131"/>
  <c r="BI129"/>
  <c r="BH129"/>
  <c r="BG129"/>
  <c r="BF129"/>
  <c r="T129"/>
  <c r="R129"/>
  <c r="P129"/>
  <c r="BI125"/>
  <c r="BH125"/>
  <c r="BG125"/>
  <c r="BF125"/>
  <c r="T125"/>
  <c r="R125"/>
  <c r="P125"/>
  <c r="BI122"/>
  <c r="BH122"/>
  <c r="BG122"/>
  <c r="BF122"/>
  <c r="T122"/>
  <c r="R122"/>
  <c r="P122"/>
  <c r="BI118"/>
  <c r="BH118"/>
  <c r="BG118"/>
  <c r="BF118"/>
  <c r="T118"/>
  <c r="R118"/>
  <c r="P118"/>
  <c r="BI116"/>
  <c r="BH116"/>
  <c r="BG116"/>
  <c r="BF116"/>
  <c r="T116"/>
  <c r="R116"/>
  <c r="P116"/>
  <c r="BI114"/>
  <c r="BH114"/>
  <c r="BG114"/>
  <c r="BF114"/>
  <c r="T114"/>
  <c r="R114"/>
  <c r="P114"/>
  <c r="BI109"/>
  <c r="BH109"/>
  <c r="BG109"/>
  <c r="BF109"/>
  <c r="T109"/>
  <c r="R109"/>
  <c r="P109"/>
  <c r="BI103"/>
  <c r="BH103"/>
  <c r="BG103"/>
  <c r="BF103"/>
  <c r="T103"/>
  <c r="R103"/>
  <c r="P103"/>
  <c r="BI101"/>
  <c r="BH101"/>
  <c r="BG101"/>
  <c r="BF101"/>
  <c r="T101"/>
  <c r="R101"/>
  <c r="P101"/>
  <c r="BI97"/>
  <c r="BH97"/>
  <c r="BG97"/>
  <c r="BF97"/>
  <c r="T97"/>
  <c r="R97"/>
  <c r="P97"/>
  <c r="BI92"/>
  <c r="BH92"/>
  <c r="BG92"/>
  <c r="BF92"/>
  <c r="T92"/>
  <c r="R92"/>
  <c r="P92"/>
  <c r="BI88"/>
  <c r="BH88"/>
  <c r="BG88"/>
  <c r="BF88"/>
  <c r="T88"/>
  <c r="R88"/>
  <c r="P88"/>
  <c r="J81"/>
  <c r="F81"/>
  <c r="F79"/>
  <c r="E77"/>
  <c r="J54"/>
  <c r="F54"/>
  <c r="F52"/>
  <c r="E50"/>
  <c r="J24"/>
  <c r="E24"/>
  <c r="J55"/>
  <c r="J23"/>
  <c r="J18"/>
  <c r="E18"/>
  <c r="F82"/>
  <c r="J17"/>
  <c r="J12"/>
  <c r="J79"/>
  <c r="E7"/>
  <c r="E48"/>
  <c i="2" r="J37"/>
  <c r="J36"/>
  <c i="1" r="AY55"/>
  <c i="2" r="J35"/>
  <c i="1" r="AX55"/>
  <c i="2" r="BI113"/>
  <c r="BH113"/>
  <c r="BG113"/>
  <c r="BF113"/>
  <c r="T113"/>
  <c r="R113"/>
  <c r="P113"/>
  <c r="BI111"/>
  <c r="BH111"/>
  <c r="BG111"/>
  <c r="BF111"/>
  <c r="T111"/>
  <c r="R111"/>
  <c r="P111"/>
  <c r="BI109"/>
  <c r="BH109"/>
  <c r="BG109"/>
  <c r="BF109"/>
  <c r="T109"/>
  <c r="R109"/>
  <c r="P109"/>
  <c r="BI107"/>
  <c r="BH107"/>
  <c r="BG107"/>
  <c r="BF107"/>
  <c r="T107"/>
  <c r="R107"/>
  <c r="P107"/>
  <c r="BI101"/>
  <c r="BH101"/>
  <c r="BG101"/>
  <c r="BF101"/>
  <c r="T101"/>
  <c r="R101"/>
  <c r="P101"/>
  <c r="BI94"/>
  <c r="BH94"/>
  <c r="BG94"/>
  <c r="BF94"/>
  <c r="T94"/>
  <c r="R94"/>
  <c r="P94"/>
  <c r="BI89"/>
  <c r="BH89"/>
  <c r="BG89"/>
  <c r="BF89"/>
  <c r="T89"/>
  <c r="R89"/>
  <c r="P89"/>
  <c r="BI84"/>
  <c r="BH84"/>
  <c r="BG84"/>
  <c r="BF84"/>
  <c r="T84"/>
  <c r="R84"/>
  <c r="P84"/>
  <c r="J77"/>
  <c r="F77"/>
  <c r="F75"/>
  <c r="E73"/>
  <c r="J54"/>
  <c r="F54"/>
  <c r="F52"/>
  <c r="E50"/>
  <c r="J24"/>
  <c r="E24"/>
  <c r="J78"/>
  <c r="J23"/>
  <c r="J18"/>
  <c r="E18"/>
  <c r="F78"/>
  <c r="J17"/>
  <c r="J12"/>
  <c r="J75"/>
  <c r="E7"/>
  <c r="E71"/>
  <c i="1" r="L50"/>
  <c r="AM50"/>
  <c r="AM49"/>
  <c r="L49"/>
  <c r="AM47"/>
  <c r="L47"/>
  <c r="L45"/>
  <c r="L44"/>
  <c i="3" r="J139"/>
  <c i="4" r="J97"/>
  <c i="7" r="J123"/>
  <c i="8" r="J125"/>
  <c i="9" r="J99"/>
  <c i="10" r="BK104"/>
  <c i="4" r="J119"/>
  <c i="5" r="J128"/>
  <c i="7" r="J130"/>
  <c i="9" r="J109"/>
  <c r="J107"/>
  <c i="11" r="BK98"/>
  <c i="3" r="BK139"/>
  <c i="4" r="J150"/>
  <c i="6" r="BK103"/>
  <c i="7" r="BK125"/>
  <c i="9" r="J130"/>
  <c r="BK122"/>
  <c i="3" r="J103"/>
  <c i="4" r="BK103"/>
  <c i="6" r="J92"/>
  <c i="7" r="J101"/>
  <c i="9" r="J95"/>
  <c r="BK150"/>
  <c i="11" r="BK87"/>
  <c i="4" r="BK145"/>
  <c i="5" r="BK128"/>
  <c i="7" r="BK136"/>
  <c i="9" r="J165"/>
  <c r="BK107"/>
  <c i="2" r="BK84"/>
  <c i="3" r="BK88"/>
  <c i="5" r="BK119"/>
  <c i="7" r="J108"/>
  <c i="9" r="BK88"/>
  <c r="BK101"/>
  <c i="2" r="J84"/>
  <c i="3" r="J131"/>
  <c i="5" r="J101"/>
  <c i="7" r="J116"/>
  <c i="9" r="J117"/>
  <c i="10" r="BK95"/>
  <c i="11" r="J95"/>
  <c i="4" r="BK115"/>
  <c r="BK152"/>
  <c i="5" r="J88"/>
  <c i="8" r="J88"/>
  <c i="9" r="J94"/>
  <c i="10" r="J95"/>
  <c r="J105"/>
  <c i="3" r="BK131"/>
  <c i="4" r="BK88"/>
  <c i="6" r="J110"/>
  <c i="9" r="BK162"/>
  <c i="10" r="J96"/>
  <c i="2" r="J34"/>
  <c i="9" r="J105"/>
  <c i="2" r="BK101"/>
  <c i="4" r="J103"/>
  <c i="5" r="J134"/>
  <c i="7" r="BK129"/>
  <c i="8" r="BK125"/>
  <c i="9" r="BK157"/>
  <c i="10" r="BK97"/>
  <c i="2" r="BK107"/>
  <c i="4" r="BK119"/>
  <c i="5" r="J142"/>
  <c i="6" r="BK110"/>
  <c i="8" r="J118"/>
  <c i="9" r="BK128"/>
  <c i="10" r="BK92"/>
  <c i="4" r="BK157"/>
  <c i="5" r="J96"/>
  <c i="7" r="J93"/>
  <c i="9" r="BK126"/>
  <c r="BK146"/>
  <c i="3" r="BK136"/>
  <c r="J129"/>
  <c i="4" r="J109"/>
  <c i="7" r="BK119"/>
  <c i="8" r="BK88"/>
  <c i="9" r="J155"/>
  <c i="10" r="J101"/>
  <c i="3" r="J136"/>
  <c i="4" r="BK97"/>
  <c i="6" r="BK114"/>
  <c i="8" r="BK121"/>
  <c i="9" r="J88"/>
  <c i="2" r="J94"/>
  <c i="4" r="BK140"/>
  <c i="5" r="J108"/>
  <c i="8" r="J121"/>
  <c i="9" r="J92"/>
  <c i="10" r="BK105"/>
  <c i="3" r="J101"/>
  <c i="5" r="BK130"/>
  <c i="7" r="J119"/>
  <c i="9" r="J124"/>
  <c r="J162"/>
  <c i="10" r="BK115"/>
  <c i="2" r="J113"/>
  <c i="3" r="BK97"/>
  <c i="4" r="BK117"/>
  <c i="9" r="BK152"/>
  <c i="10" r="BK107"/>
  <c r="J89"/>
  <c i="3" r="J116"/>
  <c i="4" r="J92"/>
  <c i="5" r="BK121"/>
  <c i="9" r="J159"/>
  <c r="BK95"/>
  <c i="2" r="F34"/>
  <c i="7" r="BK95"/>
  <c i="9" r="J157"/>
  <c i="10" r="BK99"/>
  <c i="2" r="J89"/>
  <c i="4" r="J101"/>
  <c i="7" r="J113"/>
  <c i="9" r="J122"/>
  <c i="10" r="J115"/>
  <c i="3" r="J125"/>
  <c i="4" r="J117"/>
  <c i="5" r="BK115"/>
  <c i="9" r="J136"/>
  <c r="J110"/>
  <c i="2" r="BK111"/>
  <c i="3" r="BK129"/>
  <c r="BK125"/>
  <c i="5" r="BK108"/>
  <c i="7" r="BK116"/>
  <c i="9" r="BK139"/>
  <c r="J148"/>
  <c i="10" r="BK110"/>
  <c i="3" r="BK92"/>
  <c i="5" r="BK124"/>
  <c i="6" r="BK92"/>
  <c i="8" r="J102"/>
  <c i="9" r="J126"/>
  <c i="10" r="BK98"/>
  <c i="2" r="F36"/>
  <c i="9" r="J118"/>
  <c i="2" r="BK94"/>
  <c i="4" r="BK124"/>
  <c i="5" r="F34"/>
  <c i="4" r="J115"/>
  <c i="7" r="BK134"/>
  <c i="8" r="BK102"/>
  <c i="9" r="BK115"/>
  <c i="10" r="BK96"/>
  <c r="BK113"/>
  <c i="3" r="BK122"/>
  <c i="7" r="J125"/>
  <c i="8" r="J97"/>
  <c i="9" r="BK165"/>
  <c i="10" r="J103"/>
  <c i="2" r="J111"/>
  <c i="4" r="J157"/>
  <c i="6" r="J95"/>
  <c i="8" r="BK111"/>
  <c i="9" r="J97"/>
  <c r="BK110"/>
  <c i="10" r="J94"/>
  <c i="11" r="BK92"/>
  <c i="3" r="J97"/>
  <c i="5" r="J110"/>
  <c i="7" r="BK123"/>
  <c i="9" r="J128"/>
  <c i="10" r="J92"/>
  <c r="J109"/>
  <c i="3" r="BK109"/>
  <c i="4" r="BK113"/>
  <c i="7" r="J134"/>
  <c i="9" r="J133"/>
  <c i="10" r="J113"/>
  <c r="BK90"/>
  <c i="4" r="BK144"/>
  <c i="7" r="BK130"/>
  <c i="9" r="J146"/>
  <c r="J112"/>
  <c r="J103"/>
  <c i="4" r="BK136"/>
  <c i="5" r="J124"/>
  <c i="7" r="J86"/>
  <c i="9" r="J139"/>
  <c i="10" r="J107"/>
  <c r="J98"/>
  <c i="3" r="J88"/>
  <c i="4" r="J113"/>
  <c i="5" r="BK92"/>
  <c i="9" r="BK124"/>
  <c i="10" r="BK114"/>
  <c i="11" r="BK95"/>
  <c i="3" r="J92"/>
  <c i="4" r="J152"/>
  <c i="5" r="BK142"/>
  <c i="9" r="J150"/>
  <c r="BK90"/>
  <c i="10" r="J99"/>
  <c i="3" r="J118"/>
  <c i="4" r="J144"/>
  <c i="5" r="BK139"/>
  <c i="9" r="BK143"/>
  <c r="J120"/>
  <c i="10" r="BK102"/>
  <c i="3" r="J122"/>
  <c i="4" r="J88"/>
  <c i="7" r="J129"/>
  <c i="9" r="J152"/>
  <c i="10" r="J110"/>
  <c r="BK112"/>
  <c i="2" r="J107"/>
  <c i="4" r="J131"/>
  <c i="6" r="BK95"/>
  <c i="8" r="J111"/>
  <c i="9" r="J143"/>
  <c i="10" r="BK88"/>
  <c i="11" r="J87"/>
  <c i="2" r="J101"/>
  <c i="5" r="J92"/>
  <c i="8" r="J107"/>
  <c i="9" r="J141"/>
  <c i="10" r="BK109"/>
  <c i="2" r="F35"/>
  <c i="10" r="J112"/>
  <c i="11" r="J90"/>
  <c i="2" r="BK109"/>
  <c i="4" r="BK92"/>
  <c i="6" r="BK86"/>
  <c i="8" r="J114"/>
  <c i="9" r="J144"/>
  <c r="BK97"/>
  <c i="11" r="BK90"/>
  <c i="4" r="J145"/>
  <c i="8" r="BK92"/>
  <c i="9" r="BK136"/>
  <c r="BK109"/>
  <c i="10" r="J88"/>
  <c i="1" r="AS54"/>
  <c i="9" r="J115"/>
  <c i="2" r="BK89"/>
  <c i="4" r="BK150"/>
  <c i="5" r="J139"/>
  <c i="6" r="J114"/>
  <c i="9" r="J101"/>
  <c i="10" r="BK108"/>
  <c r="J114"/>
  <c i="2" r="F37"/>
  <c i="10" r="J102"/>
  <c i="11" r="J98"/>
  <c i="3" r="J109"/>
  <c i="5" r="J119"/>
  <c i="6" r="J86"/>
  <c i="9" r="BK141"/>
  <c r="BK117"/>
  <c i="10" r="J108"/>
  <c i="3" r="BK118"/>
  <c i="4" r="J140"/>
  <c i="5" r="BK101"/>
  <c i="9" r="BK118"/>
  <c r="BK103"/>
  <c i="10" r="J97"/>
  <c i="2" r="J109"/>
  <c i="4" r="BK101"/>
  <c i="5" r="BK110"/>
  <c i="7" r="BK113"/>
  <c i="9" r="BK133"/>
  <c i="10" r="J90"/>
  <c i="11" r="J92"/>
  <c i="4" r="J136"/>
  <c i="5" r="BK134"/>
  <c i="7" r="BK101"/>
  <c i="8" r="BK107"/>
  <c i="9" r="J90"/>
  <c r="BK94"/>
  <c i="10" r="BK103"/>
  <c i="5" r="BK96"/>
  <c i="8" r="BK114"/>
  <c i="9" r="BK99"/>
  <c r="BK92"/>
  <c i="10" r="J91"/>
  <c i="2" r="BK113"/>
  <c i="3" r="BK116"/>
  <c i="7" r="BK93"/>
  <c r="BK108"/>
  <c i="8" r="J92"/>
  <c i="9" r="BK167"/>
  <c i="10" r="J104"/>
  <c i="4" r="BK131"/>
  <c i="5" r="J121"/>
  <c i="7" r="BK86"/>
  <c i="9" r="BK120"/>
  <c r="BK105"/>
  <c i="10" r="BK101"/>
  <c i="3" r="BK103"/>
  <c i="5" r="BK88"/>
  <c i="6" r="J103"/>
  <c i="8" r="BK118"/>
  <c i="9" r="BK155"/>
  <c r="BK112"/>
  <c i="10" r="BK94"/>
  <c i="3" r="BK101"/>
  <c i="4" r="J124"/>
  <c i="5" r="J115"/>
  <c i="8" r="BK97"/>
  <c i="9" r="BK144"/>
  <c i="10" r="BK89"/>
  <c i="3" r="J114"/>
  <c i="4" r="BK109"/>
  <c i="7" r="J136"/>
  <c i="9" r="J167"/>
  <c r="BK148"/>
  <c i="3" r="BK114"/>
  <c i="5" r="J130"/>
  <c i="7" r="J95"/>
  <c i="9" r="BK159"/>
  <c r="BK130"/>
  <c i="10" r="BK91"/>
  <c i="3" l="1" r="BK108"/>
  <c r="J108"/>
  <c r="J62"/>
  <c i="4" r="P87"/>
  <c r="T139"/>
  <c i="5" r="P87"/>
  <c r="R123"/>
  <c i="7" r="BK100"/>
  <c r="J100"/>
  <c r="J62"/>
  <c i="8" r="R101"/>
  <c r="P117"/>
  <c r="P116"/>
  <c i="9" r="T87"/>
  <c r="T86"/>
  <c r="P114"/>
  <c r="T114"/>
  <c r="R119"/>
  <c r="BK164"/>
  <c r="J164"/>
  <c r="J65"/>
  <c i="10" r="BK93"/>
  <c r="J93"/>
  <c r="J62"/>
  <c i="3" r="T108"/>
  <c i="4" r="BK87"/>
  <c r="BK130"/>
  <c r="J130"/>
  <c r="J63"/>
  <c i="5" r="P123"/>
  <c i="6" r="BK85"/>
  <c r="J85"/>
  <c r="J61"/>
  <c i="7" r="T100"/>
  <c i="8" r="T87"/>
  <c i="9" r="R164"/>
  <c i="10" r="R93"/>
  <c r="T100"/>
  <c r="T106"/>
  <c i="3" r="P87"/>
  <c r="P124"/>
  <c i="4" r="R108"/>
  <c r="R130"/>
  <c i="5" r="BK123"/>
  <c r="J123"/>
  <c r="J63"/>
  <c i="7" r="T85"/>
  <c i="2" r="T83"/>
  <c r="T82"/>
  <c r="T81"/>
  <c i="3" r="BK87"/>
  <c r="BK124"/>
  <c r="J124"/>
  <c r="J63"/>
  <c i="4" r="T108"/>
  <c r="T130"/>
  <c i="5" r="R114"/>
  <c i="7" r="P100"/>
  <c i="8" r="BK101"/>
  <c r="J101"/>
  <c r="J62"/>
  <c r="R117"/>
  <c r="R116"/>
  <c i="9" r="R87"/>
  <c r="R86"/>
  <c r="BK114"/>
  <c r="J114"/>
  <c r="J63"/>
  <c r="R114"/>
  <c r="P119"/>
  <c r="P113"/>
  <c r="P164"/>
  <c i="10" r="P87"/>
  <c r="T93"/>
  <c r="BK106"/>
  <c r="J106"/>
  <c r="J64"/>
  <c r="R111"/>
  <c i="2" r="P83"/>
  <c r="P82"/>
  <c r="P81"/>
  <c i="1" r="AU55"/>
  <c i="3" r="P108"/>
  <c i="4" r="BK108"/>
  <c r="J108"/>
  <c r="J62"/>
  <c r="P139"/>
  <c i="5" r="R87"/>
  <c r="R86"/>
  <c r="R85"/>
  <c r="T114"/>
  <c i="6" r="P85"/>
  <c r="P84"/>
  <c r="P83"/>
  <c i="1" r="AU59"/>
  <c i="7" r="R85"/>
  <c i="8" r="P101"/>
  <c i="10" r="BK87"/>
  <c r="J87"/>
  <c r="J61"/>
  <c r="P93"/>
  <c r="BK100"/>
  <c r="J100"/>
  <c r="J63"/>
  <c r="BK111"/>
  <c r="J111"/>
  <c r="J65"/>
  <c i="11" r="BK86"/>
  <c i="3" r="T87"/>
  <c r="R124"/>
  <c i="4" r="P108"/>
  <c r="P130"/>
  <c i="5" r="BK87"/>
  <c r="P114"/>
  <c i="7" r="P85"/>
  <c r="P84"/>
  <c r="P83"/>
  <c i="1" r="AU60"/>
  <c i="8" r="BK87"/>
  <c r="J87"/>
  <c r="J61"/>
  <c r="T101"/>
  <c r="BK117"/>
  <c r="BK116"/>
  <c r="J116"/>
  <c r="J64"/>
  <c r="T117"/>
  <c r="T116"/>
  <c i="9" r="BK87"/>
  <c r="J87"/>
  <c r="J61"/>
  <c r="P87"/>
  <c r="P86"/>
  <c r="P85"/>
  <c i="1" r="AU62"/>
  <c i="9" r="BK119"/>
  <c r="J119"/>
  <c r="J64"/>
  <c r="T119"/>
  <c r="T113"/>
  <c i="11" r="P86"/>
  <c r="P85"/>
  <c r="P84"/>
  <c i="1" r="AU64"/>
  <c i="2" r="R83"/>
  <c r="R82"/>
  <c r="R81"/>
  <c i="3" r="R87"/>
  <c r="T124"/>
  <c i="4" r="R87"/>
  <c r="BK139"/>
  <c r="J139"/>
  <c r="J64"/>
  <c i="5" r="T87"/>
  <c r="T86"/>
  <c r="T85"/>
  <c r="T123"/>
  <c i="6" r="R85"/>
  <c r="R84"/>
  <c r="R83"/>
  <c i="7" r="R100"/>
  <c i="8" r="P87"/>
  <c r="P86"/>
  <c r="P85"/>
  <c i="1" r="AU61"/>
  <c i="9" r="T164"/>
  <c i="10" r="T87"/>
  <c r="T86"/>
  <c r="T85"/>
  <c r="P100"/>
  <c r="R106"/>
  <c r="T111"/>
  <c i="11" r="R86"/>
  <c r="R85"/>
  <c r="R84"/>
  <c i="2" r="BK83"/>
  <c r="BK82"/>
  <c r="J82"/>
  <c r="J60"/>
  <c i="3" r="R108"/>
  <c r="R86"/>
  <c r="R85"/>
  <c i="4" r="T87"/>
  <c r="T86"/>
  <c r="T85"/>
  <c r="R139"/>
  <c i="5" r="BK114"/>
  <c r="J114"/>
  <c r="J62"/>
  <c i="6" r="T85"/>
  <c r="T84"/>
  <c r="T83"/>
  <c i="7" r="BK85"/>
  <c r="J85"/>
  <c r="J61"/>
  <c i="8" r="R87"/>
  <c r="R86"/>
  <c i="10" r="R87"/>
  <c r="R100"/>
  <c r="P106"/>
  <c r="P111"/>
  <c i="11" r="T86"/>
  <c r="T85"/>
  <c r="T84"/>
  <c i="3" r="BK138"/>
  <c r="J138"/>
  <c r="J65"/>
  <c r="BK135"/>
  <c r="J135"/>
  <c r="J64"/>
  <c i="4" r="BK156"/>
  <c r="J156"/>
  <c r="J65"/>
  <c i="6" r="BK113"/>
  <c r="J113"/>
  <c r="J63"/>
  <c r="BK102"/>
  <c r="J102"/>
  <c r="J62"/>
  <c i="5" r="BK138"/>
  <c r="J138"/>
  <c r="J64"/>
  <c i="8" r="BK113"/>
  <c r="J113"/>
  <c r="J63"/>
  <c i="11" r="BK91"/>
  <c r="J91"/>
  <c r="J62"/>
  <c i="7" r="BK135"/>
  <c r="J135"/>
  <c r="J63"/>
  <c i="5" r="BK141"/>
  <c r="J141"/>
  <c r="J65"/>
  <c i="11" r="J55"/>
  <c r="BK94"/>
  <c r="J94"/>
  <c r="J63"/>
  <c r="BK97"/>
  <c r="J97"/>
  <c r="J64"/>
  <c r="F55"/>
  <c i="10" r="BK86"/>
  <c r="J86"/>
  <c r="J60"/>
  <c i="11" r="J78"/>
  <c r="BE90"/>
  <c r="BE92"/>
  <c r="E48"/>
  <c r="BE98"/>
  <c r="BE87"/>
  <c r="BE95"/>
  <c i="10" r="F55"/>
  <c r="J82"/>
  <c r="BE91"/>
  <c r="BE96"/>
  <c r="BE107"/>
  <c r="J79"/>
  <c r="BE88"/>
  <c r="BE97"/>
  <c r="BE110"/>
  <c i="9" r="BK113"/>
  <c r="J113"/>
  <c r="J62"/>
  <c i="10" r="BE90"/>
  <c r="BE92"/>
  <c r="BE95"/>
  <c r="BE109"/>
  <c r="BE113"/>
  <c r="BE114"/>
  <c r="E48"/>
  <c r="BE89"/>
  <c r="BE102"/>
  <c r="BE115"/>
  <c r="BE98"/>
  <c r="BE101"/>
  <c r="BE103"/>
  <c r="BE105"/>
  <c r="BE108"/>
  <c r="BE112"/>
  <c i="9" r="BK86"/>
  <c r="J86"/>
  <c r="J60"/>
  <c i="10" r="BE94"/>
  <c r="BE99"/>
  <c r="BE104"/>
  <c i="9" r="F55"/>
  <c r="BE118"/>
  <c r="BE122"/>
  <c r="BE130"/>
  <c r="BE133"/>
  <c r="BE141"/>
  <c i="8" r="J117"/>
  <c r="J65"/>
  <c i="9" r="BE101"/>
  <c r="BE110"/>
  <c r="BE128"/>
  <c r="BE143"/>
  <c r="BE159"/>
  <c r="J55"/>
  <c r="BE90"/>
  <c r="BE109"/>
  <c r="BE112"/>
  <c r="BE144"/>
  <c r="E48"/>
  <c r="J52"/>
  <c r="BE95"/>
  <c r="BE99"/>
  <c r="BE105"/>
  <c r="BE126"/>
  <c r="BE150"/>
  <c r="BE157"/>
  <c r="BE162"/>
  <c r="BE97"/>
  <c r="BE124"/>
  <c r="BE136"/>
  <c r="BE139"/>
  <c r="BE146"/>
  <c r="BE148"/>
  <c r="BE152"/>
  <c r="BE155"/>
  <c i="8" r="BK86"/>
  <c r="BK85"/>
  <c r="J85"/>
  <c i="9" r="BE88"/>
  <c r="BE92"/>
  <c r="BE94"/>
  <c r="BE103"/>
  <c r="BE107"/>
  <c r="BE115"/>
  <c r="BE117"/>
  <c r="BE120"/>
  <c r="BE165"/>
  <c r="BE167"/>
  <c i="8" r="F55"/>
  <c r="BE88"/>
  <c r="BE102"/>
  <c r="E48"/>
  <c r="BE107"/>
  <c r="BE118"/>
  <c r="J55"/>
  <c i="7" r="BK84"/>
  <c r="J84"/>
  <c r="J60"/>
  <c i="8" r="BE125"/>
  <c r="BE92"/>
  <c r="BE121"/>
  <c r="BE97"/>
  <c r="BE114"/>
  <c r="BE111"/>
  <c r="J52"/>
  <c i="6" r="BK84"/>
  <c r="BK83"/>
  <c r="J83"/>
  <c i="7" r="F55"/>
  <c r="BE95"/>
  <c r="BE123"/>
  <c r="BE134"/>
  <c r="BE129"/>
  <c r="BE130"/>
  <c r="BE136"/>
  <c r="E48"/>
  <c r="J55"/>
  <c r="J77"/>
  <c r="BE113"/>
  <c r="BE116"/>
  <c r="BE125"/>
  <c r="BE86"/>
  <c r="BE93"/>
  <c r="BE101"/>
  <c r="BE119"/>
  <c r="BE108"/>
  <c i="6" r="J77"/>
  <c r="BE114"/>
  <c i="5" r="J87"/>
  <c r="J61"/>
  <c i="6" r="E73"/>
  <c r="BE86"/>
  <c r="F55"/>
  <c r="BE95"/>
  <c r="J55"/>
  <c r="BE92"/>
  <c r="BE103"/>
  <c r="BE110"/>
  <c i="5" r="F55"/>
  <c i="4" r="J87"/>
  <c r="J61"/>
  <c i="5" r="E75"/>
  <c r="BE96"/>
  <c r="BE130"/>
  <c r="J52"/>
  <c r="BE92"/>
  <c r="BE110"/>
  <c r="BE142"/>
  <c r="BE88"/>
  <c r="BE108"/>
  <c r="J55"/>
  <c r="BE115"/>
  <c r="BE128"/>
  <c r="BE119"/>
  <c r="BE134"/>
  <c r="BE101"/>
  <c r="BE121"/>
  <c r="BE124"/>
  <c r="BE139"/>
  <c i="1" r="BA58"/>
  <c i="4" r="J52"/>
  <c r="BE92"/>
  <c r="BE124"/>
  <c r="BE136"/>
  <c r="BE140"/>
  <c r="BE145"/>
  <c r="F82"/>
  <c r="BE88"/>
  <c r="BE117"/>
  <c r="BE119"/>
  <c r="E75"/>
  <c r="BE101"/>
  <c r="BE157"/>
  <c r="J55"/>
  <c r="BE109"/>
  <c r="BE115"/>
  <c r="BE131"/>
  <c r="BE144"/>
  <c r="BE150"/>
  <c r="BE152"/>
  <c i="3" r="J87"/>
  <c r="J61"/>
  <c i="4" r="BE113"/>
  <c r="BE97"/>
  <c r="BE103"/>
  <c i="2" r="BK81"/>
  <c r="J81"/>
  <c r="J83"/>
  <c r="J61"/>
  <c i="3" r="F55"/>
  <c r="BE114"/>
  <c r="BE109"/>
  <c r="BE116"/>
  <c r="BE118"/>
  <c r="BE129"/>
  <c r="BE88"/>
  <c r="BE92"/>
  <c r="BE97"/>
  <c r="BE101"/>
  <c r="BE125"/>
  <c r="J52"/>
  <c r="BE139"/>
  <c r="E75"/>
  <c r="J82"/>
  <c r="BE136"/>
  <c r="BE103"/>
  <c r="BE122"/>
  <c r="BE131"/>
  <c i="1" r="BB55"/>
  <c r="BC55"/>
  <c r="AW55"/>
  <c r="BA55"/>
  <c i="2" r="E48"/>
  <c r="J52"/>
  <c r="F55"/>
  <c r="J55"/>
  <c r="BE84"/>
  <c r="BE89"/>
  <c r="BE94"/>
  <c r="BE101"/>
  <c r="BE107"/>
  <c r="BE109"/>
  <c r="BE111"/>
  <c r="BE113"/>
  <c i="1" r="BD55"/>
  <c i="5" r="F37"/>
  <c i="1" r="BD58"/>
  <c i="7" r="F36"/>
  <c i="1" r="BC60"/>
  <c i="4" r="F35"/>
  <c i="1" r="BB57"/>
  <c i="10" r="J34"/>
  <c i="1" r="AW63"/>
  <c i="7" r="F35"/>
  <c i="1" r="BB60"/>
  <c i="2" r="J30"/>
  <c i="10" r="F34"/>
  <c i="1" r="BA63"/>
  <c i="9" r="J34"/>
  <c i="1" r="AW62"/>
  <c i="3" r="F34"/>
  <c i="1" r="BA56"/>
  <c i="10" r="F36"/>
  <c i="1" r="BC63"/>
  <c i="5" r="F36"/>
  <c i="1" r="BC58"/>
  <c i="6" r="F34"/>
  <c i="1" r="BA59"/>
  <c i="4" r="F36"/>
  <c i="1" r="BC57"/>
  <c i="11" r="F34"/>
  <c i="1" r="BA64"/>
  <c i="9" r="F34"/>
  <c i="1" r="BA62"/>
  <c i="5" r="J34"/>
  <c i="1" r="AW58"/>
  <c i="3" r="F37"/>
  <c i="1" r="BD56"/>
  <c i="11" r="F35"/>
  <c i="1" r="BB64"/>
  <c i="7" r="J34"/>
  <c i="1" r="AW60"/>
  <c i="3" r="J34"/>
  <c i="1" r="AW56"/>
  <c i="6" r="F36"/>
  <c i="1" r="BC59"/>
  <c i="7" r="F34"/>
  <c i="1" r="BA60"/>
  <c i="4" r="F34"/>
  <c i="1" r="BA57"/>
  <c i="8" r="F34"/>
  <c i="1" r="BA61"/>
  <c i="8" r="J30"/>
  <c i="3" r="F35"/>
  <c i="1" r="BB56"/>
  <c i="6" r="F37"/>
  <c i="1" r="BD59"/>
  <c i="3" r="F36"/>
  <c i="1" r="BC56"/>
  <c i="8" r="J34"/>
  <c i="1" r="AW61"/>
  <c i="11" r="F36"/>
  <c i="1" r="BC64"/>
  <c i="6" r="J30"/>
  <c i="10" r="F35"/>
  <c i="1" r="BB63"/>
  <c i="11" r="F37"/>
  <c i="1" r="BD64"/>
  <c i="9" r="F35"/>
  <c i="1" r="BB62"/>
  <c i="6" r="J34"/>
  <c i="1" r="AW59"/>
  <c i="8" r="F37"/>
  <c i="1" r="BD61"/>
  <c i="8" r="F36"/>
  <c i="1" r="BC61"/>
  <c i="6" r="F35"/>
  <c i="1" r="BB59"/>
  <c i="8" r="F35"/>
  <c i="1" r="BB61"/>
  <c i="7" r="F37"/>
  <c i="1" r="BD60"/>
  <c i="10" r="F37"/>
  <c i="1" r="BD63"/>
  <c i="9" r="F37"/>
  <c i="1" r="BD62"/>
  <c i="4" r="F37"/>
  <c i="1" r="BD57"/>
  <c i="4" r="J34"/>
  <c i="1" r="AW57"/>
  <c i="11" r="J34"/>
  <c i="1" r="AW64"/>
  <c i="5" r="F35"/>
  <c i="1" r="BB58"/>
  <c i="9" r="F36"/>
  <c i="1" r="BC62"/>
  <c i="10" l="1" r="R86"/>
  <c r="R85"/>
  <c i="11" r="BK85"/>
  <c r="BK84"/>
  <c r="J84"/>
  <c r="J59"/>
  <c i="7" r="R84"/>
  <c r="R83"/>
  <c i="10" r="P86"/>
  <c r="P85"/>
  <c i="1" r="AU63"/>
  <c i="7" r="T84"/>
  <c r="T83"/>
  <c i="5" r="BK86"/>
  <c r="J86"/>
  <c r="J60"/>
  <c i="8" r="R85"/>
  <c i="3" r="BK86"/>
  <c r="J86"/>
  <c r="J60"/>
  <c i="4" r="BK86"/>
  <c r="BK85"/>
  <c r="J85"/>
  <c r="J59"/>
  <c i="5" r="P86"/>
  <c r="P85"/>
  <c i="1" r="AU58"/>
  <c i="3" r="T86"/>
  <c r="T85"/>
  <c i="8" r="T86"/>
  <c r="T85"/>
  <c i="9" r="R113"/>
  <c r="R85"/>
  <c i="4" r="P86"/>
  <c r="P85"/>
  <c i="1" r="AU57"/>
  <c i="4" r="R86"/>
  <c r="R85"/>
  <c i="3" r="P86"/>
  <c r="P85"/>
  <c i="1" r="AU56"/>
  <c i="9" r="T85"/>
  <c i="11" r="J86"/>
  <c r="J61"/>
  <c i="10" r="BK85"/>
  <c r="J85"/>
  <c r="J59"/>
  <c i="9" r="BK85"/>
  <c r="J85"/>
  <c r="J59"/>
  <c i="1" r="AG61"/>
  <c i="8" r="J59"/>
  <c r="J86"/>
  <c r="J60"/>
  <c i="7" r="BK83"/>
  <c r="J83"/>
  <c r="J59"/>
  <c i="1" r="AG59"/>
  <c i="6" r="J59"/>
  <c r="J84"/>
  <c r="J60"/>
  <c i="1" r="AG55"/>
  <c i="2" r="J59"/>
  <c i="1" r="BC54"/>
  <c r="W32"/>
  <c i="6" r="J33"/>
  <c i="1" r="AV59"/>
  <c r="AT59"/>
  <c r="AN59"/>
  <c i="8" r="F33"/>
  <c i="1" r="AZ61"/>
  <c i="11" r="F33"/>
  <c i="1" r="AZ64"/>
  <c i="5" r="F33"/>
  <c i="1" r="AZ58"/>
  <c i="9" r="J33"/>
  <c i="1" r="AV62"/>
  <c r="AT62"/>
  <c i="7" r="F33"/>
  <c i="1" r="AZ60"/>
  <c i="10" r="J33"/>
  <c i="1" r="AV63"/>
  <c r="AT63"/>
  <c i="8" r="J33"/>
  <c i="1" r="AV61"/>
  <c r="AT61"/>
  <c r="AN61"/>
  <c i="7" r="J33"/>
  <c i="1" r="AV60"/>
  <c r="AT60"/>
  <c i="3" r="F33"/>
  <c i="1" r="AZ56"/>
  <c i="6" r="F33"/>
  <c i="1" r="AZ59"/>
  <c i="4" r="J33"/>
  <c i="1" r="AV57"/>
  <c r="AT57"/>
  <c i="5" r="J33"/>
  <c i="1" r="AV58"/>
  <c r="AT58"/>
  <c r="BB54"/>
  <c r="W31"/>
  <c r="BD54"/>
  <c r="W33"/>
  <c i="2" r="F33"/>
  <c i="1" r="AZ55"/>
  <c i="4" r="F33"/>
  <c i="1" r="AZ57"/>
  <c r="BA54"/>
  <c r="W30"/>
  <c i="9" r="F33"/>
  <c i="1" r="AZ62"/>
  <c i="11" r="J33"/>
  <c i="1" r="AV64"/>
  <c r="AT64"/>
  <c i="2" r="J33"/>
  <c i="1" r="AV55"/>
  <c r="AT55"/>
  <c r="AN55"/>
  <c i="3" r="J33"/>
  <c i="1" r="AV56"/>
  <c r="AT56"/>
  <c i="10" r="F33"/>
  <c i="1" r="AZ63"/>
  <c i="4" l="1" r="J86"/>
  <c r="J60"/>
  <c i="3" r="BK85"/>
  <c r="J85"/>
  <c r="J59"/>
  <c i="5" r="BK85"/>
  <c r="J85"/>
  <c r="J59"/>
  <c i="11" r="J85"/>
  <c r="J60"/>
  <c i="8" r="J39"/>
  <c i="6" r="J39"/>
  <c i="2" r="J39"/>
  <c i="4" r="J30"/>
  <c i="1" r="AG57"/>
  <c r="AZ54"/>
  <c r="W29"/>
  <c i="11" r="J30"/>
  <c i="1" r="AG64"/>
  <c r="AX54"/>
  <c r="AU54"/>
  <c i="10" r="J30"/>
  <c i="1" r="AG63"/>
  <c r="AN63"/>
  <c r="AW54"/>
  <c r="AK30"/>
  <c r="AY54"/>
  <c i="7" r="J30"/>
  <c i="1" r="AG60"/>
  <c i="9" r="J30"/>
  <c i="1" r="AG62"/>
  <c r="AN62"/>
  <c i="4" l="1" r="J39"/>
  <c i="11" r="J39"/>
  <c i="10" r="J39"/>
  <c i="9" r="J39"/>
  <c i="7" r="J39"/>
  <c i="1" r="AN60"/>
  <c r="AN57"/>
  <c r="AN64"/>
  <c i="5" r="J30"/>
  <c i="1" r="AG58"/>
  <c r="AN58"/>
  <c i="3" r="J30"/>
  <c i="1" r="AG56"/>
  <c r="AN56"/>
  <c r="AV54"/>
  <c r="AK29"/>
  <c i="3" l="1" r="J39"/>
  <c i="5" r="J39"/>
  <c i="1" r="AT54"/>
  <c r="AG54"/>
  <c r="AK26"/>
  <c l="1" r="AK35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<sst xmlns="http://schemas.openxmlformats.org/spreadsheetml/2006/main">
  <si>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</si>
  <si>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</si>
  <si>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</si>
  <si>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</si>
  <si>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</si>
  <si>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{8aa89050-4d7b-4efd-b2bd-7409935476cf}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</si>
  <si>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</si>
  <si>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</si>
  <si>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</si>
  <si>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</si>
  <si>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</si>
  <si>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</si>
  <si>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</si>
  <si>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</si>
  <si>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211115-V2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</si>
  <si>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</si>
  <si>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</si>
  <si>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SOUTĚŽNÍ AREÁL PRO PRÁCI S MOTOROVOU PILOU</t>
  </si>
  <si>
    <t>KSO:</t>
  </si>
  <si>
    <t>823 39 9</t>
  </si>
  <si>
    <t>CC-CZ:</t>
  </si>
  <si>
    <t>24124</t>
  </si>
  <si>
    <t>Místo:</t>
  </si>
  <si>
    <t>Žlutice</t>
  </si>
  <si>
    <t>Datum:</t>
  </si>
  <si>
    <t>15. 11. 2021</t>
  </si>
  <si>
    <t>Zadavatel:</t>
  </si>
  <si>
    <t>IČ:</t>
  </si>
  <si>
    <t>49754050</t>
  </si>
  <si>
    <t>Střední lesnická škola Žlutice, p.o.</t>
  </si>
  <si>
    <t>DIČ:</t>
  </si>
  <si>
    <t>CZ49754050</t>
  </si>
  <si>
    <t>Uchazeč:</t>
  </si>
  <si>
    <t>Vyplň údaj</t>
  </si>
  <si>
    <t>Projektant:</t>
  </si>
  <si>
    <t>12405744</t>
  </si>
  <si>
    <t>Ing. Milan KALÁB</t>
  </si>
  <si>
    <t>CZ5504120677</t>
  </si>
  <si>
    <t>True</t>
  </si>
  <si>
    <t>Zpracovatel:</t>
  </si>
  <si>
    <t/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</si>
  <si>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</si>
  <si>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</si>
  <si>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</si>
  <si>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</si>
  <si>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</si>
  <si>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</si>
  <si>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</si>
  <si>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</si>
  <si>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</si>
  <si>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</si>
  <si>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</si>
  <si>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</si>
  <si>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</si>
  <si>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</si>
  <si>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</si>
  <si>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</si>
  <si>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</si>
  <si>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</si>
  <si>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</si>
  <si>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</si>
  <si>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</si>
  <si>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</si>
  <si>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</si>
  <si>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</si>
  <si>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</si>
  <si>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</si>
  <si>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</si>
  <si>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</si>
  <si>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</si>
  <si>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</si>
  <si>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</si>
  <si>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</si>
  <si>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</si>
  <si>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</si>
  <si>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</si>
  <si>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</si>
  <si>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</si>
  <si>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</si>
  <si>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</si>
  <si>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</si>
  <si>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</si>
  <si>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</si>
  <si>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</si>
  <si>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SPOL.PŘÍPR. PRÁCE A TER. ÚPRAVY</t>
  </si>
  <si>
    <t>STA</t>
  </si>
  <si>
    <t>1</t>
  </si>
  <si>
    <t>{48b9f23f-63d3-46c9-8c90-4b158fb09f51}</t>
  </si>
  <si>
    <t>2</t>
  </si>
  <si>
    <t>02</t>
  </si>
  <si>
    <t>ALTÁN</t>
  </si>
  <si>
    <t>{3d386c9e-bd81-4fab-8b78-3ff751b3b8fd}</t>
  </si>
  <si>
    <t>03</t>
  </si>
  <si>
    <t>BETONOVÁ PLOCHA</t>
  </si>
  <si>
    <t>{1dbc50f7-1ccd-4a38-8889-2f26567bf720}</t>
  </si>
  <si>
    <t>04</t>
  </si>
  <si>
    <t>TRIBUNA</t>
  </si>
  <si>
    <t>{d074b64c-c56e-4e95-809c-9c103d659d1f}</t>
  </si>
  <si>
    <t>05</t>
  </si>
  <si>
    <t>PŘÍJEZDOVÁ KOMUNIKACE</t>
  </si>
  <si>
    <t>{67567a91-373c-4112-9548-dea3ae88841e}</t>
  </si>
  <si>
    <t>06</t>
  </si>
  <si>
    <t>OPLOCENÍ</t>
  </si>
  <si>
    <t>{97634b13-1467-4ae9-ab95-f51e52fbafce}</t>
  </si>
  <si>
    <t>08</t>
  </si>
  <si>
    <t>ZÁKLAD PRO VLAJKY</t>
  </si>
  <si>
    <t>{b82ae161-f2ff-464f-bc80-df21244cb713}</t>
  </si>
  <si>
    <t>09</t>
  </si>
  <si>
    <t>ELEKTROINSTALACE</t>
  </si>
  <si>
    <t>{4bdc87ab-34f7-419a-9d8f-50508b8f680b}</t>
  </si>
  <si>
    <t>10</t>
  </si>
  <si>
    <t>TRENAŽÉRY A PŘÍPRAVKY</t>
  </si>
  <si>
    <t>OST</t>
  </si>
  <si>
    <t>{4a393cde-9b01-4b99-8735-657ac2ab1a37}</t>
  </si>
  <si>
    <t>VRN</t>
  </si>
  <si>
    <t>VON</t>
  </si>
  <si>
    <t>{587656c0-8cc3-44bd-820f-e4c5c9d793ef}</t>
  </si>
  <si>
    <t>KRYCÍ LIST SOUPISU PRACÍ</t>
  </si>
  <si>
    <t>Objekt:</t>
  </si>
  <si>
    <t>01 - SPOL.PŘÍPR. PRÁCE A TER. ÚPRAVY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</si>
  <si>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</si>
  <si>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</si>
  <si>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</si>
  <si>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</si>
  <si>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</si>
  <si>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</si>
  <si>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</si>
  <si>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</si>
  <si>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</si>
  <si>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</si>
  <si>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</si>
  <si>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</si>
  <si>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</si>
  <si>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</si>
  <si>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</si>
  <si>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</si>
  <si>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</si>
  <si>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</si>
  <si>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</si>
  <si>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</si>
  <si>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</si>
  <si>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</si>
  <si>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</si>
  <si>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</si>
  <si>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121151123</t>
  </si>
  <si>
    <t>Sejmutí ornice strojně při souvislé ploše přes 500 m2, tl. vrstvy do 200 mm</t>
  </si>
  <si>
    <t>m2</t>
  </si>
  <si>
    <t>CS ÚRS 2021 02</t>
  </si>
  <si>
    <t>4</t>
  </si>
  <si>
    <t>-1188506311</t>
  </si>
  <si>
    <t>Online PSC</t>
  </si>
  <si>
    <t>https://podminky.urs.cz/item/CS_URS_2021_02/121151123</t>
  </si>
  <si>
    <t>P</t>
  </si>
  <si>
    <t>Poznámka k položce:_x000d_
ZEMINA BUDE DEPONOVÁNA NA POZEMKU INVESTORA K FINÁLNÍM TERÉNNÍM ÚPRAVÁM !!!</t>
  </si>
  <si>
    <t>VV</t>
  </si>
  <si>
    <t>viz KOORDINAČNÍ SITUAČNÍ VÝKRES</t>
  </si>
  <si>
    <t>"odměřené z výákr. DWG" 978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</si>
  <si>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</si>
  <si>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</si>
  <si>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m3</t>
  </si>
  <si>
    <t>-1738071944</t>
  </si>
  <si>
    <t>https://podminky.urs.cz/item/CS_URS_2021_02/162351103</t>
  </si>
  <si>
    <t>viz předchozí výpočty</t>
  </si>
  <si>
    <t>(978-591,67)*0,15</t>
  </si>
  <si>
    <t>3</t>
  </si>
  <si>
    <t>181351103</t>
  </si>
  <si>
    <t>Rozprostření a urovnání ornice v rovině nebo ve svahu sklonu do 1:5 strojně při souvislé ploše přes 100 do 500 m2, tl. vrstvy do 200 mm</t>
  </si>
  <si>
    <t>-1966379221</t>
  </si>
  <si>
    <t>https://podminky.urs.cz/item/CS_URS_2021_02/181351103</t>
  </si>
  <si>
    <t>Poznámka k položce:_x000d_
POLOŽKOVÝ ROZPOČET NEUVAŽUJE S ODVOZEM ZBYTKOVÉ ORNICE NA ŘÍZENOU SKLÁDKU (NÁROČNÉ FINANČNÍ ŘEŠENÍ)</t>
  </si>
  <si>
    <t>"původní výměra" 978</t>
  </si>
  <si>
    <t>"zastavěná plocha (nové objekty)" -(49+176+24,36+121,67+13,8+1,5)</t>
  </si>
  <si>
    <t>Součet</t>
  </si>
  <si>
    <t>181411131</t>
  </si>
  <si>
    <t>Založení trávníku na půdě předem připravené plochy do 1000 m2 výsevem včetně utažení parkového v rovině nebo na svahu do 1:5</t>
  </si>
  <si>
    <t>820510601</t>
  </si>
  <si>
    <t>https://podminky.urs.cz/item/CS_URS_2021_02/181411131</t>
  </si>
  <si>
    <t>5</t>
  </si>
  <si>
    <t>M</t>
  </si>
  <si>
    <t>00572410</t>
  </si>
  <si>
    <t>osivo směs travní parková</t>
  </si>
  <si>
    <t>kg</t>
  </si>
  <si>
    <t>8</t>
  </si>
  <si>
    <t>-1140598437</t>
  </si>
  <si>
    <t>591,67*0,02 'Přepočtené koeficientem množství</t>
  </si>
  <si>
    <t>6</t>
  </si>
  <si>
    <t>185803111</t>
  </si>
  <si>
    <t>Ošetření trávníku jednorázové v rovině nebo na svahu do 1:5</t>
  </si>
  <si>
    <t>2083211169</t>
  </si>
  <si>
    <t>https://podminky.urs.cz/item/CS_URS_2021_02/185803111</t>
  </si>
  <si>
    <t>7</t>
  </si>
  <si>
    <t>185851121</t>
  </si>
  <si>
    <t>Dovoz vody pro zálivku rostlin na vzdálenost do 1000 m</t>
  </si>
  <si>
    <t>-1533833104</t>
  </si>
  <si>
    <t>https://podminky.urs.cz/item/CS_URS_2021_02/185851121</t>
  </si>
  <si>
    <t>185851129</t>
  </si>
  <si>
    <t>Dovoz vody pro zálivku rostlin Příplatek k ceně za každých dalších i započatých 1000 m</t>
  </si>
  <si>
    <t>2052441066</t>
  </si>
  <si>
    <t>https://podminky.urs.cz/item/CS_URS_2021_02/185851129</t>
  </si>
  <si>
    <t>02 - ALTÁN</t>
  </si>
  <si>
    <t xml:space="preserve">    5 - Komunikace pozemní</t>
  </si>
  <si>
    <t xml:space="preserve">    9 - Ostatní konstrukce a práce, bourání</t>
  </si>
  <si>
    <t xml:space="preserve">    998 - Přesun hmot</t>
  </si>
  <si>
    <t>OST - Ostatní</t>
  </si>
  <si>
    <t>122251101</t>
  </si>
  <si>
    <t>Odkopávky a prokopávky nezapažené strojně v hornině třídy těžitelnosti I skupiny 3 do 20 m3</t>
  </si>
  <si>
    <t>1272157757</t>
  </si>
  <si>
    <t>https://podminky.urs.cz/item/CS_URS_2021_02/122251101</t>
  </si>
  <si>
    <t>viz výkr. ALTÁN</t>
  </si>
  <si>
    <t>7*7*(0,48-0,15)</t>
  </si>
  <si>
    <t>1574014071</t>
  </si>
  <si>
    <t>Poznámka k položce:_x000d_
ZEMINA BUDE DEPONOVÁNA NA POZEMCÍCH INVESTORA !!!</t>
  </si>
  <si>
    <t>16,17-0,98</t>
  </si>
  <si>
    <t>175111201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</si>
  <si>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</si>
  <si>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1893176710</t>
  </si>
  <si>
    <t>https://podminky.urs.cz/item/CS_URS_2021_02/175111201</t>
  </si>
  <si>
    <t>"obsyp vnějšího obrubníku" 4*7*0,035</t>
  </si>
  <si>
    <t>175111209</t>
  </si>
  <si>
    <t>Obsypání objektů nad přilehlým původním terénem ručně sypaninou z vhodných hornin třídy těžitelnosti I a II, skupiny 1 až 4 nebo materiálem uloženým ve vzdálenosti do 3 m od vnějšího kraje objektu pro jakoukoliv míru zhutnění Příplatek k ceně za prohození sypaniny</t>
  </si>
  <si>
    <t>-736045825</t>
  </si>
  <si>
    <t>https://podminky.urs.cz/item/CS_URS_2021_02/175111209</t>
  </si>
  <si>
    <t>181951112</t>
  </si>
  <si>
    <t>Úprava pláně vyrovnáním výškových rozdílů strojně v hornině třídy těžitelnosti I, skupiny 1 až 3 se zhutněním</t>
  </si>
  <si>
    <t>-1847870985</t>
  </si>
  <si>
    <t>https://podminky.urs.cz/item/CS_URS_2021_02/181951112</t>
  </si>
  <si>
    <t>Poznámka k položce:_x000d_
únosnost pláně Edef2 = min. 30 MPa</t>
  </si>
  <si>
    <t>7*7</t>
  </si>
  <si>
    <t>Komunikace pozemní</t>
  </si>
  <si>
    <t>564821112</t>
  </si>
  <si>
    <t>Podklad ze štěrkodrti ŠD s rozprostřením a zhutněním, po zhutnění tl. 90 mm</t>
  </si>
  <si>
    <t>1745099343</t>
  </si>
  <si>
    <t>https://podminky.urs.cz/item/CS_URS_2021_02/564821112</t>
  </si>
  <si>
    <t>Poznámka k položce:_x000d_
frakce 0-8 mm</t>
  </si>
  <si>
    <t>564760111</t>
  </si>
  <si>
    <t>Podklad nebo kryt z kameniva hrubého drceného vel. 16-32 mm s rozprostřením a zhutněním, po zhutnění tl. 200 mm</t>
  </si>
  <si>
    <t>-1909668637</t>
  </si>
  <si>
    <t>https://podminky.urs.cz/item/CS_URS_2021_02/564760111</t>
  </si>
  <si>
    <t>564730011</t>
  </si>
  <si>
    <t>Podklad nebo kryt z kameniva hrubého drceného vel. 8-16 mm s rozprostřením a zhutněním, po zhutnění tl. 100 mm</t>
  </si>
  <si>
    <t>-613995139</t>
  </si>
  <si>
    <t>https://podminky.urs.cz/item/CS_URS_2021_02/564730011</t>
  </si>
  <si>
    <t>9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</si>
  <si>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</si>
  <si>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</si>
  <si>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1009764342</t>
  </si>
  <si>
    <t>https://podminky.urs.cz/item/CS_URS_2021_02/596211110</t>
  </si>
  <si>
    <t>592452R01</t>
  </si>
  <si>
    <t>dlažba zámková tl. 60mm přírodní</t>
  </si>
  <si>
    <t>R-položka</t>
  </si>
  <si>
    <t>-1387831117</t>
  </si>
  <si>
    <t>49*1,03 'Přepočtené koeficientem množství</t>
  </si>
  <si>
    <t>Ostatní konstrukce a práce, bourání</t>
  </si>
  <si>
    <t>11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</si>
  <si>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</si>
  <si>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</si>
  <si>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m</t>
  </si>
  <si>
    <t>-319618790</t>
  </si>
  <si>
    <t>https://podminky.urs.cz/item/CS_URS_2021_02/916231213</t>
  </si>
  <si>
    <t>4*7</t>
  </si>
  <si>
    <t>12</t>
  </si>
  <si>
    <t>59217017</t>
  </si>
  <si>
    <t>obrubník betonový chodníkový 1000x100x250mm</t>
  </si>
  <si>
    <t>1245281989</t>
  </si>
  <si>
    <t>28*1,02 'Přepočtené koeficientem množství</t>
  </si>
  <si>
    <t>13</t>
  </si>
  <si>
    <t>916991121</t>
  </si>
  <si>
    <t>Lože pod obrubníky, krajníky nebo obruby z dlažebních kostek z betonu prostého</t>
  </si>
  <si>
    <t>1824326222</t>
  </si>
  <si>
    <t>https://podminky.urs.cz/item/CS_URS_2021_02/916991121</t>
  </si>
  <si>
    <t>28*0,035</t>
  </si>
  <si>
    <t>998</t>
  </si>
  <si>
    <t>Přesun hmot</t>
  </si>
  <si>
    <t>14</t>
  </si>
  <si>
    <t>998225111</t>
  </si>
  <si>
    <t>Přesun hmot pro komunikace s krytem z kameniva, monolitickým betonovým nebo živičným dopravní vzdálenost do 200 m jakékoliv délky objektu</t>
  </si>
  <si>
    <t>t</t>
  </si>
  <si>
    <t>-212372245</t>
  </si>
  <si>
    <t>https://podminky.urs.cz/item/CS_URS_2021_02/998225111</t>
  </si>
  <si>
    <t>Ostatní</t>
  </si>
  <si>
    <t>OST-01</t>
  </si>
  <si>
    <t>ŠESTIÚHLÝ ALTÁN ZE SUCHÉ KULATINY - podrobný popis - viz Poznámka (úhlopříčka altánu 6,00 mm, celková plocha 35,2 m2, užitná plocha 27 m2, střešní plocha 32,67 m2) : DODÁVKA A MONTÁŽ včetně dopravy na stavbu</t>
  </si>
  <si>
    <t>soubor</t>
  </si>
  <si>
    <t>512</t>
  </si>
  <si>
    <t>-1683042521</t>
  </si>
  <si>
    <t xml:space="preserve">Poznámka k položce:_x000d_
CENA ALTÁNU (TYPIZOVANÝ VÝROBEK) OBSAHUJE:_x000d_
- Konstrukce z odkorněných, suchých, broušených, impregnovaných kmenů stromů;_x000d_
- Sloupy nosné konstrukce postavené na betonových tvárnicích;_x000d_
- Střešní konstrukce s mnoha sklony provedená z kulatiny;_x000d_
- Střešní plocha se sklonem 25-30o;_x000d_
- Střešní plocha bedněná dřevěným obložením, následně pokrytá šindelem Sonata (barva volitelná);_x000d_
- Okap střechy je vysunutý mimo základ 30 cm;_x000d_
- Dvojitá impregnace všech prvků </t>
  </si>
  <si>
    <t>03 - BETONOVÁ PLOCHA</t>
  </si>
  <si>
    <t xml:space="preserve">    2 - Zakládání</t>
  </si>
  <si>
    <t>122251103</t>
  </si>
  <si>
    <t>Odkopávky a prokopávky nezapažené strojně v hornině třídy těžitelnosti I skupiny 3 přes 50 do 100 m3</t>
  </si>
  <si>
    <t>919429561</t>
  </si>
  <si>
    <t>https://podminky.urs.cz/item/CS_URS_2021_02/122251103</t>
  </si>
  <si>
    <t>viz výkr. BETONOVÁ PLOCHA</t>
  </si>
  <si>
    <t>16,6*12,6*(0,52-0,15)</t>
  </si>
  <si>
    <t>199714090</t>
  </si>
  <si>
    <t>77,389-2,82</t>
  </si>
  <si>
    <t>-1893429314</t>
  </si>
  <si>
    <t>"obsyp vnější strany obrubníku" 2*(16,6+11,6)*0,05</t>
  </si>
  <si>
    <t>-139003234</t>
  </si>
  <si>
    <t>1870223512</t>
  </si>
  <si>
    <t>Poznámka k položce:_x000d_
únosnost pláně Edef2 = min. 43 MPa</t>
  </si>
  <si>
    <t>16,6*11,6</t>
  </si>
  <si>
    <t>Zakládání</t>
  </si>
  <si>
    <t>213141111</t>
  </si>
  <si>
    <t>Zřízení vrstvy z geotextilie filtrační, separační, odvodňovací, ochranné, výztužné nebo protierozní v rovině nebo ve sklonu do 1:5, šířky do 3 m</t>
  </si>
  <si>
    <t>978646769</t>
  </si>
  <si>
    <t>https://podminky.urs.cz/item/CS_URS_2021_02/213141111</t>
  </si>
  <si>
    <t>28329042</t>
  </si>
  <si>
    <t>fólie PE separační či ochranná tl 0,2mm</t>
  </si>
  <si>
    <t>1880814485</t>
  </si>
  <si>
    <t>192,56*1,1845 'Přepočtené koeficientem množství</t>
  </si>
  <si>
    <t>213141113</t>
  </si>
  <si>
    <t>Zřízení vrstvy z geotextilie filtrační, separační, odvodňovací, ochranné, výztužné nebo protierozní v rovině nebo ve sklonu do 1:5, šířky přes 6 do 8,5 m</t>
  </si>
  <si>
    <t>-1680700908</t>
  </si>
  <si>
    <t>https://podminky.urs.cz/item/CS_URS_2021_02/213141113</t>
  </si>
  <si>
    <t>69311226</t>
  </si>
  <si>
    <t>geotextilie netkaná separační, ochranná, filtrační, drenážní PES 150g/m2</t>
  </si>
  <si>
    <t>1288929356</t>
  </si>
  <si>
    <t>273322611</t>
  </si>
  <si>
    <t>Základy z betonu železového (bez výztuže) desky z betonu se zvýšenými nároky na prostředí tř. C 30/37</t>
  </si>
  <si>
    <t>-1448262277</t>
  </si>
  <si>
    <t>https://podminky.urs.cz/item/CS_URS_2021_02/273322611</t>
  </si>
  <si>
    <t xml:space="preserve">Poznámka k položce:_x000d_
Plocha se provede jako cementobetonová deska z vyztuženého betonu sítí KARI s únosností 1,5 t/m2 s dilatacemi (max. 5,0 x 5,0 m) dodatečně  pořezanými do hloubky 100 mm. Horní líc plochy bude upravený do předepsaného spádu a bude upraven kartáčováním ve formě striáže. Přechod jednotlivých ploch ve změně spádu se vytvoří oblý. Dilatační spáry budou následně zatmelené trvale pružným tmelem._x000d_
Beton tř. C 30/37, XC4, XD3, XF4, tl. 200 mm.</t>
  </si>
  <si>
    <t>"tl. 180 mm" 16*11*0,18</t>
  </si>
  <si>
    <t>273362021</t>
  </si>
  <si>
    <t>Výztuž základů desek ze svařovaných sítí z drátů typu KARI</t>
  </si>
  <si>
    <t>-726854770</t>
  </si>
  <si>
    <t>https://podminky.urs.cz/item/CS_URS_2021_02/273362021</t>
  </si>
  <si>
    <t>"M21, KH20, 3000x2000 mm" 30*(3*2)*3,03/1000</t>
  </si>
  <si>
    <t>"M22, KH20, 2200x2000 mm" 6*(2,2*2)*3,03/1000</t>
  </si>
  <si>
    <t>564871116</t>
  </si>
  <si>
    <t>Podklad ze štěrkodrti ŠD s rozprostřením a zhutněním, po zhutnění tl. 300 mm</t>
  </si>
  <si>
    <t>247706864</t>
  </si>
  <si>
    <t>https://podminky.urs.cz/item/CS_URS_2021_02/564871116</t>
  </si>
  <si>
    <t>Poznámka k položce:_x000d_
frakce 0-32 mm, hutnění na hodnotu Edef,2 = min. 80 MPa</t>
  </si>
  <si>
    <t>16*11</t>
  </si>
  <si>
    <t>564801112</t>
  </si>
  <si>
    <t>Podklad ze štěrkodrti ŠD s rozprostřením a zhutněním, po zhutnění tl. 40 mm</t>
  </si>
  <si>
    <t>1825566611</t>
  </si>
  <si>
    <t>https://podminky.urs.cz/item/CS_URS_2021_02/564801112</t>
  </si>
  <si>
    <t>Poznámka k položce:_x000d_
frakce 0-4 mm</t>
  </si>
  <si>
    <t>919111114</t>
  </si>
  <si>
    <t>Řezání dilatačních spár v čerstvém cementobetonovém krytu příčných nebo podélných, šířky 4 mm, hloubky přes 90 do 100 mm</t>
  </si>
  <si>
    <t>-1618810777</t>
  </si>
  <si>
    <t>https://podminky.urs.cz/item/CS_URS_2021_02/919111114</t>
  </si>
  <si>
    <t>2*16+1*11</t>
  </si>
  <si>
    <t>91912412R</t>
  </si>
  <si>
    <t>Dilatační spáry v cementobetonovém krytu s vyplněním spár trvale pružným tmelem</t>
  </si>
  <si>
    <t>-1021895713</t>
  </si>
  <si>
    <t>16</t>
  </si>
  <si>
    <t>1959400305</t>
  </si>
  <si>
    <t>Poznámka k položce:_x000d_
PO OBVODĚ BETONOVÉ PLOCHY !!!</t>
  </si>
  <si>
    <t>"po obvodě betonové plochy" 2*(16,1+11,1)</t>
  </si>
  <si>
    <t>17</t>
  </si>
  <si>
    <t>-1587444170</t>
  </si>
  <si>
    <t>54,4*1,02 'Přepočtené koeficientem množství</t>
  </si>
  <si>
    <t>18</t>
  </si>
  <si>
    <t>1974499594</t>
  </si>
  <si>
    <t>54,4*0,035</t>
  </si>
  <si>
    <t>19</t>
  </si>
  <si>
    <t>-2082176055</t>
  </si>
  <si>
    <t>04 - TRIBUNA</t>
  </si>
  <si>
    <t>131251102</t>
  </si>
  <si>
    <t>Hloubení nezapažených jam a zářezů strojně s urovnáním dna do předepsaného profilu a spádu v hornině třídy těžitelnosti I skupiny 3 přes 20 do 50 m3</t>
  </si>
  <si>
    <t>-548546147</t>
  </si>
  <si>
    <t>https://podminky.urs.cz/item/CS_URS_2021_02/131251102</t>
  </si>
  <si>
    <t>viz výkr. TRIBUNA</t>
  </si>
  <si>
    <t>(0,75+8,7+0,75)*(2,8+0,75)+(1,5)/2</t>
  </si>
  <si>
    <t>892212955</t>
  </si>
  <si>
    <t>8,7*2,8*0,22</t>
  </si>
  <si>
    <t>1403785513</t>
  </si>
  <si>
    <t>36,96-17,437</t>
  </si>
  <si>
    <t>953200523</t>
  </si>
  <si>
    <t>Poznámka k položce:_x000d_
zpětné zásypy (obsypy) budou hutněny po vrstvách max. 300 mm !!!</t>
  </si>
  <si>
    <t>"předpoklad 45% z celk. objemu výkopku" 36,96*45/100</t>
  </si>
  <si>
    <t>"kolem ZP" 2*(8,7+2,8)*0,035</t>
  </si>
  <si>
    <t>1527566185</t>
  </si>
  <si>
    <t>2004713914</t>
  </si>
  <si>
    <t>8,7*2,8</t>
  </si>
  <si>
    <t>564851111</t>
  </si>
  <si>
    <t>Podklad ze štěrkodrti ŠD s rozprostřením a zhutněním, po zhutnění tl. 150 mm</t>
  </si>
  <si>
    <t>-1412412874</t>
  </si>
  <si>
    <t>https://podminky.urs.cz/item/CS_URS_2021_02/564851111</t>
  </si>
  <si>
    <t>-1061210395</t>
  </si>
  <si>
    <t>5924501R</t>
  </si>
  <si>
    <t>dlažba zámková tl. 40 mm, povrch přírodní</t>
  </si>
  <si>
    <t>1951770375</t>
  </si>
  <si>
    <t>24,36*1,03 'Přepočtené koeficientem množství</t>
  </si>
  <si>
    <t>-808283519</t>
  </si>
  <si>
    <t>2*(8,7+2,8)</t>
  </si>
  <si>
    <t>59217001</t>
  </si>
  <si>
    <t>obrubník betonový zahradní 1000x50x250mm</t>
  </si>
  <si>
    <t>1306413988</t>
  </si>
  <si>
    <t>23*1,02 'Přepočtené koeficientem množství</t>
  </si>
  <si>
    <t>-216826940</t>
  </si>
  <si>
    <t>23*0,035</t>
  </si>
  <si>
    <t>919721102</t>
  </si>
  <si>
    <t>Geomříž pro stabilizaci podkladu tkaná z polyesteru podélná pevnost v tahu přes 50 do 80 kN/m</t>
  </si>
  <si>
    <t>1431345197</t>
  </si>
  <si>
    <t>https://podminky.urs.cz/item/CS_URS_2021_02/919721102</t>
  </si>
  <si>
    <t>"předpoklad" (8,7+2*1)*2</t>
  </si>
  <si>
    <t>998223011</t>
  </si>
  <si>
    <t>Přesun hmot pro pozemní komunikace s krytem dlážděným dopravní vzdálenost do 200 m jakékoliv délky objektu</t>
  </si>
  <si>
    <t>1853885113</t>
  </si>
  <si>
    <t>https://podminky.urs.cz/item/CS_URS_2021_02/998223011</t>
  </si>
  <si>
    <t>OST-021</t>
  </si>
  <si>
    <t>TRIBUNA 3-ŘADOVÁ, 33-MÍST K SEZENÍ - kompletní výrobek (konstrukce + sedačky), podrobný popis viz Poznámka a projektová dokumenztaCE : DODÁVKA A MONTÁŽ vč. kotevního, spotřebního a podružného materiálu, včetně dopravy na stavbu (položka kalkulována včetně 18-ti kusů podkladních dlaždic)</t>
  </si>
  <si>
    <t>-461136437</t>
  </si>
  <si>
    <t xml:space="preserve">Poznámka k položce:_x000d_
Tribuna 3-řadová, 33-miestná:_x000d_
- rozoberateľná;_x000d_
- s kovovými, žiarovo zinkovanými konštrukciami;_x000d_
- s plošinami vyrobenými z plošinových roštov VEMA;_x000d_
- se zábradlím,_x000d_
- se stadiónových sedačkami model SO-05 (opěradlo 25 cm)_x000d_
- s regulátormi vyrovnávajúcimi mierne nerovnosti terénu._x000d_
</t>
  </si>
  <si>
    <t>05 - PŘÍJEZDOVÁ KOMUNIKACE</t>
  </si>
  <si>
    <t>-1475392565</t>
  </si>
  <si>
    <t>viz výkr. PŘÍJEZDOVÁ KOMUNIKACE</t>
  </si>
  <si>
    <t>"příjezdová komunikace" 121,67*(0,34-0,15)</t>
  </si>
  <si>
    <t>"chodník - rozšíření příjezdové komunikace" 13,8*(0,34-0,15)</t>
  </si>
  <si>
    <t>-749683162</t>
  </si>
  <si>
    <t>1979967784</t>
  </si>
  <si>
    <t>"příjezdová komunikace" 121,67</t>
  </si>
  <si>
    <t>"chodník - rozšíření příjezdové komunikace" 13,8</t>
  </si>
  <si>
    <t>564871111</t>
  </si>
  <si>
    <t>Podklad ze štěrkodrti ŠD s rozprostřením a zhutněním, po zhutnění tl. 250 mm</t>
  </si>
  <si>
    <t>-977703214</t>
  </si>
  <si>
    <t>https://podminky.urs.cz/item/CS_URS_2021_02/564871111</t>
  </si>
  <si>
    <t>Poznámka k položce:_x000d_
PŘÍJEZDOVÁ KOMUNIKACE + CHODNÍK (rozšíření příjezdové komunikace)_x000d_
frakce 0-63 mm</t>
  </si>
  <si>
    <t>564931411</t>
  </si>
  <si>
    <t>Podklad nebo podsyp z asfaltového recyklátu s rozprostřením a zhutněním, po zhutnění tl. 90 mm</t>
  </si>
  <si>
    <t>-562446231</t>
  </si>
  <si>
    <t>https://podminky.urs.cz/item/CS_URS_2021_02/564931411</t>
  </si>
  <si>
    <t>Poznámka k položce:_x000d_
PŘÍJEZDOVÁ KOMUNIKACE + CHODNÍK (rozšíření příjezdové komunikace)</t>
  </si>
  <si>
    <t>973058270</t>
  </si>
  <si>
    <t>06 - OPLOCENÍ</t>
  </si>
  <si>
    <t xml:space="preserve">    3 - Svislé a kompletní konstrukce</t>
  </si>
  <si>
    <t>131111333</t>
  </si>
  <si>
    <t>Vrtání jamek ručním motorovým vrtákem průměru přes 200 do 300 mm</t>
  </si>
  <si>
    <t>2026590760</t>
  </si>
  <si>
    <t>https://podminky.urs.cz/item/CS_URS_2021_02/131111333</t>
  </si>
  <si>
    <t>viz výkr. OPLOCENÍ, BRÁNA, BRANKA</t>
  </si>
  <si>
    <t>"sloupky oplocení" (4+5+8+12+4+4+6)*0,8</t>
  </si>
  <si>
    <t>"vpěry oplocení" (1+1+1+2+2+2+2+2+1)*0,8</t>
  </si>
  <si>
    <t>"sloupky brány a branek" (2+2+2)*0,8</t>
  </si>
  <si>
    <t>131111359</t>
  </si>
  <si>
    <t>Vrtání jamek Příplatek k cenám -1331 až -1343 za vrtání v kamenité nebo kořeny prorostlé půdě</t>
  </si>
  <si>
    <t>-1453776622</t>
  </si>
  <si>
    <t>https://podminky.urs.cz/item/CS_URS_2021_02/131111359</t>
  </si>
  <si>
    <t>-1913581880</t>
  </si>
  <si>
    <t>50,4*(PI*0,15*0,15)</t>
  </si>
  <si>
    <t>Svislé a kompletní konstrukce</t>
  </si>
  <si>
    <t>338171113</t>
  </si>
  <si>
    <t>Montáž sloupků a vzpěr plotových ocelových trubkových nebo profilovaných výšky do 2,00 m se zabetonováním do 0,08 m3 do připravených jamek</t>
  </si>
  <si>
    <t>kus</t>
  </si>
  <si>
    <t>-742967180</t>
  </si>
  <si>
    <t>https://podminky.urs.cz/item/CS_URS_2021_02/338171113</t>
  </si>
  <si>
    <t>"sloupky oplocení" 4+5+8+12+4+4+6</t>
  </si>
  <si>
    <t>"vpěry oplocení" 1+1+1+2+2+2+2+2+1</t>
  </si>
  <si>
    <t>"sloupky brány a branek" 2+2+2</t>
  </si>
  <si>
    <t>55342180</t>
  </si>
  <si>
    <t>plotový profilovaný sloupek D 40-50mm dl 1,5-2,0m pro svařované pletivo v návinu povrchová úprava Pz a komaxit</t>
  </si>
  <si>
    <t>860702207</t>
  </si>
  <si>
    <t>"sloupky u brány a branek" 2+2+2</t>
  </si>
  <si>
    <t>55342272</t>
  </si>
  <si>
    <t>vzpěra plotová 38x1,5mm včetně krytky s uchem 2000mm</t>
  </si>
  <si>
    <t>-1554218285</t>
  </si>
  <si>
    <t>55342202</t>
  </si>
  <si>
    <t>objímka pro uchycení vzpěry na sloupek D 40-50mm</t>
  </si>
  <si>
    <t>594918900</t>
  </si>
  <si>
    <t>348401120</t>
  </si>
  <si>
    <t>Montáž oplocení z pletiva strojového s napínacími dráty do 1,6 m</t>
  </si>
  <si>
    <t>1451533431</t>
  </si>
  <si>
    <t>https://podminky.urs.cz/item/CS_URS_2021_02/348401120</t>
  </si>
  <si>
    <t>5,455+9,655+16,94+28,95+9,465+8,335+14,1</t>
  </si>
  <si>
    <t>31327511</t>
  </si>
  <si>
    <t>pletivo drátěné plastifikované se čtvercovými oky 55/2,5mm v 1250mm</t>
  </si>
  <si>
    <t>-862826772</t>
  </si>
  <si>
    <t>92,9*1,1 'Přepočtené koeficientem množství</t>
  </si>
  <si>
    <t>348101210</t>
  </si>
  <si>
    <t>Osazení vrat nebo vrátek k oplocení na sloupky ocelové, plochy jednotlivě do 2 m2</t>
  </si>
  <si>
    <t>1125896643</t>
  </si>
  <si>
    <t>https://podminky.urs.cz/item/CS_URS_2021_02/348101210</t>
  </si>
  <si>
    <t>"vrátka" 1+1</t>
  </si>
  <si>
    <t>5534233R</t>
  </si>
  <si>
    <t>branka plotová jednokřídlá Pz s PVC vrstvou 1000x1250mm</t>
  </si>
  <si>
    <t>920107840</t>
  </si>
  <si>
    <t>348101240</t>
  </si>
  <si>
    <t>Osazení vrat nebo vrátek k oplocení na sloupky ocelové, plochy jednotlivě přes 6 do 8 m2</t>
  </si>
  <si>
    <t>1407493503</t>
  </si>
  <si>
    <t>https://podminky.urs.cz/item/CS_URS_2021_02/348101240</t>
  </si>
  <si>
    <t>"vrata" 1</t>
  </si>
  <si>
    <t>5534236R</t>
  </si>
  <si>
    <t>brána plotová dvoukřídlá Pz s PVC vrstvou 4000x1250mm</t>
  </si>
  <si>
    <t>-629891533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</si>
  <si>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</si>
  <si>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</si>
  <si>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382423780</t>
  </si>
  <si>
    <t>https://podminky.urs.cz/item/CS_URS_2021_02/998232110</t>
  </si>
  <si>
    <t>PSC</t>
  </si>
  <si>
    <t xml:space="preserve">Poznámka k souboru cen:_x000d_
1. Cenu -2111 lze použít i pro oplocení ze sloupků a dílců prefabrikovaných dřevěných, kovových nebo železobetonových_x000d_
</t>
  </si>
  <si>
    <t>08 - ZÁKLAD PRO VLAJKY</t>
  </si>
  <si>
    <t>PSV - Práce a dodávky PSV</t>
  </si>
  <si>
    <t xml:space="preserve">    767 - Konstrukce zámečnické</t>
  </si>
  <si>
    <t>131213101</t>
  </si>
  <si>
    <t>Hloubení jam ručně zapažených i nezapažených s urovnáním dna do předepsaného profilu a spádu v hornině třídy těžitelnosti I skupiny 3 soudržných</t>
  </si>
  <si>
    <t>-1383762863</t>
  </si>
  <si>
    <t>https://podminky.urs.cz/item/CS_URS_2021_02/131213101</t>
  </si>
  <si>
    <t>viz výkr. ZÁKLAD PRO VLAJKY</t>
  </si>
  <si>
    <t>3*0,5*1</t>
  </si>
  <si>
    <t>142560226</t>
  </si>
  <si>
    <t>1,5</t>
  </si>
  <si>
    <t>-1938352167</t>
  </si>
  <si>
    <t>3*0,5</t>
  </si>
  <si>
    <t>274311611</t>
  </si>
  <si>
    <t>Základy z betonu prostého pasy z betonu kamenem prokládaného tř. C 16/20</t>
  </si>
  <si>
    <t>1140318780</t>
  </si>
  <si>
    <t>https://podminky.urs.cz/item/CS_URS_2021_02/274311611</t>
  </si>
  <si>
    <t>Poznámka k položce:_x000d_
XC2</t>
  </si>
  <si>
    <t>3*0,5*1,1</t>
  </si>
  <si>
    <t>274351121</t>
  </si>
  <si>
    <t>Bednění základů pasů rovné zřízení</t>
  </si>
  <si>
    <t>-1821846267</t>
  </si>
  <si>
    <t>https://podminky.urs.cz/item/CS_URS_2021_02/274351121</t>
  </si>
  <si>
    <t>2*(3*0,5)*0,1</t>
  </si>
  <si>
    <t>274351122</t>
  </si>
  <si>
    <t>Bednění základů pasů rovné odstranění</t>
  </si>
  <si>
    <t>1056897451</t>
  </si>
  <si>
    <t>https://podminky.urs.cz/item/CS_URS_2021_02/274351122</t>
  </si>
  <si>
    <t>998001011</t>
  </si>
  <si>
    <t>Přesun hmot pro piloty nebo podzemní stěny betonované na místě</t>
  </si>
  <si>
    <t>-1015210631</t>
  </si>
  <si>
    <t>https://podminky.urs.cz/item/CS_URS_2021_02/998001011</t>
  </si>
  <si>
    <t>PSV</t>
  </si>
  <si>
    <t>Práce a dodávky PSV</t>
  </si>
  <si>
    <t>767</t>
  </si>
  <si>
    <t>Konstrukce zámečnické</t>
  </si>
  <si>
    <t>767-R1</t>
  </si>
  <si>
    <t>Osazení chráničky stožáru : dodávka chráničky, montáž (osazení a zabetonování)</t>
  </si>
  <si>
    <t>-519612774</t>
  </si>
  <si>
    <t>767-R2</t>
  </si>
  <si>
    <t>VLAJKOVÝ STOŽÁR (hliníkový segmentový vlajkový stožár s pevnou patkou) : DODÁVKA A MONTÁŽ</t>
  </si>
  <si>
    <t>1808349022</t>
  </si>
  <si>
    <t>Poznámka k položce:_x000d_
podrobná specifikace vlajkového stožáru - viz příslušná část projektové dokumentace</t>
  </si>
  <si>
    <t>998767201</t>
  </si>
  <si>
    <t>Přesun hmot pro zámečnické konstrukce stanovený procentní sazbou (%) z ceny vodorovná dopravní vzdálenost do 50 m v objektech výšky do 6 m</t>
  </si>
  <si>
    <t>%</t>
  </si>
  <si>
    <t>1947593591</t>
  </si>
  <si>
    <t>https://podminky.urs.cz/item/CS_URS_2021_02/998767201</t>
  </si>
  <si>
    <t>09 - ELEKTROINSTALACE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</si>
  <si>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</si>
  <si>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</si>
  <si>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</si>
  <si>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</si>
  <si>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</si>
  <si>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741</t>
  </si>
  <si>
    <t>Elektroinstalace - silnoproud</t>
  </si>
  <si>
    <t>741110043</t>
  </si>
  <si>
    <t>Montáž trubek elektroinstalačních s nasunutím nebo našroubováním do krabic plastových ohebných, uložených pevně, vnější Ø přes 35 mm</t>
  </si>
  <si>
    <t>1926481989</t>
  </si>
  <si>
    <t>https://podminky.urs.cz/item/CS_URS_2021_02/741110043</t>
  </si>
  <si>
    <t>34571157</t>
  </si>
  <si>
    <t>trubka elektroinstalační ohebná z PH, D 35,9/42,2mm</t>
  </si>
  <si>
    <t>32</t>
  </si>
  <si>
    <t>-357934105</t>
  </si>
  <si>
    <t>3*1,05 "Přepočtené koeficientem množství</t>
  </si>
  <si>
    <t>741112111</t>
  </si>
  <si>
    <t>Montáž krabic elektroinstalačních bez napojení na trubky a lišty, demontáže a montáže víčka a přístroje rozvodek se zapojením vodičů na svorkovnici nástěnných plastových čtyřhranných pro vodiče Ø do 4 mm2</t>
  </si>
  <si>
    <t>692911307</t>
  </si>
  <si>
    <t>https://podminky.urs.cz/item/CS_URS_2021_02/741112111</t>
  </si>
  <si>
    <t>34571478</t>
  </si>
  <si>
    <t>krabice v uzavřeném provedení PP s krytím IP 66 čtvercová 80x80mm</t>
  </si>
  <si>
    <t>452296289</t>
  </si>
  <si>
    <t>741122144</t>
  </si>
  <si>
    <t>Montáž kabelů měděných bez ukončení uložených v trubkách zatažených plných kulatých nebo bezhalogenových (např. CYKY) počtu a průřezu žil 5x10 mm2</t>
  </si>
  <si>
    <t>-2124427137</t>
  </si>
  <si>
    <t>https://podminky.urs.cz/item/CS_URS_2021_02/741122144</t>
  </si>
  <si>
    <t>34113034</t>
  </si>
  <si>
    <t>kabel instalační jádro Cu plné izolace PVC plášť PVC 450/750V (CYKY) 5x10mm2</t>
  </si>
  <si>
    <t>1446947361</t>
  </si>
  <si>
    <t>90*1,15 "Přepočtené koeficientem množství</t>
  </si>
  <si>
    <t>741122611</t>
  </si>
  <si>
    <t>Montáž kabelů měděných bez ukončení uložených pevně plných kulatých nebo bezhalogenových (např. CYKY) počtu a průřezu žil 3x1,5 až 6 mm2</t>
  </si>
  <si>
    <t>-914158412</t>
  </si>
  <si>
    <t>https://podminky.urs.cz/item/CS_URS_2021_02/741122611</t>
  </si>
  <si>
    <t>34111030</t>
  </si>
  <si>
    <t>kabel instalační jádro Cu plné izolace PVC plášť PVC 450/750V (CYKY) 3x1,5mm2</t>
  </si>
  <si>
    <t>-582575706</t>
  </si>
  <si>
    <t>25*1,15 "Přepočtené koeficientem množství</t>
  </si>
  <si>
    <t>741122641</t>
  </si>
  <si>
    <t>Montáž kabelů měděných bez ukončení uložených pevně plných kulatých nebo bezhalogenových (např. CYKY) počtu a průřezu žil 5x1,5 až 2,5 mm2</t>
  </si>
  <si>
    <t>1249505555</t>
  </si>
  <si>
    <t>https://podminky.urs.cz/item/CS_URS_2021_02/741122641</t>
  </si>
  <si>
    <t>34111090</t>
  </si>
  <si>
    <t>kabel instalační jádro Cu plné izolace PVC plášť PVC 450/750V (CYKY) 5x1,5mm2</t>
  </si>
  <si>
    <t>77552872</t>
  </si>
  <si>
    <t>5*1,15 "Přepočtené koeficientem množství</t>
  </si>
  <si>
    <t>741320175</t>
  </si>
  <si>
    <t>Montáž jističů se zapojením vodičů třípólových nn do 63 A ve skříni</t>
  </si>
  <si>
    <t>-1934052634</t>
  </si>
  <si>
    <t>https://podminky.urs.cz/item/CS_URS_2021_02/741320175</t>
  </si>
  <si>
    <t>10.032.673</t>
  </si>
  <si>
    <t>Jistič třífázový, 10kA, 40A/3p, charakteristika B</t>
  </si>
  <si>
    <t>-1233441634</t>
  </si>
  <si>
    <t>741370122</t>
  </si>
  <si>
    <t>Montáž svítidel žárovkových se zapojením vodičů průmyslových stropních závěsných na oku 1 zdroj s košem</t>
  </si>
  <si>
    <t>1641624434</t>
  </si>
  <si>
    <t>https://podminky.urs.cz/item/CS_URS_2021_02/741370122</t>
  </si>
  <si>
    <t>S1</t>
  </si>
  <si>
    <t>Venkovní závěsné svítidlo 60W/230V, IP33</t>
  </si>
  <si>
    <t>-936670266</t>
  </si>
  <si>
    <t>Práce a dodávky M</t>
  </si>
  <si>
    <t>21-M</t>
  </si>
  <si>
    <t>Elektromontáže</t>
  </si>
  <si>
    <t>210191502</t>
  </si>
  <si>
    <t xml:space="preserve">Montáž skříní bez zapojení vodičů tenkocementových v pilíři přípojkových, typ </t>
  </si>
  <si>
    <t>64</t>
  </si>
  <si>
    <t>-1460009705</t>
  </si>
  <si>
    <t>https://podminky.urs.cz/item/CS_URS_2021_02/210191502</t>
  </si>
  <si>
    <t>ZS1</t>
  </si>
  <si>
    <t>ZASUVKOVA SKRIN ZS16/16/NKP7+16/5P+2x230 + 1f/10A/char.B</t>
  </si>
  <si>
    <t>256</t>
  </si>
  <si>
    <t>697856964</t>
  </si>
  <si>
    <t>1722955</t>
  </si>
  <si>
    <t>ZASUVKOVA SKRIN ZS16/16/NKP7+16/5P+2x230</t>
  </si>
  <si>
    <t>2072988295</t>
  </si>
  <si>
    <t>46-M</t>
  </si>
  <si>
    <t>Zemní práce při extr.mont.pracích</t>
  </si>
  <si>
    <t>460010023</t>
  </si>
  <si>
    <t>Vytyčení trasy vedení kabelového (podzemního) ve volném terénu</t>
  </si>
  <si>
    <t>km</t>
  </si>
  <si>
    <t>-1165756967</t>
  </si>
  <si>
    <t>https://podminky.urs.cz/item/CS_URS_2021_02/460010023</t>
  </si>
  <si>
    <t>460161172</t>
  </si>
  <si>
    <t>Hloubení zapažených i nezapažených kabelových rýh ručně včetně urovnání dna s přemístěním výkopku do vzdálenosti 3 m od okraje jámy nebo s naložením na dopravní prostředek šířky 35 cm hloubky 80 cm v hornině třídy těžitelnosti I skupiny 3</t>
  </si>
  <si>
    <t>-1465922752</t>
  </si>
  <si>
    <t>https://podminky.urs.cz/item/CS_URS_2021_02/460161172</t>
  </si>
  <si>
    <t>20</t>
  </si>
  <si>
    <t>460161302</t>
  </si>
  <si>
    <t>Hloubení zapažených i nezapažených kabelových rýh ručně včetně urovnání dna s přemístěním výkopku do vzdálenosti 3 m od okraje jámy nebo s naložením na dopravní prostředek šířky 50 cm hloubky 110 cm v hornině třídy těžitelnosti I skupiny 3</t>
  </si>
  <si>
    <t>-24303694</t>
  </si>
  <si>
    <t>https://podminky.urs.cz/item/CS_URS_2021_02/460161302</t>
  </si>
  <si>
    <t>460431172</t>
  </si>
  <si>
    <t>Zásyp kabelových rýh ručně s přemístění sypaniny ze vzdálenosti do 10 m, s uložením výkopku ve vrstvách včetně zhutnění a úpravy povrchu šířky 35 cm hloubky 70 cm z horniny třídy těžitelnosti I skupiny 3</t>
  </si>
  <si>
    <t>1148804850</t>
  </si>
  <si>
    <t>https://podminky.urs.cz/item/CS_URS_2021_02/460431172</t>
  </si>
  <si>
    <t>22</t>
  </si>
  <si>
    <t>460431312</t>
  </si>
  <si>
    <t>Zásyp kabelových rýh ručně s přemístění sypaniny ze vzdálenosti do 10 m, s uložením výkopku ve vrstvách včetně zhutnění a úpravy povrchu šířky 50 cm hloubky 100 cm z horniny třídy těžitelnosti I skupiny 3</t>
  </si>
  <si>
    <t>205038600</t>
  </si>
  <si>
    <t>https://podminky.urs.cz/item/CS_URS_2021_02/460431312</t>
  </si>
  <si>
    <t>23</t>
  </si>
  <si>
    <t>460481122</t>
  </si>
  <si>
    <t>Úprava pláně ručně v hornině třídy těžitelnosti I skupiny 3 se zhutněním</t>
  </si>
  <si>
    <t>-658507542</t>
  </si>
  <si>
    <t>https://podminky.urs.cz/item/CS_URS_2021_02/460481122</t>
  </si>
  <si>
    <t>0,35*40</t>
  </si>
  <si>
    <t>24</t>
  </si>
  <si>
    <t>460581121</t>
  </si>
  <si>
    <t>Úprava terénu zatravnění, včetně dodání osiva a zalití vodou na rovině</t>
  </si>
  <si>
    <t>-1146145851</t>
  </si>
  <si>
    <t>https://podminky.urs.cz/item/CS_URS_2021_02/460581121</t>
  </si>
  <si>
    <t>25</t>
  </si>
  <si>
    <t>460641113</t>
  </si>
  <si>
    <t>Základové konstrukce základ bez bednění do rostlé zeminy z monolitického betonu tř. C 16/20</t>
  </si>
  <si>
    <t>649577355</t>
  </si>
  <si>
    <t>https://podminky.urs.cz/item/CS_URS_2021_02/460641113</t>
  </si>
  <si>
    <t>0,5*0,1*10</t>
  </si>
  <si>
    <t>26</t>
  </si>
  <si>
    <t>460661411</t>
  </si>
  <si>
    <t>Kabelové lože z písku včetně podsypu, zhutnění a urovnání povrchu pro kabely nn zakryté plastovými deskami (materiál ve specifikaci), šířky do 25 cm</t>
  </si>
  <si>
    <t>-461584549</t>
  </si>
  <si>
    <t>https://podminky.urs.cz/item/CS_URS_2021_02/460661411</t>
  </si>
  <si>
    <t>27</t>
  </si>
  <si>
    <t>58156562</t>
  </si>
  <si>
    <t>písek podsypový spárovací frakce 0/1</t>
  </si>
  <si>
    <t>1940144389</t>
  </si>
  <si>
    <t>(0,35*0,2*40)*1700</t>
  </si>
  <si>
    <t>28</t>
  </si>
  <si>
    <t>34575160</t>
  </si>
  <si>
    <t>deska kabelová krycí PE červená, 250x3mm</t>
  </si>
  <si>
    <t>128</t>
  </si>
  <si>
    <t>745853305</t>
  </si>
  <si>
    <t>29</t>
  </si>
  <si>
    <t>460791114</t>
  </si>
  <si>
    <t>Montáž trubek ochranných uložených volně do rýhy plastových tuhých, vnitřního průměru přes 90 do 110 mm</t>
  </si>
  <si>
    <t>1626610420</t>
  </si>
  <si>
    <t>https://podminky.urs.cz/item/CS_URS_2021_02/460791114</t>
  </si>
  <si>
    <t>30</t>
  </si>
  <si>
    <t>34571365</t>
  </si>
  <si>
    <t>trubka elektroinstalační HDPE tuhá dvouplášťová korugovaná D 94/110mm</t>
  </si>
  <si>
    <t>-1505606886</t>
  </si>
  <si>
    <t>10*1,05 "Přepočtené koeficientem množství</t>
  </si>
  <si>
    <t>31</t>
  </si>
  <si>
    <t>460791213</t>
  </si>
  <si>
    <t>Montáž trubek ochranných uložených volně do rýhy plastových ohebných, vnitřního průměru přes 50 do 90 mm</t>
  </si>
  <si>
    <t>865684342</t>
  </si>
  <si>
    <t>https://podminky.urs.cz/item/CS_URS_2021_02/460791213</t>
  </si>
  <si>
    <t>34571352</t>
  </si>
  <si>
    <t>trubka elektroinstalační ohebná dvouplášťová korugovaná (chránička) D 52/63mm, HDPE+LDPE</t>
  </si>
  <si>
    <t>1575320053</t>
  </si>
  <si>
    <t>55*1,05 "Přepočtené koeficientem množství</t>
  </si>
  <si>
    <t>33</t>
  </si>
  <si>
    <t>468011131</t>
  </si>
  <si>
    <t>Odstranění podkladů nebo krytů komunikací včetně rozpojení na kusy a zarovnání styčné spáry z betonu prostého, tloušťky do 15 cm</t>
  </si>
  <si>
    <t>1057860300</t>
  </si>
  <si>
    <t>https://podminky.urs.cz/item/CS_URS_2021_02/468011131</t>
  </si>
  <si>
    <t>34</t>
  </si>
  <si>
    <t>468041112</t>
  </si>
  <si>
    <t>Řezání spár v podkladu nebo krytu betonovém, hloubky přes 10 do 15 cm</t>
  </si>
  <si>
    <t>946793886</t>
  </si>
  <si>
    <t>https://podminky.urs.cz/item/CS_URS_2021_02/468041112</t>
  </si>
  <si>
    <t>35</t>
  </si>
  <si>
    <t>469972111</t>
  </si>
  <si>
    <t>Odvoz suti a vybouraných hmot odvoz suti a vybouraných hmot do 1 km</t>
  </si>
  <si>
    <t>2051960666</t>
  </si>
  <si>
    <t>https://podminky.urs.cz/item/CS_URS_2021_02/469972111</t>
  </si>
  <si>
    <t>36</t>
  </si>
  <si>
    <t>469972121</t>
  </si>
  <si>
    <t>Odvoz suti a vybouraných hmot odvoz suti a vybouraných hmot Příplatek k ceně za každý další i započatý 1 km</t>
  </si>
  <si>
    <t>-878315608</t>
  </si>
  <si>
    <t>https://podminky.urs.cz/item/CS_URS_2021_02/469972121</t>
  </si>
  <si>
    <t>0,488*10 "Přepočtené koeficientem množství</t>
  </si>
  <si>
    <t>37</t>
  </si>
  <si>
    <t>469981111</t>
  </si>
  <si>
    <t>Přesun hmot pro pomocné stavební práce při elektromontážích dopravní vzdálenost do 1 000 m</t>
  </si>
  <si>
    <t>-1403960421</t>
  </si>
  <si>
    <t>https://podminky.urs.cz/item/CS_URS_2021_02/469981111</t>
  </si>
  <si>
    <t>HZS</t>
  </si>
  <si>
    <t>Hodinové zúčtovací sazby</t>
  </si>
  <si>
    <t>38</t>
  </si>
  <si>
    <t>HZS2232</t>
  </si>
  <si>
    <t>Hodinové zúčtovací sazby profesí PSV provádění stavebních instalací elektrikář odborný</t>
  </si>
  <si>
    <t>hod</t>
  </si>
  <si>
    <t>2080370188</t>
  </si>
  <si>
    <t>https://podminky.urs.cz/item/CS_URS_2021_02/HZS2232</t>
  </si>
  <si>
    <t>39</t>
  </si>
  <si>
    <t>HZS4232</t>
  </si>
  <si>
    <t>Hodinové zúčtovací sazby ostatních profesí revizní a kontrolní činnost technik odborný</t>
  </si>
  <si>
    <t>-615425698</t>
  </si>
  <si>
    <t>https://podminky.urs.cz/item/CS_URS_2021_02/HZS4232</t>
  </si>
  <si>
    <t>10 - TRENAŽÉRY A PŘÍPRAVKY</t>
  </si>
  <si>
    <t xml:space="preserve">    OST-01 - Trenažér - kombinovaný řez (2 kusy)</t>
  </si>
  <si>
    <t xml:space="preserve">    OST-02 - Trenažér - řez na podložku (2 kusy)</t>
  </si>
  <si>
    <t xml:space="preserve">    OST-03 - Trenažér- na kácení (2 kusy)</t>
  </si>
  <si>
    <t xml:space="preserve">    OST-04 - Trenažér- na  odvětvování (2 kusy)</t>
  </si>
  <si>
    <t xml:space="preserve">    OST-05 - Přípravek na zařezávání kmenů (1 kus)</t>
  </si>
  <si>
    <t>Trenažér - kombinovaný řez (2 kusy)</t>
  </si>
  <si>
    <t>OST01-00</t>
  </si>
  <si>
    <t>Montáž trenažéru</t>
  </si>
  <si>
    <t>109289420</t>
  </si>
  <si>
    <t>OST01-01</t>
  </si>
  <si>
    <t xml:space="preserve">profil "U"  200</t>
  </si>
  <si>
    <t>-504683433</t>
  </si>
  <si>
    <t>OST01-02</t>
  </si>
  <si>
    <t xml:space="preserve">profil "jekl"  40 x 40</t>
  </si>
  <si>
    <t>-1614506963</t>
  </si>
  <si>
    <t>OST01-03</t>
  </si>
  <si>
    <t xml:space="preserve">profil "jekl"  20 x 20</t>
  </si>
  <si>
    <t>-1339498634</t>
  </si>
  <si>
    <t>OST01-04</t>
  </si>
  <si>
    <t>plech tl. 8mm 200 x 200</t>
  </si>
  <si>
    <t>1918491165</t>
  </si>
  <si>
    <t>OST-02</t>
  </si>
  <si>
    <t>Trenažér - řez na podložku (2 kusy)</t>
  </si>
  <si>
    <t>OST02-00</t>
  </si>
  <si>
    <t>489964729</t>
  </si>
  <si>
    <t>OST02-01</t>
  </si>
  <si>
    <t>trubka pr. 50mm</t>
  </si>
  <si>
    <t>272711313</t>
  </si>
  <si>
    <t>OST02-02</t>
  </si>
  <si>
    <t>trubka pr. 55mm</t>
  </si>
  <si>
    <t>1840045921</t>
  </si>
  <si>
    <t>OST02-03</t>
  </si>
  <si>
    <t>1556319375</t>
  </si>
  <si>
    <t>OST02-04</t>
  </si>
  <si>
    <t>téčko 50 x 50</t>
  </si>
  <si>
    <t>-1497037465</t>
  </si>
  <si>
    <t>OST02-05</t>
  </si>
  <si>
    <t xml:space="preserve">matka + šroub  M12</t>
  </si>
  <si>
    <t>-867920793</t>
  </si>
  <si>
    <t>OST-03</t>
  </si>
  <si>
    <t>Trenažér- na kácení (2 kusy)</t>
  </si>
  <si>
    <t>OST003-00</t>
  </si>
  <si>
    <t>-1169913973</t>
  </si>
  <si>
    <t>OST03-01</t>
  </si>
  <si>
    <t>profil "U" 50</t>
  </si>
  <si>
    <t>-643473179</t>
  </si>
  <si>
    <t>OST03-02</t>
  </si>
  <si>
    <t xml:space="preserve">plech  tl. 8 mm  500 x 500</t>
  </si>
  <si>
    <t>-1060204515</t>
  </si>
  <si>
    <t>OST03-03</t>
  </si>
  <si>
    <t>profil "jekl" 20 x 20</t>
  </si>
  <si>
    <t>1699259823</t>
  </si>
  <si>
    <t>OST03-04</t>
  </si>
  <si>
    <t>spojovací materiál</t>
  </si>
  <si>
    <t>-1784394306</t>
  </si>
  <si>
    <t>OST-04</t>
  </si>
  <si>
    <t xml:space="preserve">Trenažér- na  odvětvování (2 kusy)</t>
  </si>
  <si>
    <t>OST04-00</t>
  </si>
  <si>
    <t>436799142</t>
  </si>
  <si>
    <t>OST04-01</t>
  </si>
  <si>
    <t>trubka pr. 50</t>
  </si>
  <si>
    <t>1998218096</t>
  </si>
  <si>
    <t>OST04-02</t>
  </si>
  <si>
    <t xml:space="preserve">plech tl. 100  500 * 500</t>
  </si>
  <si>
    <t>-582475812</t>
  </si>
  <si>
    <t>OST04-03</t>
  </si>
  <si>
    <t>hlazenka pr. 10</t>
  </si>
  <si>
    <t>1571015071</t>
  </si>
  <si>
    <t>OST-05</t>
  </si>
  <si>
    <t>Přípravek na zařezávání kmenů (1 kus)</t>
  </si>
  <si>
    <t>OST05-00</t>
  </si>
  <si>
    <t>Montáž přípravku</t>
  </si>
  <si>
    <t>132577027</t>
  </si>
  <si>
    <t>OST05-01</t>
  </si>
  <si>
    <t>profil "jekl" 40 x 40</t>
  </si>
  <si>
    <t>-287338871</t>
  </si>
  <si>
    <t>OST05-02</t>
  </si>
  <si>
    <t>úhelník 40 x 40</t>
  </si>
  <si>
    <t>998189675</t>
  </si>
  <si>
    <t>OST05-03</t>
  </si>
  <si>
    <t>plech tl. 8 mm</t>
  </si>
  <si>
    <t>-662771240</t>
  </si>
  <si>
    <t>VRN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</si>
  <si>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</si>
  <si>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</si>
  <si>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</si>
  <si>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</si>
  <si>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</si>
  <si>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</si>
  <si>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</si>
  <si>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</si>
  <si>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010001000</t>
  </si>
  <si>
    <t>Kč</t>
  </si>
  <si>
    <t>1024</t>
  </si>
  <si>
    <t>1691614452</t>
  </si>
  <si>
    <t>https://podminky.urs.cz/item/CS_URS_2021_02/010001000</t>
  </si>
  <si>
    <t>Poznámka k položce:_x000d_
Veškeré geodetické práce (vytyčení objektů, sítí apod.) a jejich zaměření.</t>
  </si>
  <si>
    <t>013254000</t>
  </si>
  <si>
    <t>Dokumentace skutečného provedení stavby</t>
  </si>
  <si>
    <t>CS ÚRS 2020 02</t>
  </si>
  <si>
    <t>-1753294253</t>
  </si>
  <si>
    <t>VRN3</t>
  </si>
  <si>
    <t>Zařízení staveniště</t>
  </si>
  <si>
    <t>030001000</t>
  </si>
  <si>
    <t>900003987</t>
  </si>
  <si>
    <t>Poznámka k položce:_x000d_
Kompletní zařízení staveniště, jeho vybavení a provoz, likvidace zařízení staveniště po dokončení stavby.</t>
  </si>
  <si>
    <t>VRN4</t>
  </si>
  <si>
    <t>Inženýrská činnost</t>
  </si>
  <si>
    <t>043002000</t>
  </si>
  <si>
    <t>Zkoušky a ostatní měření</t>
  </si>
  <si>
    <t>1777276239</t>
  </si>
  <si>
    <t>Poznámka k položce:_x000d_
Ostatní zkoušky a měření v položkovém rozpočtu neuvedené.</t>
  </si>
  <si>
    <t>VRN7</t>
  </si>
  <si>
    <t>Provozní vlivy</t>
  </si>
  <si>
    <t>094002000</t>
  </si>
  <si>
    <t>Ostatní náklady související s výstavbou</t>
  </si>
  <si>
    <t>-627515367</t>
  </si>
  <si>
    <t>Poznámka k položce:_x000d_
Ostatní vedlejší a ostatní rozpočtové náklady vyplývající z uvážení a reálných potřeb zhotovitele.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</si>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</sst>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</xf>
    <xf numFmtId="49" fontId="38" fillId="0" borderId="23" xfId="0" applyNumberFormat="1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center" vertical="center" wrapText="1"/>
    </xf>
    <xf numFmtId="167" fontId="38" fillId="0" borderId="23" xfId="0" applyNumberFormat="1" applyFont="1" applyBorder="1" applyAlignment="1" applyProtection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</xf>
    <xf numFmtId="0" fontId="39" fillId="0" borderId="4" xfId="0" applyFont="1" applyBorder="1" applyAlignment="1">
      <alignment vertical="center"/>
    </xf>
    <xf numFmtId="0" fontId="38" fillId="2" borderId="15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167" fontId="22" fillId="2" borderId="23" xfId="0" applyNumberFormat="1" applyFont="1" applyFill="1" applyBorder="1" applyAlignment="1" applyProtection="1">
      <alignment vertical="center"/>
      <protection locked="0"/>
    </xf>
    <xf numFmtId="0" fontId="38" fillId="2" borderId="20" xfId="0" applyFont="1" applyFill="1" applyBorder="1" applyAlignment="1" applyProtection="1">
      <alignment horizontal="left" vertical="center"/>
      <protection locked="0"/>
    </xf>
    <xf numFmtId="0" fontId="38" fillId="0" borderId="21" xfId="0" applyFont="1" applyBorder="1" applyAlignment="1" applyProtection="1">
      <alignment horizontal="center"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2" fillId="0" borderId="29" xfId="0" applyFont="1" applyBorder="1" applyAlignment="1">
      <alignment horizontal="left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theme" Target="theme/theme1.xml" /><Relationship Id="rId15" Type="http://schemas.openxmlformats.org/officeDocument/2006/relationships/calcChain" Target="calcChain.xml" /><Relationship Id="rId1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010001000" TargetMode="External" /><Relationship Id="rId2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21151123" TargetMode="External" /><Relationship Id="rId2" Type="http://schemas.openxmlformats.org/officeDocument/2006/relationships/hyperlink" Target="https://podminky.urs.cz/item/CS_URS_2021_02/162351103" TargetMode="External" /><Relationship Id="rId3" Type="http://schemas.openxmlformats.org/officeDocument/2006/relationships/hyperlink" Target="https://podminky.urs.cz/item/CS_URS_2021_02/181351103" TargetMode="External" /><Relationship Id="rId4" Type="http://schemas.openxmlformats.org/officeDocument/2006/relationships/hyperlink" Target="https://podminky.urs.cz/item/CS_URS_2021_02/181411131" TargetMode="External" /><Relationship Id="rId5" Type="http://schemas.openxmlformats.org/officeDocument/2006/relationships/hyperlink" Target="https://podminky.urs.cz/item/CS_URS_2021_02/185803111" TargetMode="External" /><Relationship Id="rId6" Type="http://schemas.openxmlformats.org/officeDocument/2006/relationships/hyperlink" Target="https://podminky.urs.cz/item/CS_URS_2021_02/185851121" TargetMode="External" /><Relationship Id="rId7" Type="http://schemas.openxmlformats.org/officeDocument/2006/relationships/hyperlink" Target="https://podminky.urs.cz/item/CS_URS_2021_02/185851129" TargetMode="External" /><Relationship Id="rId8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22251101" TargetMode="External" /><Relationship Id="rId2" Type="http://schemas.openxmlformats.org/officeDocument/2006/relationships/hyperlink" Target="https://podminky.urs.cz/item/CS_URS_2021_02/162351103" TargetMode="External" /><Relationship Id="rId3" Type="http://schemas.openxmlformats.org/officeDocument/2006/relationships/hyperlink" Target="https://podminky.urs.cz/item/CS_URS_2021_02/175111201" TargetMode="External" /><Relationship Id="rId4" Type="http://schemas.openxmlformats.org/officeDocument/2006/relationships/hyperlink" Target="https://podminky.urs.cz/item/CS_URS_2021_02/175111209" TargetMode="External" /><Relationship Id="rId5" Type="http://schemas.openxmlformats.org/officeDocument/2006/relationships/hyperlink" Target="https://podminky.urs.cz/item/CS_URS_2021_02/181951112" TargetMode="External" /><Relationship Id="rId6" Type="http://schemas.openxmlformats.org/officeDocument/2006/relationships/hyperlink" Target="https://podminky.urs.cz/item/CS_URS_2021_02/564821112" TargetMode="External" /><Relationship Id="rId7" Type="http://schemas.openxmlformats.org/officeDocument/2006/relationships/hyperlink" Target="https://podminky.urs.cz/item/CS_URS_2021_02/564760111" TargetMode="External" /><Relationship Id="rId8" Type="http://schemas.openxmlformats.org/officeDocument/2006/relationships/hyperlink" Target="https://podminky.urs.cz/item/CS_URS_2021_02/564730011" TargetMode="External" /><Relationship Id="rId9" Type="http://schemas.openxmlformats.org/officeDocument/2006/relationships/hyperlink" Target="https://podminky.urs.cz/item/CS_URS_2021_02/596211110" TargetMode="External" /><Relationship Id="rId10" Type="http://schemas.openxmlformats.org/officeDocument/2006/relationships/hyperlink" Target="https://podminky.urs.cz/item/CS_URS_2021_02/916231213" TargetMode="External" /><Relationship Id="rId11" Type="http://schemas.openxmlformats.org/officeDocument/2006/relationships/hyperlink" Target="https://podminky.urs.cz/item/CS_URS_2021_02/916991121" TargetMode="External" /><Relationship Id="rId12" Type="http://schemas.openxmlformats.org/officeDocument/2006/relationships/hyperlink" Target="https://podminky.urs.cz/item/CS_URS_2021_02/998225111" TargetMode="External" /><Relationship Id="rId13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22251103" TargetMode="External" /><Relationship Id="rId2" Type="http://schemas.openxmlformats.org/officeDocument/2006/relationships/hyperlink" Target="https://podminky.urs.cz/item/CS_URS_2021_02/162351103" TargetMode="External" /><Relationship Id="rId3" Type="http://schemas.openxmlformats.org/officeDocument/2006/relationships/hyperlink" Target="https://podminky.urs.cz/item/CS_URS_2021_02/175111201" TargetMode="External" /><Relationship Id="rId4" Type="http://schemas.openxmlformats.org/officeDocument/2006/relationships/hyperlink" Target="https://podminky.urs.cz/item/CS_URS_2021_02/175111209" TargetMode="External" /><Relationship Id="rId5" Type="http://schemas.openxmlformats.org/officeDocument/2006/relationships/hyperlink" Target="https://podminky.urs.cz/item/CS_URS_2021_02/181951112" TargetMode="External" /><Relationship Id="rId6" Type="http://schemas.openxmlformats.org/officeDocument/2006/relationships/hyperlink" Target="https://podminky.urs.cz/item/CS_URS_2021_02/213141111" TargetMode="External" /><Relationship Id="rId7" Type="http://schemas.openxmlformats.org/officeDocument/2006/relationships/hyperlink" Target="https://podminky.urs.cz/item/CS_URS_2021_02/213141113" TargetMode="External" /><Relationship Id="rId8" Type="http://schemas.openxmlformats.org/officeDocument/2006/relationships/hyperlink" Target="https://podminky.urs.cz/item/CS_URS_2021_02/273322611" TargetMode="External" /><Relationship Id="rId9" Type="http://schemas.openxmlformats.org/officeDocument/2006/relationships/hyperlink" Target="https://podminky.urs.cz/item/CS_URS_2021_02/273362021" TargetMode="External" /><Relationship Id="rId10" Type="http://schemas.openxmlformats.org/officeDocument/2006/relationships/hyperlink" Target="https://podminky.urs.cz/item/CS_URS_2021_02/564871116" TargetMode="External" /><Relationship Id="rId11" Type="http://schemas.openxmlformats.org/officeDocument/2006/relationships/hyperlink" Target="https://podminky.urs.cz/item/CS_URS_2021_02/564801112" TargetMode="External" /><Relationship Id="rId12" Type="http://schemas.openxmlformats.org/officeDocument/2006/relationships/hyperlink" Target="https://podminky.urs.cz/item/CS_URS_2021_02/919111114" TargetMode="External" /><Relationship Id="rId13" Type="http://schemas.openxmlformats.org/officeDocument/2006/relationships/hyperlink" Target="https://podminky.urs.cz/item/CS_URS_2021_02/916231213" TargetMode="External" /><Relationship Id="rId14" Type="http://schemas.openxmlformats.org/officeDocument/2006/relationships/hyperlink" Target="https://podminky.urs.cz/item/CS_URS_2021_02/916991121" TargetMode="External" /><Relationship Id="rId15" Type="http://schemas.openxmlformats.org/officeDocument/2006/relationships/hyperlink" Target="https://podminky.urs.cz/item/CS_URS_2021_02/998225111" TargetMode="External" /><Relationship Id="rId16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31251102" TargetMode="External" /><Relationship Id="rId2" Type="http://schemas.openxmlformats.org/officeDocument/2006/relationships/hyperlink" Target="https://podminky.urs.cz/item/CS_URS_2021_02/122251101" TargetMode="External" /><Relationship Id="rId3" Type="http://schemas.openxmlformats.org/officeDocument/2006/relationships/hyperlink" Target="https://podminky.urs.cz/item/CS_URS_2021_02/162351103" TargetMode="External" /><Relationship Id="rId4" Type="http://schemas.openxmlformats.org/officeDocument/2006/relationships/hyperlink" Target="https://podminky.urs.cz/item/CS_URS_2021_02/175111201" TargetMode="External" /><Relationship Id="rId5" Type="http://schemas.openxmlformats.org/officeDocument/2006/relationships/hyperlink" Target="https://podminky.urs.cz/item/CS_URS_2021_02/175111209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564851111" TargetMode="External" /><Relationship Id="rId8" Type="http://schemas.openxmlformats.org/officeDocument/2006/relationships/hyperlink" Target="https://podminky.urs.cz/item/CS_URS_2021_02/596211110" TargetMode="External" /><Relationship Id="rId9" Type="http://schemas.openxmlformats.org/officeDocument/2006/relationships/hyperlink" Target="https://podminky.urs.cz/item/CS_URS_2021_02/916231213" TargetMode="External" /><Relationship Id="rId10" Type="http://schemas.openxmlformats.org/officeDocument/2006/relationships/hyperlink" Target="https://podminky.urs.cz/item/CS_URS_2021_02/916991121" TargetMode="External" /><Relationship Id="rId11" Type="http://schemas.openxmlformats.org/officeDocument/2006/relationships/hyperlink" Target="https://podminky.urs.cz/item/CS_URS_2021_02/919721102" TargetMode="External" /><Relationship Id="rId12" Type="http://schemas.openxmlformats.org/officeDocument/2006/relationships/hyperlink" Target="https://podminky.urs.cz/item/CS_URS_2021_02/998223011" TargetMode="External" /><Relationship Id="rId13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22251103" TargetMode="External" /><Relationship Id="rId2" Type="http://schemas.openxmlformats.org/officeDocument/2006/relationships/hyperlink" Target="https://podminky.urs.cz/item/CS_URS_2021_02/162351103" TargetMode="External" /><Relationship Id="rId3" Type="http://schemas.openxmlformats.org/officeDocument/2006/relationships/hyperlink" Target="https://podminky.urs.cz/item/CS_URS_2021_02/181951112" TargetMode="External" /><Relationship Id="rId4" Type="http://schemas.openxmlformats.org/officeDocument/2006/relationships/hyperlink" Target="https://podminky.urs.cz/item/CS_URS_2021_02/564871111" TargetMode="External" /><Relationship Id="rId5" Type="http://schemas.openxmlformats.org/officeDocument/2006/relationships/hyperlink" Target="https://podminky.urs.cz/item/CS_URS_2021_02/564931411" TargetMode="External" /><Relationship Id="rId6" Type="http://schemas.openxmlformats.org/officeDocument/2006/relationships/hyperlink" Target="https://podminky.urs.cz/item/CS_URS_2021_02/998225111" TargetMode="External" /><Relationship Id="rId7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31111333" TargetMode="External" /><Relationship Id="rId2" Type="http://schemas.openxmlformats.org/officeDocument/2006/relationships/hyperlink" Target="https://podminky.urs.cz/item/CS_URS_2021_02/131111359" TargetMode="External" /><Relationship Id="rId3" Type="http://schemas.openxmlformats.org/officeDocument/2006/relationships/hyperlink" Target="https://podminky.urs.cz/item/CS_URS_2021_02/162351103" TargetMode="External" /><Relationship Id="rId4" Type="http://schemas.openxmlformats.org/officeDocument/2006/relationships/hyperlink" Target="https://podminky.urs.cz/item/CS_URS_2021_02/338171113" TargetMode="External" /><Relationship Id="rId5" Type="http://schemas.openxmlformats.org/officeDocument/2006/relationships/hyperlink" Target="https://podminky.urs.cz/item/CS_URS_2021_02/348401120" TargetMode="External" /><Relationship Id="rId6" Type="http://schemas.openxmlformats.org/officeDocument/2006/relationships/hyperlink" Target="https://podminky.urs.cz/item/CS_URS_2021_02/348101210" TargetMode="External" /><Relationship Id="rId7" Type="http://schemas.openxmlformats.org/officeDocument/2006/relationships/hyperlink" Target="https://podminky.urs.cz/item/CS_URS_2021_02/348101240" TargetMode="External" /><Relationship Id="rId8" Type="http://schemas.openxmlformats.org/officeDocument/2006/relationships/hyperlink" Target="https://podminky.urs.cz/item/CS_URS_2021_02/998232110" TargetMode="External" /><Relationship Id="rId9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31213101" TargetMode="External" /><Relationship Id="rId2" Type="http://schemas.openxmlformats.org/officeDocument/2006/relationships/hyperlink" Target="https://podminky.urs.cz/item/CS_URS_2021_02/162351103" TargetMode="External" /><Relationship Id="rId3" Type="http://schemas.openxmlformats.org/officeDocument/2006/relationships/hyperlink" Target="https://podminky.urs.cz/item/CS_URS_2021_02/181951112" TargetMode="External" /><Relationship Id="rId4" Type="http://schemas.openxmlformats.org/officeDocument/2006/relationships/hyperlink" Target="https://podminky.urs.cz/item/CS_URS_2021_02/274311611" TargetMode="External" /><Relationship Id="rId5" Type="http://schemas.openxmlformats.org/officeDocument/2006/relationships/hyperlink" Target="https://podminky.urs.cz/item/CS_URS_2021_02/274351121" TargetMode="External" /><Relationship Id="rId6" Type="http://schemas.openxmlformats.org/officeDocument/2006/relationships/hyperlink" Target="https://podminky.urs.cz/item/CS_URS_2021_02/274351122" TargetMode="External" /><Relationship Id="rId7" Type="http://schemas.openxmlformats.org/officeDocument/2006/relationships/hyperlink" Target="https://podminky.urs.cz/item/CS_URS_2021_02/998001011" TargetMode="External" /><Relationship Id="rId8" Type="http://schemas.openxmlformats.org/officeDocument/2006/relationships/hyperlink" Target="https://podminky.urs.cz/item/CS_URS_2021_02/998767201" TargetMode="External" /><Relationship Id="rId9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741110043" TargetMode="External" /><Relationship Id="rId2" Type="http://schemas.openxmlformats.org/officeDocument/2006/relationships/hyperlink" Target="https://podminky.urs.cz/item/CS_URS_2021_02/741112111" TargetMode="External" /><Relationship Id="rId3" Type="http://schemas.openxmlformats.org/officeDocument/2006/relationships/hyperlink" Target="https://podminky.urs.cz/item/CS_URS_2021_02/741122144" TargetMode="External" /><Relationship Id="rId4" Type="http://schemas.openxmlformats.org/officeDocument/2006/relationships/hyperlink" Target="https://podminky.urs.cz/item/CS_URS_2021_02/741122611" TargetMode="External" /><Relationship Id="rId5" Type="http://schemas.openxmlformats.org/officeDocument/2006/relationships/hyperlink" Target="https://podminky.urs.cz/item/CS_URS_2021_02/741122641" TargetMode="External" /><Relationship Id="rId6" Type="http://schemas.openxmlformats.org/officeDocument/2006/relationships/hyperlink" Target="https://podminky.urs.cz/item/CS_URS_2021_02/741320175" TargetMode="External" /><Relationship Id="rId7" Type="http://schemas.openxmlformats.org/officeDocument/2006/relationships/hyperlink" Target="https://podminky.urs.cz/item/CS_URS_2021_02/741370122" TargetMode="External" /><Relationship Id="rId8" Type="http://schemas.openxmlformats.org/officeDocument/2006/relationships/hyperlink" Target="https://podminky.urs.cz/item/CS_URS_2021_02/210191502" TargetMode="External" /><Relationship Id="rId9" Type="http://schemas.openxmlformats.org/officeDocument/2006/relationships/hyperlink" Target="https://podminky.urs.cz/item/CS_URS_2021_02/460010023" TargetMode="External" /><Relationship Id="rId10" Type="http://schemas.openxmlformats.org/officeDocument/2006/relationships/hyperlink" Target="https://podminky.urs.cz/item/CS_URS_2021_02/460161172" TargetMode="External" /><Relationship Id="rId11" Type="http://schemas.openxmlformats.org/officeDocument/2006/relationships/hyperlink" Target="https://podminky.urs.cz/item/CS_URS_2021_02/460161302" TargetMode="External" /><Relationship Id="rId12" Type="http://schemas.openxmlformats.org/officeDocument/2006/relationships/hyperlink" Target="https://podminky.urs.cz/item/CS_URS_2021_02/460431172" TargetMode="External" /><Relationship Id="rId13" Type="http://schemas.openxmlformats.org/officeDocument/2006/relationships/hyperlink" Target="https://podminky.urs.cz/item/CS_URS_2021_02/460431312" TargetMode="External" /><Relationship Id="rId14" Type="http://schemas.openxmlformats.org/officeDocument/2006/relationships/hyperlink" Target="https://podminky.urs.cz/item/CS_URS_2021_02/460481122" TargetMode="External" /><Relationship Id="rId15" Type="http://schemas.openxmlformats.org/officeDocument/2006/relationships/hyperlink" Target="https://podminky.urs.cz/item/CS_URS_2021_02/460581121" TargetMode="External" /><Relationship Id="rId16" Type="http://schemas.openxmlformats.org/officeDocument/2006/relationships/hyperlink" Target="https://podminky.urs.cz/item/CS_URS_2021_02/460641113" TargetMode="External" /><Relationship Id="rId17" Type="http://schemas.openxmlformats.org/officeDocument/2006/relationships/hyperlink" Target="https://podminky.urs.cz/item/CS_URS_2021_02/460661411" TargetMode="External" /><Relationship Id="rId18" Type="http://schemas.openxmlformats.org/officeDocument/2006/relationships/hyperlink" Target="https://podminky.urs.cz/item/CS_URS_2021_02/460791114" TargetMode="External" /><Relationship Id="rId19" Type="http://schemas.openxmlformats.org/officeDocument/2006/relationships/hyperlink" Target="https://podminky.urs.cz/item/CS_URS_2021_02/460791213" TargetMode="External" /><Relationship Id="rId20" Type="http://schemas.openxmlformats.org/officeDocument/2006/relationships/hyperlink" Target="https://podminky.urs.cz/item/CS_URS_2021_02/468011131" TargetMode="External" /><Relationship Id="rId21" Type="http://schemas.openxmlformats.org/officeDocument/2006/relationships/hyperlink" Target="https://podminky.urs.cz/item/CS_URS_2021_02/468041112" TargetMode="External" /><Relationship Id="rId22" Type="http://schemas.openxmlformats.org/officeDocument/2006/relationships/hyperlink" Target="https://podminky.urs.cz/item/CS_URS_2021_02/469972111" TargetMode="External" /><Relationship Id="rId23" Type="http://schemas.openxmlformats.org/officeDocument/2006/relationships/hyperlink" Target="https://podminky.urs.cz/item/CS_URS_2021_02/469972121" TargetMode="External" /><Relationship Id="rId24" Type="http://schemas.openxmlformats.org/officeDocument/2006/relationships/hyperlink" Target="https://podminky.urs.cz/item/CS_URS_2021_02/469981111" TargetMode="External" /><Relationship Id="rId25" Type="http://schemas.openxmlformats.org/officeDocument/2006/relationships/hyperlink" Target="https://podminky.urs.cz/item/CS_URS_2021_02/HZS2232" TargetMode="External" /><Relationship Id="rId26" Type="http://schemas.openxmlformats.org/officeDocument/2006/relationships/hyperlink" Target="https://podminky.urs.cz/item/CS_URS_2021_02/HZS4232" TargetMode="External" /><Relationship Id="rId27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30</v>
      </c>
      <c r="AL11" s="23"/>
      <c r="AM11" s="23"/>
      <c r="AN11" s="28" t="s">
        <v>31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33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33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30</v>
      </c>
      <c r="AL14" s="23"/>
      <c r="AM14" s="23"/>
      <c r="AN14" s="35" t="s">
        <v>33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35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30</v>
      </c>
      <c r="AL17" s="23"/>
      <c r="AM17" s="23"/>
      <c r="AN17" s="28" t="s">
        <v>37</v>
      </c>
      <c r="AO17" s="23"/>
      <c r="AP17" s="23"/>
      <c r="AQ17" s="23"/>
      <c r="AR17" s="21"/>
      <c r="BE17" s="32"/>
      <c r="BS17" s="18" t="s">
        <v>38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40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41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30</v>
      </c>
      <c r="AL20" s="23"/>
      <c r="AM20" s="23"/>
      <c r="AN20" s="28" t="s">
        <v>40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42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43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44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45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46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47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48</v>
      </c>
      <c r="E29" s="48"/>
      <c r="F29" s="33" t="s">
        <v>49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50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51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52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53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54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55</v>
      </c>
      <c r="U35" s="55"/>
      <c r="V35" s="55"/>
      <c r="W35" s="55"/>
      <c r="X35" s="57" t="s">
        <v>56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57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211115-V2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SOUTĚŽNÍ AREÁL PRO PRÁCI S MOTOROVOU PILOU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Žlutice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 "","",AN8)</f>
        <v>15. 11. 2021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26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Střední lesnická škola Žlutice, p.o.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34</v>
      </c>
      <c r="AJ49" s="41"/>
      <c r="AK49" s="41"/>
      <c r="AL49" s="41"/>
      <c r="AM49" s="74" t="str">
        <f>IF(E17="","",E17)</f>
        <v>Ing. Milan KALÁB</v>
      </c>
      <c r="AN49" s="65"/>
      <c r="AO49" s="65"/>
      <c r="AP49" s="65"/>
      <c r="AQ49" s="41"/>
      <c r="AR49" s="45"/>
      <c r="AS49" s="75" t="s">
        <v>58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32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39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59</v>
      </c>
      <c r="D52" s="88"/>
      <c r="E52" s="88"/>
      <c r="F52" s="88"/>
      <c r="G52" s="88"/>
      <c r="H52" s="89"/>
      <c r="I52" s="90" t="s">
        <v>60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61</v>
      </c>
      <c r="AH52" s="88"/>
      <c r="AI52" s="88"/>
      <c r="AJ52" s="88"/>
      <c r="AK52" s="88"/>
      <c r="AL52" s="88"/>
      <c r="AM52" s="88"/>
      <c r="AN52" s="90" t="s">
        <v>62</v>
      </c>
      <c r="AO52" s="88"/>
      <c r="AP52" s="88"/>
      <c r="AQ52" s="92" t="s">
        <v>63</v>
      </c>
      <c r="AR52" s="45"/>
      <c r="AS52" s="93" t="s">
        <v>64</v>
      </c>
      <c r="AT52" s="94" t="s">
        <v>65</v>
      </c>
      <c r="AU52" s="94" t="s">
        <v>66</v>
      </c>
      <c r="AV52" s="94" t="s">
        <v>67</v>
      </c>
      <c r="AW52" s="94" t="s">
        <v>68</v>
      </c>
      <c r="AX52" s="94" t="s">
        <v>69</v>
      </c>
      <c r="AY52" s="94" t="s">
        <v>70</v>
      </c>
      <c r="AZ52" s="94" t="s">
        <v>71</v>
      </c>
      <c r="BA52" s="94" t="s">
        <v>72</v>
      </c>
      <c r="BB52" s="94" t="s">
        <v>73</v>
      </c>
      <c r="BC52" s="94" t="s">
        <v>74</v>
      </c>
      <c r="BD52" s="95" t="s">
        <v>75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76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ROUND(SUM(AG55:AG64),2)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40</v>
      </c>
      <c r="AR54" s="105"/>
      <c r="AS54" s="106">
        <f>ROUND(SUM(AS55:AS64),2)</f>
        <v>0</v>
      </c>
      <c r="AT54" s="107">
        <f>ROUND(SUM(AV54:AW54),2)</f>
        <v>0</v>
      </c>
      <c r="AU54" s="108">
        <f>ROUND(SUM(AU55:AU64),5)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ROUND(SUM(AZ55:AZ64),2)</f>
        <v>0</v>
      </c>
      <c r="BA54" s="107">
        <f>ROUND(SUM(BA55:BA64),2)</f>
        <v>0</v>
      </c>
      <c r="BB54" s="107">
        <f>ROUND(SUM(BB55:BB64),2)</f>
        <v>0</v>
      </c>
      <c r="BC54" s="107">
        <f>ROUND(SUM(BC55:BC64),2)</f>
        <v>0</v>
      </c>
      <c r="BD54" s="109">
        <f>ROUND(SUM(BD55:BD64),2)</f>
        <v>0</v>
      </c>
      <c r="BE54" s="6"/>
      <c r="BS54" s="110" t="s">
        <v>77</v>
      </c>
      <c r="BT54" s="110" t="s">
        <v>78</v>
      </c>
      <c r="BU54" s="111" t="s">
        <v>79</v>
      </c>
      <c r="BV54" s="110" t="s">
        <v>80</v>
      </c>
      <c r="BW54" s="110" t="s">
        <v>5</v>
      </c>
      <c r="BX54" s="110" t="s">
        <v>81</v>
      </c>
      <c r="CL54" s="110" t="s">
        <v>19</v>
      </c>
    </row>
    <row r="55" s="7" customFormat="1" ht="16.5" customHeight="1">
      <c r="A55" s="112" t="s">
        <v>82</v>
      </c>
      <c r="B55" s="113"/>
      <c r="C55" s="114"/>
      <c r="D55" s="115" t="s">
        <v>83</v>
      </c>
      <c r="E55" s="115"/>
      <c r="F55" s="115"/>
      <c r="G55" s="115"/>
      <c r="H55" s="115"/>
      <c r="I55" s="116"/>
      <c r="J55" s="115" t="s">
        <v>84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SPOL.PŘÍPR. PRÁCE A 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85</v>
      </c>
      <c r="AR55" s="119"/>
      <c r="AS55" s="120">
        <v>0</v>
      </c>
      <c r="AT55" s="121">
        <f>ROUND(SUM(AV55:AW55),2)</f>
        <v>0</v>
      </c>
      <c r="AU55" s="122">
        <f>'01 - SPOL.PŘÍPR. PRÁCE A ...'!P81</f>
        <v>0</v>
      </c>
      <c r="AV55" s="121">
        <f>'01 - SPOL.PŘÍPR. PRÁCE A ...'!J33</f>
        <v>0</v>
      </c>
      <c r="AW55" s="121">
        <f>'01 - SPOL.PŘÍPR. PRÁCE A ...'!J34</f>
        <v>0</v>
      </c>
      <c r="AX55" s="121">
        <f>'01 - SPOL.PŘÍPR. PRÁCE A ...'!J35</f>
        <v>0</v>
      </c>
      <c r="AY55" s="121">
        <f>'01 - SPOL.PŘÍPR. PRÁCE A ...'!J36</f>
        <v>0</v>
      </c>
      <c r="AZ55" s="121">
        <f>'01 - SPOL.PŘÍPR. PRÁCE A ...'!F33</f>
        <v>0</v>
      </c>
      <c r="BA55" s="121">
        <f>'01 - SPOL.PŘÍPR. PRÁCE A ...'!F34</f>
        <v>0</v>
      </c>
      <c r="BB55" s="121">
        <f>'01 - SPOL.PŘÍPR. PRÁCE A ...'!F35</f>
        <v>0</v>
      </c>
      <c r="BC55" s="121">
        <f>'01 - SPOL.PŘÍPR. PRÁCE A ...'!F36</f>
        <v>0</v>
      </c>
      <c r="BD55" s="123">
        <f>'01 - SPOL.PŘÍPR. PRÁCE A ...'!F37</f>
        <v>0</v>
      </c>
      <c r="BE55" s="7"/>
      <c r="BT55" s="124" t="s">
        <v>86</v>
      </c>
      <c r="BV55" s="124" t="s">
        <v>80</v>
      </c>
      <c r="BW55" s="124" t="s">
        <v>87</v>
      </c>
      <c r="BX55" s="124" t="s">
        <v>5</v>
      </c>
      <c r="CL55" s="124" t="s">
        <v>19</v>
      </c>
      <c r="CM55" s="124" t="s">
        <v>88</v>
      </c>
    </row>
    <row r="56" s="7" customFormat="1" ht="16.5" customHeight="1">
      <c r="A56" s="112" t="s">
        <v>82</v>
      </c>
      <c r="B56" s="113"/>
      <c r="C56" s="114"/>
      <c r="D56" s="115" t="s">
        <v>89</v>
      </c>
      <c r="E56" s="115"/>
      <c r="F56" s="115"/>
      <c r="G56" s="115"/>
      <c r="H56" s="115"/>
      <c r="I56" s="116"/>
      <c r="J56" s="115" t="s">
        <v>90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ALTÁN'!J30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85</v>
      </c>
      <c r="AR56" s="119"/>
      <c r="AS56" s="120">
        <v>0</v>
      </c>
      <c r="AT56" s="121">
        <f>ROUND(SUM(AV56:AW56),2)</f>
        <v>0</v>
      </c>
      <c r="AU56" s="122">
        <f>'02 - ALTÁN'!P85</f>
        <v>0</v>
      </c>
      <c r="AV56" s="121">
        <f>'02 - ALTÁN'!J33</f>
        <v>0</v>
      </c>
      <c r="AW56" s="121">
        <f>'02 - ALTÁN'!J34</f>
        <v>0</v>
      </c>
      <c r="AX56" s="121">
        <f>'02 - ALTÁN'!J35</f>
        <v>0</v>
      </c>
      <c r="AY56" s="121">
        <f>'02 - ALTÁN'!J36</f>
        <v>0</v>
      </c>
      <c r="AZ56" s="121">
        <f>'02 - ALTÁN'!F33</f>
        <v>0</v>
      </c>
      <c r="BA56" s="121">
        <f>'02 - ALTÁN'!F34</f>
        <v>0</v>
      </c>
      <c r="BB56" s="121">
        <f>'02 - ALTÁN'!F35</f>
        <v>0</v>
      </c>
      <c r="BC56" s="121">
        <f>'02 - ALTÁN'!F36</f>
        <v>0</v>
      </c>
      <c r="BD56" s="123">
        <f>'02 - ALTÁN'!F37</f>
        <v>0</v>
      </c>
      <c r="BE56" s="7"/>
      <c r="BT56" s="124" t="s">
        <v>86</v>
      </c>
      <c r="BV56" s="124" t="s">
        <v>80</v>
      </c>
      <c r="BW56" s="124" t="s">
        <v>91</v>
      </c>
      <c r="BX56" s="124" t="s">
        <v>5</v>
      </c>
      <c r="CL56" s="124" t="s">
        <v>19</v>
      </c>
      <c r="CM56" s="124" t="s">
        <v>88</v>
      </c>
    </row>
    <row r="57" s="7" customFormat="1" ht="16.5" customHeight="1">
      <c r="A57" s="112" t="s">
        <v>82</v>
      </c>
      <c r="B57" s="113"/>
      <c r="C57" s="114"/>
      <c r="D57" s="115" t="s">
        <v>92</v>
      </c>
      <c r="E57" s="115"/>
      <c r="F57" s="115"/>
      <c r="G57" s="115"/>
      <c r="H57" s="115"/>
      <c r="I57" s="116"/>
      <c r="J57" s="115" t="s">
        <v>93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'03 - BETONOVÁ PLOCHA'!J30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85</v>
      </c>
      <c r="AR57" s="119"/>
      <c r="AS57" s="120">
        <v>0</v>
      </c>
      <c r="AT57" s="121">
        <f>ROUND(SUM(AV57:AW57),2)</f>
        <v>0</v>
      </c>
      <c r="AU57" s="122">
        <f>'03 - BETONOVÁ PLOCHA'!P85</f>
        <v>0</v>
      </c>
      <c r="AV57" s="121">
        <f>'03 - BETONOVÁ PLOCHA'!J33</f>
        <v>0</v>
      </c>
      <c r="AW57" s="121">
        <f>'03 - BETONOVÁ PLOCHA'!J34</f>
        <v>0</v>
      </c>
      <c r="AX57" s="121">
        <f>'03 - BETONOVÁ PLOCHA'!J35</f>
        <v>0</v>
      </c>
      <c r="AY57" s="121">
        <f>'03 - BETONOVÁ PLOCHA'!J36</f>
        <v>0</v>
      </c>
      <c r="AZ57" s="121">
        <f>'03 - BETONOVÁ PLOCHA'!F33</f>
        <v>0</v>
      </c>
      <c r="BA57" s="121">
        <f>'03 - BETONOVÁ PLOCHA'!F34</f>
        <v>0</v>
      </c>
      <c r="BB57" s="121">
        <f>'03 - BETONOVÁ PLOCHA'!F35</f>
        <v>0</v>
      </c>
      <c r="BC57" s="121">
        <f>'03 - BETONOVÁ PLOCHA'!F36</f>
        <v>0</v>
      </c>
      <c r="BD57" s="123">
        <f>'03 - BETONOVÁ PLOCHA'!F37</f>
        <v>0</v>
      </c>
      <c r="BE57" s="7"/>
      <c r="BT57" s="124" t="s">
        <v>86</v>
      </c>
      <c r="BV57" s="124" t="s">
        <v>80</v>
      </c>
      <c r="BW57" s="124" t="s">
        <v>94</v>
      </c>
      <c r="BX57" s="124" t="s">
        <v>5</v>
      </c>
      <c r="CL57" s="124" t="s">
        <v>19</v>
      </c>
      <c r="CM57" s="124" t="s">
        <v>88</v>
      </c>
    </row>
    <row r="58" s="7" customFormat="1" ht="16.5" customHeight="1">
      <c r="A58" s="112" t="s">
        <v>82</v>
      </c>
      <c r="B58" s="113"/>
      <c r="C58" s="114"/>
      <c r="D58" s="115" t="s">
        <v>95</v>
      </c>
      <c r="E58" s="115"/>
      <c r="F58" s="115"/>
      <c r="G58" s="115"/>
      <c r="H58" s="115"/>
      <c r="I58" s="116"/>
      <c r="J58" s="115" t="s">
        <v>96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'04 - TRIBUNA'!J30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85</v>
      </c>
      <c r="AR58" s="119"/>
      <c r="AS58" s="120">
        <v>0</v>
      </c>
      <c r="AT58" s="121">
        <f>ROUND(SUM(AV58:AW58),2)</f>
        <v>0</v>
      </c>
      <c r="AU58" s="122">
        <f>'04 - TRIBUNA'!P85</f>
        <v>0</v>
      </c>
      <c r="AV58" s="121">
        <f>'04 - TRIBUNA'!J33</f>
        <v>0</v>
      </c>
      <c r="AW58" s="121">
        <f>'04 - TRIBUNA'!J34</f>
        <v>0</v>
      </c>
      <c r="AX58" s="121">
        <f>'04 - TRIBUNA'!J35</f>
        <v>0</v>
      </c>
      <c r="AY58" s="121">
        <f>'04 - TRIBUNA'!J36</f>
        <v>0</v>
      </c>
      <c r="AZ58" s="121">
        <f>'04 - TRIBUNA'!F33</f>
        <v>0</v>
      </c>
      <c r="BA58" s="121">
        <f>'04 - TRIBUNA'!F34</f>
        <v>0</v>
      </c>
      <c r="BB58" s="121">
        <f>'04 - TRIBUNA'!F35</f>
        <v>0</v>
      </c>
      <c r="BC58" s="121">
        <f>'04 - TRIBUNA'!F36</f>
        <v>0</v>
      </c>
      <c r="BD58" s="123">
        <f>'04 - TRIBUNA'!F37</f>
        <v>0</v>
      </c>
      <c r="BE58" s="7"/>
      <c r="BT58" s="124" t="s">
        <v>86</v>
      </c>
      <c r="BV58" s="124" t="s">
        <v>80</v>
      </c>
      <c r="BW58" s="124" t="s">
        <v>97</v>
      </c>
      <c r="BX58" s="124" t="s">
        <v>5</v>
      </c>
      <c r="CL58" s="124" t="s">
        <v>19</v>
      </c>
      <c r="CM58" s="124" t="s">
        <v>88</v>
      </c>
    </row>
    <row r="59" s="7" customFormat="1" ht="16.5" customHeight="1">
      <c r="A59" s="112" t="s">
        <v>82</v>
      </c>
      <c r="B59" s="113"/>
      <c r="C59" s="114"/>
      <c r="D59" s="115" t="s">
        <v>98</v>
      </c>
      <c r="E59" s="115"/>
      <c r="F59" s="115"/>
      <c r="G59" s="115"/>
      <c r="H59" s="115"/>
      <c r="I59" s="116"/>
      <c r="J59" s="115" t="s">
        <v>99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'05 - PŘÍJEZDOVÁ KOMUNIKACE'!J30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85</v>
      </c>
      <c r="AR59" s="119"/>
      <c r="AS59" s="120">
        <v>0</v>
      </c>
      <c r="AT59" s="121">
        <f>ROUND(SUM(AV59:AW59),2)</f>
        <v>0</v>
      </c>
      <c r="AU59" s="122">
        <f>'05 - PŘÍJEZDOVÁ KOMUNIKACE'!P83</f>
        <v>0</v>
      </c>
      <c r="AV59" s="121">
        <f>'05 - PŘÍJEZDOVÁ KOMUNIKACE'!J33</f>
        <v>0</v>
      </c>
      <c r="AW59" s="121">
        <f>'05 - PŘÍJEZDOVÁ KOMUNIKACE'!J34</f>
        <v>0</v>
      </c>
      <c r="AX59" s="121">
        <f>'05 - PŘÍJEZDOVÁ KOMUNIKACE'!J35</f>
        <v>0</v>
      </c>
      <c r="AY59" s="121">
        <f>'05 - PŘÍJEZDOVÁ KOMUNIKACE'!J36</f>
        <v>0</v>
      </c>
      <c r="AZ59" s="121">
        <f>'05 - PŘÍJEZDOVÁ KOMUNIKACE'!F33</f>
        <v>0</v>
      </c>
      <c r="BA59" s="121">
        <f>'05 - PŘÍJEZDOVÁ KOMUNIKACE'!F34</f>
        <v>0</v>
      </c>
      <c r="BB59" s="121">
        <f>'05 - PŘÍJEZDOVÁ KOMUNIKACE'!F35</f>
        <v>0</v>
      </c>
      <c r="BC59" s="121">
        <f>'05 - PŘÍJEZDOVÁ KOMUNIKACE'!F36</f>
        <v>0</v>
      </c>
      <c r="BD59" s="123">
        <f>'05 - PŘÍJEZDOVÁ KOMUNIKACE'!F37</f>
        <v>0</v>
      </c>
      <c r="BE59" s="7"/>
      <c r="BT59" s="124" t="s">
        <v>86</v>
      </c>
      <c r="BV59" s="124" t="s">
        <v>80</v>
      </c>
      <c r="BW59" s="124" t="s">
        <v>100</v>
      </c>
      <c r="BX59" s="124" t="s">
        <v>5</v>
      </c>
      <c r="CL59" s="124" t="s">
        <v>19</v>
      </c>
      <c r="CM59" s="124" t="s">
        <v>88</v>
      </c>
    </row>
    <row r="60" s="7" customFormat="1" ht="16.5" customHeight="1">
      <c r="A60" s="112" t="s">
        <v>82</v>
      </c>
      <c r="B60" s="113"/>
      <c r="C60" s="114"/>
      <c r="D60" s="115" t="s">
        <v>101</v>
      </c>
      <c r="E60" s="115"/>
      <c r="F60" s="115"/>
      <c r="G60" s="115"/>
      <c r="H60" s="115"/>
      <c r="I60" s="116"/>
      <c r="J60" s="115" t="s">
        <v>102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'06 - OPLOCENÍ'!J30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85</v>
      </c>
      <c r="AR60" s="119"/>
      <c r="AS60" s="120">
        <v>0</v>
      </c>
      <c r="AT60" s="121">
        <f>ROUND(SUM(AV60:AW60),2)</f>
        <v>0</v>
      </c>
      <c r="AU60" s="122">
        <f>'06 - OPLOCENÍ'!P83</f>
        <v>0</v>
      </c>
      <c r="AV60" s="121">
        <f>'06 - OPLOCENÍ'!J33</f>
        <v>0</v>
      </c>
      <c r="AW60" s="121">
        <f>'06 - OPLOCENÍ'!J34</f>
        <v>0</v>
      </c>
      <c r="AX60" s="121">
        <f>'06 - OPLOCENÍ'!J35</f>
        <v>0</v>
      </c>
      <c r="AY60" s="121">
        <f>'06 - OPLOCENÍ'!J36</f>
        <v>0</v>
      </c>
      <c r="AZ60" s="121">
        <f>'06 - OPLOCENÍ'!F33</f>
        <v>0</v>
      </c>
      <c r="BA60" s="121">
        <f>'06 - OPLOCENÍ'!F34</f>
        <v>0</v>
      </c>
      <c r="BB60" s="121">
        <f>'06 - OPLOCENÍ'!F35</f>
        <v>0</v>
      </c>
      <c r="BC60" s="121">
        <f>'06 - OPLOCENÍ'!F36</f>
        <v>0</v>
      </c>
      <c r="BD60" s="123">
        <f>'06 - OPLOCENÍ'!F37</f>
        <v>0</v>
      </c>
      <c r="BE60" s="7"/>
      <c r="BT60" s="124" t="s">
        <v>86</v>
      </c>
      <c r="BV60" s="124" t="s">
        <v>80</v>
      </c>
      <c r="BW60" s="124" t="s">
        <v>103</v>
      </c>
      <c r="BX60" s="124" t="s">
        <v>5</v>
      </c>
      <c r="CL60" s="124" t="s">
        <v>19</v>
      </c>
      <c r="CM60" s="124" t="s">
        <v>88</v>
      </c>
    </row>
    <row r="61" s="7" customFormat="1" ht="16.5" customHeight="1">
      <c r="A61" s="112" t="s">
        <v>82</v>
      </c>
      <c r="B61" s="113"/>
      <c r="C61" s="114"/>
      <c r="D61" s="115" t="s">
        <v>104</v>
      </c>
      <c r="E61" s="115"/>
      <c r="F61" s="115"/>
      <c r="G61" s="115"/>
      <c r="H61" s="115"/>
      <c r="I61" s="116"/>
      <c r="J61" s="115" t="s">
        <v>105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'08 - ZÁKLAD PRO VLAJKY'!J30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85</v>
      </c>
      <c r="AR61" s="119"/>
      <c r="AS61" s="120">
        <v>0</v>
      </c>
      <c r="AT61" s="121">
        <f>ROUND(SUM(AV61:AW61),2)</f>
        <v>0</v>
      </c>
      <c r="AU61" s="122">
        <f>'08 - ZÁKLAD PRO VLAJKY'!P85</f>
        <v>0</v>
      </c>
      <c r="AV61" s="121">
        <f>'08 - ZÁKLAD PRO VLAJKY'!J33</f>
        <v>0</v>
      </c>
      <c r="AW61" s="121">
        <f>'08 - ZÁKLAD PRO VLAJKY'!J34</f>
        <v>0</v>
      </c>
      <c r="AX61" s="121">
        <f>'08 - ZÁKLAD PRO VLAJKY'!J35</f>
        <v>0</v>
      </c>
      <c r="AY61" s="121">
        <f>'08 - ZÁKLAD PRO VLAJKY'!J36</f>
        <v>0</v>
      </c>
      <c r="AZ61" s="121">
        <f>'08 - ZÁKLAD PRO VLAJKY'!F33</f>
        <v>0</v>
      </c>
      <c r="BA61" s="121">
        <f>'08 - ZÁKLAD PRO VLAJKY'!F34</f>
        <v>0</v>
      </c>
      <c r="BB61" s="121">
        <f>'08 - ZÁKLAD PRO VLAJKY'!F35</f>
        <v>0</v>
      </c>
      <c r="BC61" s="121">
        <f>'08 - ZÁKLAD PRO VLAJKY'!F36</f>
        <v>0</v>
      </c>
      <c r="BD61" s="123">
        <f>'08 - ZÁKLAD PRO VLAJKY'!F37</f>
        <v>0</v>
      </c>
      <c r="BE61" s="7"/>
      <c r="BT61" s="124" t="s">
        <v>86</v>
      </c>
      <c r="BV61" s="124" t="s">
        <v>80</v>
      </c>
      <c r="BW61" s="124" t="s">
        <v>106</v>
      </c>
      <c r="BX61" s="124" t="s">
        <v>5</v>
      </c>
      <c r="CL61" s="124" t="s">
        <v>19</v>
      </c>
      <c r="CM61" s="124" t="s">
        <v>88</v>
      </c>
    </row>
    <row r="62" s="7" customFormat="1" ht="16.5" customHeight="1">
      <c r="A62" s="112" t="s">
        <v>82</v>
      </c>
      <c r="B62" s="113"/>
      <c r="C62" s="114"/>
      <c r="D62" s="115" t="s">
        <v>107</v>
      </c>
      <c r="E62" s="115"/>
      <c r="F62" s="115"/>
      <c r="G62" s="115"/>
      <c r="H62" s="115"/>
      <c r="I62" s="116"/>
      <c r="J62" s="115" t="s">
        <v>108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'09 - ELEKTROINSTALACE'!J30</f>
        <v>0</v>
      </c>
      <c r="AH62" s="116"/>
      <c r="AI62" s="116"/>
      <c r="AJ62" s="116"/>
      <c r="AK62" s="116"/>
      <c r="AL62" s="116"/>
      <c r="AM62" s="116"/>
      <c r="AN62" s="117">
        <f>SUM(AG62,AT62)</f>
        <v>0</v>
      </c>
      <c r="AO62" s="116"/>
      <c r="AP62" s="116"/>
      <c r="AQ62" s="118" t="s">
        <v>85</v>
      </c>
      <c r="AR62" s="119"/>
      <c r="AS62" s="120">
        <v>0</v>
      </c>
      <c r="AT62" s="121">
        <f>ROUND(SUM(AV62:AW62),2)</f>
        <v>0</v>
      </c>
      <c r="AU62" s="122">
        <f>'09 - ELEKTROINSTALACE'!P85</f>
        <v>0</v>
      </c>
      <c r="AV62" s="121">
        <f>'09 - ELEKTROINSTALACE'!J33</f>
        <v>0</v>
      </c>
      <c r="AW62" s="121">
        <f>'09 - ELEKTROINSTALACE'!J34</f>
        <v>0</v>
      </c>
      <c r="AX62" s="121">
        <f>'09 - ELEKTROINSTALACE'!J35</f>
        <v>0</v>
      </c>
      <c r="AY62" s="121">
        <f>'09 - ELEKTROINSTALACE'!J36</f>
        <v>0</v>
      </c>
      <c r="AZ62" s="121">
        <f>'09 - ELEKTROINSTALACE'!F33</f>
        <v>0</v>
      </c>
      <c r="BA62" s="121">
        <f>'09 - ELEKTROINSTALACE'!F34</f>
        <v>0</v>
      </c>
      <c r="BB62" s="121">
        <f>'09 - ELEKTROINSTALACE'!F35</f>
        <v>0</v>
      </c>
      <c r="BC62" s="121">
        <f>'09 - ELEKTROINSTALACE'!F36</f>
        <v>0</v>
      </c>
      <c r="BD62" s="123">
        <f>'09 - ELEKTROINSTALACE'!F37</f>
        <v>0</v>
      </c>
      <c r="BE62" s="7"/>
      <c r="BT62" s="124" t="s">
        <v>86</v>
      </c>
      <c r="BV62" s="124" t="s">
        <v>80</v>
      </c>
      <c r="BW62" s="124" t="s">
        <v>109</v>
      </c>
      <c r="BX62" s="124" t="s">
        <v>5</v>
      </c>
      <c r="CL62" s="124" t="s">
        <v>19</v>
      </c>
      <c r="CM62" s="124" t="s">
        <v>88</v>
      </c>
    </row>
    <row r="63" s="7" customFormat="1" ht="16.5" customHeight="1">
      <c r="A63" s="112" t="s">
        <v>82</v>
      </c>
      <c r="B63" s="113"/>
      <c r="C63" s="114"/>
      <c r="D63" s="115" t="s">
        <v>110</v>
      </c>
      <c r="E63" s="115"/>
      <c r="F63" s="115"/>
      <c r="G63" s="115"/>
      <c r="H63" s="115"/>
      <c r="I63" s="116"/>
      <c r="J63" s="115" t="s">
        <v>111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7">
        <f>'10 - TRENAŽÉRY A PŘÍPRAVKY'!J30</f>
        <v>0</v>
      </c>
      <c r="AH63" s="116"/>
      <c r="AI63" s="116"/>
      <c r="AJ63" s="116"/>
      <c r="AK63" s="116"/>
      <c r="AL63" s="116"/>
      <c r="AM63" s="116"/>
      <c r="AN63" s="117">
        <f>SUM(AG63,AT63)</f>
        <v>0</v>
      </c>
      <c r="AO63" s="116"/>
      <c r="AP63" s="116"/>
      <c r="AQ63" s="118" t="s">
        <v>112</v>
      </c>
      <c r="AR63" s="119"/>
      <c r="AS63" s="120">
        <v>0</v>
      </c>
      <c r="AT63" s="121">
        <f>ROUND(SUM(AV63:AW63),2)</f>
        <v>0</v>
      </c>
      <c r="AU63" s="122">
        <f>'10 - TRENAŽÉRY A PŘÍPRAVKY'!P85</f>
        <v>0</v>
      </c>
      <c r="AV63" s="121">
        <f>'10 - TRENAŽÉRY A PŘÍPRAVKY'!J33</f>
        <v>0</v>
      </c>
      <c r="AW63" s="121">
        <f>'10 - TRENAŽÉRY A PŘÍPRAVKY'!J34</f>
        <v>0</v>
      </c>
      <c r="AX63" s="121">
        <f>'10 - TRENAŽÉRY A PŘÍPRAVKY'!J35</f>
        <v>0</v>
      </c>
      <c r="AY63" s="121">
        <f>'10 - TRENAŽÉRY A PŘÍPRAVKY'!J36</f>
        <v>0</v>
      </c>
      <c r="AZ63" s="121">
        <f>'10 - TRENAŽÉRY A PŘÍPRAVKY'!F33</f>
        <v>0</v>
      </c>
      <c r="BA63" s="121">
        <f>'10 - TRENAŽÉRY A PŘÍPRAVKY'!F34</f>
        <v>0</v>
      </c>
      <c r="BB63" s="121">
        <f>'10 - TRENAŽÉRY A PŘÍPRAVKY'!F35</f>
        <v>0</v>
      </c>
      <c r="BC63" s="121">
        <f>'10 - TRENAŽÉRY A PŘÍPRAVKY'!F36</f>
        <v>0</v>
      </c>
      <c r="BD63" s="123">
        <f>'10 - TRENAŽÉRY A PŘÍPRAVKY'!F37</f>
        <v>0</v>
      </c>
      <c r="BE63" s="7"/>
      <c r="BT63" s="124" t="s">
        <v>86</v>
      </c>
      <c r="BV63" s="124" t="s">
        <v>80</v>
      </c>
      <c r="BW63" s="124" t="s">
        <v>113</v>
      </c>
      <c r="BX63" s="124" t="s">
        <v>5</v>
      </c>
      <c r="CL63" s="124" t="s">
        <v>19</v>
      </c>
      <c r="CM63" s="124" t="s">
        <v>88</v>
      </c>
    </row>
    <row r="64" s="7" customFormat="1" ht="16.5" customHeight="1">
      <c r="A64" s="112" t="s">
        <v>82</v>
      </c>
      <c r="B64" s="113"/>
      <c r="C64" s="114"/>
      <c r="D64" s="115" t="s">
        <v>114</v>
      </c>
      <c r="E64" s="115"/>
      <c r="F64" s="115"/>
      <c r="G64" s="115"/>
      <c r="H64" s="115"/>
      <c r="I64" s="116"/>
      <c r="J64" s="115" t="s">
        <v>114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7">
        <f>'VRN - VRN'!J30</f>
        <v>0</v>
      </c>
      <c r="AH64" s="116"/>
      <c r="AI64" s="116"/>
      <c r="AJ64" s="116"/>
      <c r="AK64" s="116"/>
      <c r="AL64" s="116"/>
      <c r="AM64" s="116"/>
      <c r="AN64" s="117">
        <f>SUM(AG64,AT64)</f>
        <v>0</v>
      </c>
      <c r="AO64" s="116"/>
      <c r="AP64" s="116"/>
      <c r="AQ64" s="118" t="s">
        <v>115</v>
      </c>
      <c r="AR64" s="119"/>
      <c r="AS64" s="125">
        <v>0</v>
      </c>
      <c r="AT64" s="126">
        <f>ROUND(SUM(AV64:AW64),2)</f>
        <v>0</v>
      </c>
      <c r="AU64" s="127">
        <f>'VRN - VRN'!P84</f>
        <v>0</v>
      </c>
      <c r="AV64" s="126">
        <f>'VRN - VRN'!J33</f>
        <v>0</v>
      </c>
      <c r="AW64" s="126">
        <f>'VRN - VRN'!J34</f>
        <v>0</v>
      </c>
      <c r="AX64" s="126">
        <f>'VRN - VRN'!J35</f>
        <v>0</v>
      </c>
      <c r="AY64" s="126">
        <f>'VRN - VRN'!J36</f>
        <v>0</v>
      </c>
      <c r="AZ64" s="126">
        <f>'VRN - VRN'!F33</f>
        <v>0</v>
      </c>
      <c r="BA64" s="126">
        <f>'VRN - VRN'!F34</f>
        <v>0</v>
      </c>
      <c r="BB64" s="126">
        <f>'VRN - VRN'!F35</f>
        <v>0</v>
      </c>
      <c r="BC64" s="126">
        <f>'VRN - VRN'!F36</f>
        <v>0</v>
      </c>
      <c r="BD64" s="128">
        <f>'VRN - VRN'!F37</f>
        <v>0</v>
      </c>
      <c r="BE64" s="7"/>
      <c r="BT64" s="124" t="s">
        <v>86</v>
      </c>
      <c r="BV64" s="124" t="s">
        <v>80</v>
      </c>
      <c r="BW64" s="124" t="s">
        <v>116</v>
      </c>
      <c r="BX64" s="124" t="s">
        <v>5</v>
      </c>
      <c r="CL64" s="124" t="s">
        <v>19</v>
      </c>
      <c r="CM64" s="124" t="s">
        <v>88</v>
      </c>
    </row>
    <row r="65" s="2" customFormat="1" ht="30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5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45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</sheetData>
  <sheetProtection sheet="1" formatColumns="0" formatRows="0" objects="1" scenarios="1" spinCount="100000" saltValue="irYcSdai13Lmm/zC/cW7j1mPNmuwC3gcGKRQu3yRfLeuAWB9axLsXoKTN52PPJUCbx6MMTwHbFI5UxaA7sa2DA==" hashValue="wVfkX87Gn7fY1JU7yan6wnjJud0WkWypQvCecfN2avfTLtQX2hlwa4KoBPht3akf+RU6tw9nirVFNoQSUuF6Bw==" algorithmName="SHA-512" password="CC35"/>
  <mergeCells count="78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54:AP54"/>
  </mergeCells>
  <hyperlinks>
    <hyperlink ref="A55" location="'01 - SPOL.PŘÍPR. PRÁCE A ...'!C2" display="/"/>
    <hyperlink ref="A56" location="'02 - ALTÁN'!C2" display="/"/>
    <hyperlink ref="A57" location="'03 - BETONOVÁ PLOCHA'!C2" display="/"/>
    <hyperlink ref="A58" location="'04 - TRIBUNA'!C2" display="/"/>
    <hyperlink ref="A59" location="'05 - PŘÍJEZDOVÁ KOMUNIKACE'!C2" display="/"/>
    <hyperlink ref="A60" location="'06 - OPLOCENÍ'!C2" display="/"/>
    <hyperlink ref="A61" location="'08 - ZÁKLAD PRO VLAJKY'!C2" display="/"/>
    <hyperlink ref="A62" location="'09 - ELEKTROINSTALACE'!C2" display="/"/>
    <hyperlink ref="A63" location="'10 - TRENAŽÉRY A PŘÍPRAVKY'!C2" display="/"/>
    <hyperlink ref="A64" location="'VRN - VRN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88</v>
      </c>
    </row>
    <row r="4" s="1" customFormat="1" ht="24.96" customHeight="1">
      <c r="B4" s="21"/>
      <c r="D4" s="131" t="s">
        <v>117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SOUTĚŽNÍ AREÁL PRO PRÁCI S MOTOROVOU PILOU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118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735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40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15. 11. 2021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42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47.25" customHeight="1">
      <c r="A27" s="139"/>
      <c r="B27" s="140"/>
      <c r="C27" s="139"/>
      <c r="D27" s="139"/>
      <c r="E27" s="141" t="s">
        <v>43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44</v>
      </c>
      <c r="E30" s="39"/>
      <c r="F30" s="39"/>
      <c r="G30" s="39"/>
      <c r="H30" s="39"/>
      <c r="I30" s="39"/>
      <c r="J30" s="145">
        <f>ROUND(J85,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46</v>
      </c>
      <c r="G32" s="39"/>
      <c r="H32" s="39"/>
      <c r="I32" s="146" t="s">
        <v>45</v>
      </c>
      <c r="J32" s="146" t="s">
        <v>47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48</v>
      </c>
      <c r="E33" s="133" t="s">
        <v>49</v>
      </c>
      <c r="F33" s="148">
        <f>ROUND((SUM(BE85:BE115)),  2)</f>
        <v>0</v>
      </c>
      <c r="G33" s="39"/>
      <c r="H33" s="39"/>
      <c r="I33" s="149">
        <v>0.20999999999999999</v>
      </c>
      <c r="J33" s="148">
        <f>ROUND(((SUM(BE85:BE115))*I33),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50</v>
      </c>
      <c r="F34" s="148">
        <f>ROUND((SUM(BF85:BF115)),  2)</f>
        <v>0</v>
      </c>
      <c r="G34" s="39"/>
      <c r="H34" s="39"/>
      <c r="I34" s="149">
        <v>0.14999999999999999</v>
      </c>
      <c r="J34" s="148">
        <f>ROUND(((SUM(BF85:BF115))*I34),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51</v>
      </c>
      <c r="F35" s="148">
        <f>ROUND((SUM(BG85:BG115)),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52</v>
      </c>
      <c r="F36" s="148">
        <f>ROUND((SUM(BH85:BH115)),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53</v>
      </c>
      <c r="F37" s="148">
        <f>ROUND((SUM(BI85:BI115)),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54</v>
      </c>
      <c r="E39" s="152"/>
      <c r="F39" s="152"/>
      <c r="G39" s="153" t="s">
        <v>55</v>
      </c>
      <c r="H39" s="154" t="s">
        <v>56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SOUTĚŽNÍ AREÁL PRO PRÁCI S MOTOROVOU PILOU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10 - TRENAŽÉRY A PŘÍPRAVKY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22</v>
      </c>
      <c r="D52" s="41"/>
      <c r="E52" s="41"/>
      <c r="F52" s="28" t="str">
        <f>F12</f>
        <v>Žlutice</v>
      </c>
      <c r="G52" s="41"/>
      <c r="H52" s="41"/>
      <c r="I52" s="33" t="s">
        <v>24</v>
      </c>
      <c r="J52" s="73" t="str">
        <f>IF(J12="","",J12)</f>
        <v>15. 11. 2021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26</v>
      </c>
      <c r="D54" s="41"/>
      <c r="E54" s="41"/>
      <c r="F54" s="28" t="str">
        <f>E15</f>
        <v>Střední lesnická škola Žlutice, p.o.</v>
      </c>
      <c r="G54" s="41"/>
      <c r="H54" s="41"/>
      <c r="I54" s="33" t="s">
        <v>34</v>
      </c>
      <c r="J54" s="37" t="str">
        <f>E21</f>
        <v>Ing. Milan KALÁB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121</v>
      </c>
      <c r="D57" s="163"/>
      <c r="E57" s="163"/>
      <c r="F57" s="163"/>
      <c r="G57" s="163"/>
      <c r="H57" s="163"/>
      <c r="I57" s="163"/>
      <c r="J57" s="164" t="s">
        <v>122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76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123</v>
      </c>
    </row>
    <row r="60" s="9" customFormat="1" ht="24.96" customHeight="1">
      <c r="A60" s="9"/>
      <c r="B60" s="166"/>
      <c r="C60" s="167"/>
      <c r="D60" s="168" t="s">
        <v>203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736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737</v>
      </c>
      <c r="E62" s="175"/>
      <c r="F62" s="175"/>
      <c r="G62" s="175"/>
      <c r="H62" s="175"/>
      <c r="I62" s="175"/>
      <c r="J62" s="176">
        <f>J93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738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739</v>
      </c>
      <c r="E64" s="175"/>
      <c r="F64" s="175"/>
      <c r="G64" s="175"/>
      <c r="H64" s="175"/>
      <c r="I64" s="175"/>
      <c r="J64" s="176">
        <f>J106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740</v>
      </c>
      <c r="E65" s="175"/>
      <c r="F65" s="175"/>
      <c r="G65" s="175"/>
      <c r="H65" s="175"/>
      <c r="I65" s="175"/>
      <c r="J65" s="176">
        <f>J111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126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161" t="str">
        <f>E7</f>
        <v>SOUTĚŽNÍ AREÁL PRO PRÁCI S MOTOROVOU PILOU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118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70" t="str">
        <f>E9</f>
        <v>10 - TRENAŽÉRY A PŘÍPRAVKY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22</v>
      </c>
      <c r="D79" s="41"/>
      <c r="E79" s="41"/>
      <c r="F79" s="28" t="str">
        <f>F12</f>
        <v>Žlutice</v>
      </c>
      <c r="G79" s="41"/>
      <c r="H79" s="41"/>
      <c r="I79" s="33" t="s">
        <v>24</v>
      </c>
      <c r="J79" s="73" t="str">
        <f>IF(J12="","",J12)</f>
        <v>15. 11. 2021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26</v>
      </c>
      <c r="D81" s="41"/>
      <c r="E81" s="41"/>
      <c r="F81" s="28" t="str">
        <f>E15</f>
        <v>Střední lesnická škola Žlutice, p.o.</v>
      </c>
      <c r="G81" s="41"/>
      <c r="H81" s="41"/>
      <c r="I81" s="33" t="s">
        <v>34</v>
      </c>
      <c r="J81" s="37" t="str">
        <f>E21</f>
        <v>Ing. Milan KALÁB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32</v>
      </c>
      <c r="D82" s="41"/>
      <c r="E82" s="41"/>
      <c r="F82" s="28" t="str">
        <f>IF(E18="","",E18)</f>
        <v>Vyplň údaj</v>
      </c>
      <c r="G82" s="41"/>
      <c r="H82" s="41"/>
      <c r="I82" s="33" t="s">
        <v>39</v>
      </c>
      <c r="J82" s="37" t="str">
        <f>E24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0.32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1" customFormat="1" ht="29.28" customHeight="1">
      <c r="A84" s="178"/>
      <c r="B84" s="179"/>
      <c r="C84" s="180" t="s">
        <v>127</v>
      </c>
      <c r="D84" s="181" t="s">
        <v>63</v>
      </c>
      <c r="E84" s="181" t="s">
        <v>59</v>
      </c>
      <c r="F84" s="181" t="s">
        <v>60</v>
      </c>
      <c r="G84" s="181" t="s">
        <v>128</v>
      </c>
      <c r="H84" s="181" t="s">
        <v>129</v>
      </c>
      <c r="I84" s="181" t="s">
        <v>130</v>
      </c>
      <c r="J84" s="181" t="s">
        <v>122</v>
      </c>
      <c r="K84" s="182" t="s">
        <v>131</v>
      </c>
      <c r="L84" s="183"/>
      <c r="M84" s="93" t="s">
        <v>40</v>
      </c>
      <c r="N84" s="94" t="s">
        <v>48</v>
      </c>
      <c r="O84" s="94" t="s">
        <v>132</v>
      </c>
      <c r="P84" s="94" t="s">
        <v>133</v>
      </c>
      <c r="Q84" s="94" t="s">
        <v>134</v>
      </c>
      <c r="R84" s="94" t="s">
        <v>135</v>
      </c>
      <c r="S84" s="94" t="s">
        <v>136</v>
      </c>
      <c r="T84" s="95" t="s">
        <v>137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="2" customFormat="1" ht="22.8" customHeight="1">
      <c r="A85" s="39"/>
      <c r="B85" s="40"/>
      <c r="C85" s="100" t="s">
        <v>138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0</v>
      </c>
      <c r="S85" s="97"/>
      <c r="T85" s="187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77</v>
      </c>
      <c r="AU85" s="18" t="s">
        <v>123</v>
      </c>
      <c r="BK85" s="188">
        <f>BK86</f>
        <v>0</v>
      </c>
    </row>
    <row r="86" s="12" customFormat="1" ht="25.92" customHeight="1">
      <c r="A86" s="12"/>
      <c r="B86" s="189"/>
      <c r="C86" s="190"/>
      <c r="D86" s="191" t="s">
        <v>77</v>
      </c>
      <c r="E86" s="192" t="s">
        <v>112</v>
      </c>
      <c r="F86" s="192" t="s">
        <v>279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P87+P93+P100+P106+P111</f>
        <v>0</v>
      </c>
      <c r="Q86" s="197"/>
      <c r="R86" s="198">
        <f>R87+R93+R100+R106+R111</f>
        <v>0</v>
      </c>
      <c r="S86" s="197"/>
      <c r="T86" s="199">
        <f>T87+T93+T100+T106+T111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148</v>
      </c>
      <c r="AT86" s="201" t="s">
        <v>77</v>
      </c>
      <c r="AU86" s="201" t="s">
        <v>78</v>
      </c>
      <c r="AY86" s="200" t="s">
        <v>141</v>
      </c>
      <c r="BK86" s="202">
        <f>BK87+BK93+BK100+BK106+BK111</f>
        <v>0</v>
      </c>
    </row>
    <row r="87" s="12" customFormat="1" ht="22.8" customHeight="1">
      <c r="A87" s="12"/>
      <c r="B87" s="189"/>
      <c r="C87" s="190"/>
      <c r="D87" s="191" t="s">
        <v>77</v>
      </c>
      <c r="E87" s="203" t="s">
        <v>280</v>
      </c>
      <c r="F87" s="203" t="s">
        <v>741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SUM(P88:P92)</f>
        <v>0</v>
      </c>
      <c r="Q87" s="197"/>
      <c r="R87" s="198">
        <f>SUM(R88:R92)</f>
        <v>0</v>
      </c>
      <c r="S87" s="197"/>
      <c r="T87" s="199">
        <f>SUM(T88:T92)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86</v>
      </c>
      <c r="AT87" s="201" t="s">
        <v>77</v>
      </c>
      <c r="AU87" s="201" t="s">
        <v>86</v>
      </c>
      <c r="AY87" s="200" t="s">
        <v>141</v>
      </c>
      <c r="BK87" s="202">
        <f>SUM(BK88:BK92)</f>
        <v>0</v>
      </c>
    </row>
    <row r="88" s="2" customFormat="1" ht="16.5" customHeight="1">
      <c r="A88" s="39"/>
      <c r="B88" s="40"/>
      <c r="C88" s="205" t="s">
        <v>86</v>
      </c>
      <c r="D88" s="205" t="s">
        <v>143</v>
      </c>
      <c r="E88" s="206" t="s">
        <v>742</v>
      </c>
      <c r="F88" s="207" t="s">
        <v>743</v>
      </c>
      <c r="G88" s="208" t="s">
        <v>727</v>
      </c>
      <c r="H88" s="209">
        <v>24</v>
      </c>
      <c r="I88" s="210"/>
      <c r="J88" s="211">
        <f>ROUND(I88*H88,2)</f>
        <v>0</v>
      </c>
      <c r="K88" s="207" t="s">
        <v>249</v>
      </c>
      <c r="L88" s="45"/>
      <c r="M88" s="212" t="s">
        <v>40</v>
      </c>
      <c r="N88" s="213" t="s">
        <v>49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148</v>
      </c>
      <c r="AT88" s="216" t="s">
        <v>143</v>
      </c>
      <c r="AU88" s="216" t="s">
        <v>88</v>
      </c>
      <c r="AY88" s="18" t="s">
        <v>141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86</v>
      </c>
      <c r="BK88" s="217">
        <f>ROUND(I88*H88,2)</f>
        <v>0</v>
      </c>
      <c r="BL88" s="18" t="s">
        <v>148</v>
      </c>
      <c r="BM88" s="216" t="s">
        <v>744</v>
      </c>
    </row>
    <row r="89" s="2" customFormat="1" ht="16.5" customHeight="1">
      <c r="A89" s="39"/>
      <c r="B89" s="40"/>
      <c r="C89" s="257" t="s">
        <v>88</v>
      </c>
      <c r="D89" s="257" t="s">
        <v>178</v>
      </c>
      <c r="E89" s="258" t="s">
        <v>745</v>
      </c>
      <c r="F89" s="259" t="s">
        <v>746</v>
      </c>
      <c r="G89" s="260" t="s">
        <v>448</v>
      </c>
      <c r="H89" s="261">
        <v>2</v>
      </c>
      <c r="I89" s="262"/>
      <c r="J89" s="263">
        <f>ROUND(I89*H89,2)</f>
        <v>0</v>
      </c>
      <c r="K89" s="259" t="s">
        <v>249</v>
      </c>
      <c r="L89" s="264"/>
      <c r="M89" s="265" t="s">
        <v>40</v>
      </c>
      <c r="N89" s="266" t="s">
        <v>49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182</v>
      </c>
      <c r="AT89" s="216" t="s">
        <v>178</v>
      </c>
      <c r="AU89" s="216" t="s">
        <v>88</v>
      </c>
      <c r="AY89" s="18" t="s">
        <v>141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86</v>
      </c>
      <c r="BK89" s="217">
        <f>ROUND(I89*H89,2)</f>
        <v>0</v>
      </c>
      <c r="BL89" s="18" t="s">
        <v>148</v>
      </c>
      <c r="BM89" s="216" t="s">
        <v>747</v>
      </c>
    </row>
    <row r="90" s="2" customFormat="1" ht="16.5" customHeight="1">
      <c r="A90" s="39"/>
      <c r="B90" s="40"/>
      <c r="C90" s="257" t="s">
        <v>164</v>
      </c>
      <c r="D90" s="257" t="s">
        <v>178</v>
      </c>
      <c r="E90" s="258" t="s">
        <v>748</v>
      </c>
      <c r="F90" s="259" t="s">
        <v>749</v>
      </c>
      <c r="G90" s="260" t="s">
        <v>448</v>
      </c>
      <c r="H90" s="261">
        <v>2</v>
      </c>
      <c r="I90" s="262"/>
      <c r="J90" s="263">
        <f>ROUND(I90*H90,2)</f>
        <v>0</v>
      </c>
      <c r="K90" s="259" t="s">
        <v>249</v>
      </c>
      <c r="L90" s="264"/>
      <c r="M90" s="265" t="s">
        <v>40</v>
      </c>
      <c r="N90" s="266" t="s">
        <v>49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182</v>
      </c>
      <c r="AT90" s="216" t="s">
        <v>178</v>
      </c>
      <c r="AU90" s="216" t="s">
        <v>88</v>
      </c>
      <c r="AY90" s="18" t="s">
        <v>141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86</v>
      </c>
      <c r="BK90" s="217">
        <f>ROUND(I90*H90,2)</f>
        <v>0</v>
      </c>
      <c r="BL90" s="18" t="s">
        <v>148</v>
      </c>
      <c r="BM90" s="216" t="s">
        <v>750</v>
      </c>
    </row>
    <row r="91" s="2" customFormat="1" ht="16.5" customHeight="1">
      <c r="A91" s="39"/>
      <c r="B91" s="40"/>
      <c r="C91" s="257" t="s">
        <v>148</v>
      </c>
      <c r="D91" s="257" t="s">
        <v>178</v>
      </c>
      <c r="E91" s="258" t="s">
        <v>751</v>
      </c>
      <c r="F91" s="259" t="s">
        <v>752</v>
      </c>
      <c r="G91" s="260" t="s">
        <v>448</v>
      </c>
      <c r="H91" s="261">
        <v>2</v>
      </c>
      <c r="I91" s="262"/>
      <c r="J91" s="263">
        <f>ROUND(I91*H91,2)</f>
        <v>0</v>
      </c>
      <c r="K91" s="259" t="s">
        <v>249</v>
      </c>
      <c r="L91" s="264"/>
      <c r="M91" s="265" t="s">
        <v>40</v>
      </c>
      <c r="N91" s="266" t="s">
        <v>49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182</v>
      </c>
      <c r="AT91" s="216" t="s">
        <v>178</v>
      </c>
      <c r="AU91" s="216" t="s">
        <v>88</v>
      </c>
      <c r="AY91" s="18" t="s">
        <v>141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86</v>
      </c>
      <c r="BK91" s="217">
        <f>ROUND(I91*H91,2)</f>
        <v>0</v>
      </c>
      <c r="BL91" s="18" t="s">
        <v>148</v>
      </c>
      <c r="BM91" s="216" t="s">
        <v>753</v>
      </c>
    </row>
    <row r="92" s="2" customFormat="1" ht="16.5" customHeight="1">
      <c r="A92" s="39"/>
      <c r="B92" s="40"/>
      <c r="C92" s="257" t="s">
        <v>177</v>
      </c>
      <c r="D92" s="257" t="s">
        <v>178</v>
      </c>
      <c r="E92" s="258" t="s">
        <v>754</v>
      </c>
      <c r="F92" s="259" t="s">
        <v>755</v>
      </c>
      <c r="G92" s="260" t="s">
        <v>448</v>
      </c>
      <c r="H92" s="261">
        <v>8</v>
      </c>
      <c r="I92" s="262"/>
      <c r="J92" s="263">
        <f>ROUND(I92*H92,2)</f>
        <v>0</v>
      </c>
      <c r="K92" s="259" t="s">
        <v>249</v>
      </c>
      <c r="L92" s="264"/>
      <c r="M92" s="265" t="s">
        <v>40</v>
      </c>
      <c r="N92" s="266" t="s">
        <v>49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182</v>
      </c>
      <c r="AT92" s="216" t="s">
        <v>178</v>
      </c>
      <c r="AU92" s="216" t="s">
        <v>88</v>
      </c>
      <c r="AY92" s="18" t="s">
        <v>141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86</v>
      </c>
      <c r="BK92" s="217">
        <f>ROUND(I92*H92,2)</f>
        <v>0</v>
      </c>
      <c r="BL92" s="18" t="s">
        <v>148</v>
      </c>
      <c r="BM92" s="216" t="s">
        <v>756</v>
      </c>
    </row>
    <row r="93" s="12" customFormat="1" ht="22.8" customHeight="1">
      <c r="A93" s="12"/>
      <c r="B93" s="189"/>
      <c r="C93" s="190"/>
      <c r="D93" s="191" t="s">
        <v>77</v>
      </c>
      <c r="E93" s="203" t="s">
        <v>757</v>
      </c>
      <c r="F93" s="203" t="s">
        <v>758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SUM(P94:P99)</f>
        <v>0</v>
      </c>
      <c r="Q93" s="197"/>
      <c r="R93" s="198">
        <f>SUM(R94:R99)</f>
        <v>0</v>
      </c>
      <c r="S93" s="197"/>
      <c r="T93" s="199">
        <f>SUM(T94:T99)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86</v>
      </c>
      <c r="AT93" s="201" t="s">
        <v>77</v>
      </c>
      <c r="AU93" s="201" t="s">
        <v>86</v>
      </c>
      <c r="AY93" s="200" t="s">
        <v>141</v>
      </c>
      <c r="BK93" s="202">
        <f>SUM(BK94:BK99)</f>
        <v>0</v>
      </c>
    </row>
    <row r="94" s="2" customFormat="1" ht="16.5" customHeight="1">
      <c r="A94" s="39"/>
      <c r="B94" s="40"/>
      <c r="C94" s="205" t="s">
        <v>185</v>
      </c>
      <c r="D94" s="205" t="s">
        <v>143</v>
      </c>
      <c r="E94" s="206" t="s">
        <v>759</v>
      </c>
      <c r="F94" s="207" t="s">
        <v>743</v>
      </c>
      <c r="G94" s="208" t="s">
        <v>727</v>
      </c>
      <c r="H94" s="209">
        <v>4</v>
      </c>
      <c r="I94" s="210"/>
      <c r="J94" s="211">
        <f>ROUND(I94*H94,2)</f>
        <v>0</v>
      </c>
      <c r="K94" s="207" t="s">
        <v>249</v>
      </c>
      <c r="L94" s="45"/>
      <c r="M94" s="212" t="s">
        <v>40</v>
      </c>
      <c r="N94" s="213" t="s">
        <v>49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148</v>
      </c>
      <c r="AT94" s="216" t="s">
        <v>143</v>
      </c>
      <c r="AU94" s="216" t="s">
        <v>88</v>
      </c>
      <c r="AY94" s="18" t="s">
        <v>141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86</v>
      </c>
      <c r="BK94" s="217">
        <f>ROUND(I94*H94,2)</f>
        <v>0</v>
      </c>
      <c r="BL94" s="18" t="s">
        <v>148</v>
      </c>
      <c r="BM94" s="216" t="s">
        <v>760</v>
      </c>
    </row>
    <row r="95" s="2" customFormat="1" ht="16.5" customHeight="1">
      <c r="A95" s="39"/>
      <c r="B95" s="40"/>
      <c r="C95" s="257" t="s">
        <v>190</v>
      </c>
      <c r="D95" s="257" t="s">
        <v>178</v>
      </c>
      <c r="E95" s="258" t="s">
        <v>761</v>
      </c>
      <c r="F95" s="259" t="s">
        <v>762</v>
      </c>
      <c r="G95" s="260" t="s">
        <v>448</v>
      </c>
      <c r="H95" s="261">
        <v>2</v>
      </c>
      <c r="I95" s="262"/>
      <c r="J95" s="263">
        <f>ROUND(I95*H95,2)</f>
        <v>0</v>
      </c>
      <c r="K95" s="259" t="s">
        <v>249</v>
      </c>
      <c r="L95" s="264"/>
      <c r="M95" s="265" t="s">
        <v>40</v>
      </c>
      <c r="N95" s="266" t="s">
        <v>49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182</v>
      </c>
      <c r="AT95" s="216" t="s">
        <v>178</v>
      </c>
      <c r="AU95" s="216" t="s">
        <v>88</v>
      </c>
      <c r="AY95" s="18" t="s">
        <v>141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86</v>
      </c>
      <c r="BK95" s="217">
        <f>ROUND(I95*H95,2)</f>
        <v>0</v>
      </c>
      <c r="BL95" s="18" t="s">
        <v>148</v>
      </c>
      <c r="BM95" s="216" t="s">
        <v>763</v>
      </c>
    </row>
    <row r="96" s="2" customFormat="1" ht="16.5" customHeight="1">
      <c r="A96" s="39"/>
      <c r="B96" s="40"/>
      <c r="C96" s="257" t="s">
        <v>182</v>
      </c>
      <c r="D96" s="257" t="s">
        <v>178</v>
      </c>
      <c r="E96" s="258" t="s">
        <v>764</v>
      </c>
      <c r="F96" s="259" t="s">
        <v>765</v>
      </c>
      <c r="G96" s="260" t="s">
        <v>448</v>
      </c>
      <c r="H96" s="261">
        <v>2</v>
      </c>
      <c r="I96" s="262"/>
      <c r="J96" s="263">
        <f>ROUND(I96*H96,2)</f>
        <v>0</v>
      </c>
      <c r="K96" s="259" t="s">
        <v>249</v>
      </c>
      <c r="L96" s="264"/>
      <c r="M96" s="265" t="s">
        <v>40</v>
      </c>
      <c r="N96" s="266" t="s">
        <v>49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182</v>
      </c>
      <c r="AT96" s="216" t="s">
        <v>178</v>
      </c>
      <c r="AU96" s="216" t="s">
        <v>88</v>
      </c>
      <c r="AY96" s="18" t="s">
        <v>141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86</v>
      </c>
      <c r="BK96" s="217">
        <f>ROUND(I96*H96,2)</f>
        <v>0</v>
      </c>
      <c r="BL96" s="18" t="s">
        <v>148</v>
      </c>
      <c r="BM96" s="216" t="s">
        <v>766</v>
      </c>
    </row>
    <row r="97" s="2" customFormat="1" ht="16.5" customHeight="1">
      <c r="A97" s="39"/>
      <c r="B97" s="40"/>
      <c r="C97" s="257" t="s">
        <v>242</v>
      </c>
      <c r="D97" s="257" t="s">
        <v>178</v>
      </c>
      <c r="E97" s="258" t="s">
        <v>767</v>
      </c>
      <c r="F97" s="259" t="s">
        <v>755</v>
      </c>
      <c r="G97" s="260" t="s">
        <v>448</v>
      </c>
      <c r="H97" s="261">
        <v>2</v>
      </c>
      <c r="I97" s="262"/>
      <c r="J97" s="263">
        <f>ROUND(I97*H97,2)</f>
        <v>0</v>
      </c>
      <c r="K97" s="259" t="s">
        <v>249</v>
      </c>
      <c r="L97" s="264"/>
      <c r="M97" s="265" t="s">
        <v>40</v>
      </c>
      <c r="N97" s="266" t="s">
        <v>49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182</v>
      </c>
      <c r="AT97" s="216" t="s">
        <v>178</v>
      </c>
      <c r="AU97" s="216" t="s">
        <v>88</v>
      </c>
      <c r="AY97" s="18" t="s">
        <v>141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86</v>
      </c>
      <c r="BK97" s="217">
        <f>ROUND(I97*H97,2)</f>
        <v>0</v>
      </c>
      <c r="BL97" s="18" t="s">
        <v>148</v>
      </c>
      <c r="BM97" s="216" t="s">
        <v>768</v>
      </c>
    </row>
    <row r="98" s="2" customFormat="1" ht="16.5" customHeight="1">
      <c r="A98" s="39"/>
      <c r="B98" s="40"/>
      <c r="C98" s="257" t="s">
        <v>110</v>
      </c>
      <c r="D98" s="257" t="s">
        <v>178</v>
      </c>
      <c r="E98" s="258" t="s">
        <v>769</v>
      </c>
      <c r="F98" s="259" t="s">
        <v>770</v>
      </c>
      <c r="G98" s="260" t="s">
        <v>448</v>
      </c>
      <c r="H98" s="261">
        <v>2</v>
      </c>
      <c r="I98" s="262"/>
      <c r="J98" s="263">
        <f>ROUND(I98*H98,2)</f>
        <v>0</v>
      </c>
      <c r="K98" s="259" t="s">
        <v>249</v>
      </c>
      <c r="L98" s="264"/>
      <c r="M98" s="265" t="s">
        <v>40</v>
      </c>
      <c r="N98" s="266" t="s">
        <v>49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182</v>
      </c>
      <c r="AT98" s="216" t="s">
        <v>178</v>
      </c>
      <c r="AU98" s="216" t="s">
        <v>88</v>
      </c>
      <c r="AY98" s="18" t="s">
        <v>141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86</v>
      </c>
      <c r="BK98" s="217">
        <f>ROUND(I98*H98,2)</f>
        <v>0</v>
      </c>
      <c r="BL98" s="18" t="s">
        <v>148</v>
      </c>
      <c r="BM98" s="216" t="s">
        <v>771</v>
      </c>
    </row>
    <row r="99" s="2" customFormat="1" ht="16.5" customHeight="1">
      <c r="A99" s="39"/>
      <c r="B99" s="40"/>
      <c r="C99" s="257" t="s">
        <v>253</v>
      </c>
      <c r="D99" s="257" t="s">
        <v>178</v>
      </c>
      <c r="E99" s="258" t="s">
        <v>772</v>
      </c>
      <c r="F99" s="259" t="s">
        <v>773</v>
      </c>
      <c r="G99" s="260" t="s">
        <v>448</v>
      </c>
      <c r="H99" s="261">
        <v>2</v>
      </c>
      <c r="I99" s="262"/>
      <c r="J99" s="263">
        <f>ROUND(I99*H99,2)</f>
        <v>0</v>
      </c>
      <c r="K99" s="259" t="s">
        <v>249</v>
      </c>
      <c r="L99" s="264"/>
      <c r="M99" s="265" t="s">
        <v>40</v>
      </c>
      <c r="N99" s="266" t="s">
        <v>49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182</v>
      </c>
      <c r="AT99" s="216" t="s">
        <v>178</v>
      </c>
      <c r="AU99" s="216" t="s">
        <v>88</v>
      </c>
      <c r="AY99" s="18" t="s">
        <v>141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86</v>
      </c>
      <c r="BK99" s="217">
        <f>ROUND(I99*H99,2)</f>
        <v>0</v>
      </c>
      <c r="BL99" s="18" t="s">
        <v>148</v>
      </c>
      <c r="BM99" s="216" t="s">
        <v>774</v>
      </c>
    </row>
    <row r="100" s="12" customFormat="1" ht="22.8" customHeight="1">
      <c r="A100" s="12"/>
      <c r="B100" s="189"/>
      <c r="C100" s="190"/>
      <c r="D100" s="191" t="s">
        <v>77</v>
      </c>
      <c r="E100" s="203" t="s">
        <v>775</v>
      </c>
      <c r="F100" s="203" t="s">
        <v>776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SUM(P101:P105)</f>
        <v>0</v>
      </c>
      <c r="Q100" s="197"/>
      <c r="R100" s="198">
        <f>SUM(R101:R105)</f>
        <v>0</v>
      </c>
      <c r="S100" s="197"/>
      <c r="T100" s="199">
        <f>SUM(T101:T105)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86</v>
      </c>
      <c r="AT100" s="201" t="s">
        <v>77</v>
      </c>
      <c r="AU100" s="201" t="s">
        <v>86</v>
      </c>
      <c r="AY100" s="200" t="s">
        <v>141</v>
      </c>
      <c r="BK100" s="202">
        <f>SUM(BK101:BK105)</f>
        <v>0</v>
      </c>
    </row>
    <row r="101" s="2" customFormat="1" ht="16.5" customHeight="1">
      <c r="A101" s="39"/>
      <c r="B101" s="40"/>
      <c r="C101" s="205" t="s">
        <v>260</v>
      </c>
      <c r="D101" s="205" t="s">
        <v>143</v>
      </c>
      <c r="E101" s="206" t="s">
        <v>777</v>
      </c>
      <c r="F101" s="207" t="s">
        <v>743</v>
      </c>
      <c r="G101" s="208" t="s">
        <v>727</v>
      </c>
      <c r="H101" s="209">
        <v>16</v>
      </c>
      <c r="I101" s="210"/>
      <c r="J101" s="211">
        <f>ROUND(I101*H101,2)</f>
        <v>0</v>
      </c>
      <c r="K101" s="207" t="s">
        <v>249</v>
      </c>
      <c r="L101" s="45"/>
      <c r="M101" s="212" t="s">
        <v>40</v>
      </c>
      <c r="N101" s="213" t="s">
        <v>49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148</v>
      </c>
      <c r="AT101" s="216" t="s">
        <v>143</v>
      </c>
      <c r="AU101" s="216" t="s">
        <v>88</v>
      </c>
      <c r="AY101" s="18" t="s">
        <v>141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86</v>
      </c>
      <c r="BK101" s="217">
        <f>ROUND(I101*H101,2)</f>
        <v>0</v>
      </c>
      <c r="BL101" s="18" t="s">
        <v>148</v>
      </c>
      <c r="BM101" s="216" t="s">
        <v>778</v>
      </c>
    </row>
    <row r="102" s="2" customFormat="1" ht="16.5" customHeight="1">
      <c r="A102" s="39"/>
      <c r="B102" s="40"/>
      <c r="C102" s="257" t="s">
        <v>265</v>
      </c>
      <c r="D102" s="257" t="s">
        <v>178</v>
      </c>
      <c r="E102" s="258" t="s">
        <v>779</v>
      </c>
      <c r="F102" s="259" t="s">
        <v>780</v>
      </c>
      <c r="G102" s="260" t="s">
        <v>448</v>
      </c>
      <c r="H102" s="261">
        <v>4</v>
      </c>
      <c r="I102" s="262"/>
      <c r="J102" s="263">
        <f>ROUND(I102*H102,2)</f>
        <v>0</v>
      </c>
      <c r="K102" s="259" t="s">
        <v>249</v>
      </c>
      <c r="L102" s="264"/>
      <c r="M102" s="265" t="s">
        <v>40</v>
      </c>
      <c r="N102" s="266" t="s">
        <v>49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182</v>
      </c>
      <c r="AT102" s="216" t="s">
        <v>178</v>
      </c>
      <c r="AU102" s="216" t="s">
        <v>88</v>
      </c>
      <c r="AY102" s="18" t="s">
        <v>141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86</v>
      </c>
      <c r="BK102" s="217">
        <f>ROUND(I102*H102,2)</f>
        <v>0</v>
      </c>
      <c r="BL102" s="18" t="s">
        <v>148</v>
      </c>
      <c r="BM102" s="216" t="s">
        <v>781</v>
      </c>
    </row>
    <row r="103" s="2" customFormat="1" ht="16.5" customHeight="1">
      <c r="A103" s="39"/>
      <c r="B103" s="40"/>
      <c r="C103" s="257" t="s">
        <v>273</v>
      </c>
      <c r="D103" s="257" t="s">
        <v>178</v>
      </c>
      <c r="E103" s="258" t="s">
        <v>782</v>
      </c>
      <c r="F103" s="259" t="s">
        <v>783</v>
      </c>
      <c r="G103" s="260" t="s">
        <v>448</v>
      </c>
      <c r="H103" s="261">
        <v>4</v>
      </c>
      <c r="I103" s="262"/>
      <c r="J103" s="263">
        <f>ROUND(I103*H103,2)</f>
        <v>0</v>
      </c>
      <c r="K103" s="259" t="s">
        <v>249</v>
      </c>
      <c r="L103" s="264"/>
      <c r="M103" s="265" t="s">
        <v>40</v>
      </c>
      <c r="N103" s="266" t="s">
        <v>49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182</v>
      </c>
      <c r="AT103" s="216" t="s">
        <v>178</v>
      </c>
      <c r="AU103" s="216" t="s">
        <v>88</v>
      </c>
      <c r="AY103" s="18" t="s">
        <v>141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86</v>
      </c>
      <c r="BK103" s="217">
        <f>ROUND(I103*H103,2)</f>
        <v>0</v>
      </c>
      <c r="BL103" s="18" t="s">
        <v>148</v>
      </c>
      <c r="BM103" s="216" t="s">
        <v>784</v>
      </c>
    </row>
    <row r="104" s="2" customFormat="1" ht="16.5" customHeight="1">
      <c r="A104" s="39"/>
      <c r="B104" s="40"/>
      <c r="C104" s="257" t="s">
        <v>8</v>
      </c>
      <c r="D104" s="257" t="s">
        <v>178</v>
      </c>
      <c r="E104" s="258" t="s">
        <v>785</v>
      </c>
      <c r="F104" s="259" t="s">
        <v>786</v>
      </c>
      <c r="G104" s="260" t="s">
        <v>448</v>
      </c>
      <c r="H104" s="261">
        <v>4</v>
      </c>
      <c r="I104" s="262"/>
      <c r="J104" s="263">
        <f>ROUND(I104*H104,2)</f>
        <v>0</v>
      </c>
      <c r="K104" s="259" t="s">
        <v>249</v>
      </c>
      <c r="L104" s="264"/>
      <c r="M104" s="265" t="s">
        <v>40</v>
      </c>
      <c r="N104" s="266" t="s">
        <v>49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182</v>
      </c>
      <c r="AT104" s="216" t="s">
        <v>178</v>
      </c>
      <c r="AU104" s="216" t="s">
        <v>88</v>
      </c>
      <c r="AY104" s="18" t="s">
        <v>141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86</v>
      </c>
      <c r="BK104" s="217">
        <f>ROUND(I104*H104,2)</f>
        <v>0</v>
      </c>
      <c r="BL104" s="18" t="s">
        <v>148</v>
      </c>
      <c r="BM104" s="216" t="s">
        <v>787</v>
      </c>
    </row>
    <row r="105" s="2" customFormat="1" ht="16.5" customHeight="1">
      <c r="A105" s="39"/>
      <c r="B105" s="40"/>
      <c r="C105" s="257" t="s">
        <v>349</v>
      </c>
      <c r="D105" s="257" t="s">
        <v>178</v>
      </c>
      <c r="E105" s="258" t="s">
        <v>788</v>
      </c>
      <c r="F105" s="259" t="s">
        <v>789</v>
      </c>
      <c r="G105" s="260" t="s">
        <v>448</v>
      </c>
      <c r="H105" s="261">
        <v>4</v>
      </c>
      <c r="I105" s="262"/>
      <c r="J105" s="263">
        <f>ROUND(I105*H105,2)</f>
        <v>0</v>
      </c>
      <c r="K105" s="259" t="s">
        <v>249</v>
      </c>
      <c r="L105" s="264"/>
      <c r="M105" s="265" t="s">
        <v>40</v>
      </c>
      <c r="N105" s="266" t="s">
        <v>49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182</v>
      </c>
      <c r="AT105" s="216" t="s">
        <v>178</v>
      </c>
      <c r="AU105" s="216" t="s">
        <v>88</v>
      </c>
      <c r="AY105" s="18" t="s">
        <v>141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86</v>
      </c>
      <c r="BK105" s="217">
        <f>ROUND(I105*H105,2)</f>
        <v>0</v>
      </c>
      <c r="BL105" s="18" t="s">
        <v>148</v>
      </c>
      <c r="BM105" s="216" t="s">
        <v>790</v>
      </c>
    </row>
    <row r="106" s="12" customFormat="1" ht="22.8" customHeight="1">
      <c r="A106" s="12"/>
      <c r="B106" s="189"/>
      <c r="C106" s="190"/>
      <c r="D106" s="191" t="s">
        <v>77</v>
      </c>
      <c r="E106" s="203" t="s">
        <v>791</v>
      </c>
      <c r="F106" s="203" t="s">
        <v>792</v>
      </c>
      <c r="G106" s="190"/>
      <c r="H106" s="190"/>
      <c r="I106" s="193"/>
      <c r="J106" s="204">
        <f>BK106</f>
        <v>0</v>
      </c>
      <c r="K106" s="190"/>
      <c r="L106" s="195"/>
      <c r="M106" s="196"/>
      <c r="N106" s="197"/>
      <c r="O106" s="197"/>
      <c r="P106" s="198">
        <f>SUM(P107:P110)</f>
        <v>0</v>
      </c>
      <c r="Q106" s="197"/>
      <c r="R106" s="198">
        <f>SUM(R107:R110)</f>
        <v>0</v>
      </c>
      <c r="S106" s="197"/>
      <c r="T106" s="199">
        <f>SUM(T107:T110)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0" t="s">
        <v>86</v>
      </c>
      <c r="AT106" s="201" t="s">
        <v>77</v>
      </c>
      <c r="AU106" s="201" t="s">
        <v>86</v>
      </c>
      <c r="AY106" s="200" t="s">
        <v>141</v>
      </c>
      <c r="BK106" s="202">
        <f>SUM(BK107:BK110)</f>
        <v>0</v>
      </c>
    </row>
    <row r="107" s="2" customFormat="1" ht="16.5" customHeight="1">
      <c r="A107" s="39"/>
      <c r="B107" s="40"/>
      <c r="C107" s="205" t="s">
        <v>353</v>
      </c>
      <c r="D107" s="205" t="s">
        <v>143</v>
      </c>
      <c r="E107" s="206" t="s">
        <v>793</v>
      </c>
      <c r="F107" s="207" t="s">
        <v>743</v>
      </c>
      <c r="G107" s="208" t="s">
        <v>727</v>
      </c>
      <c r="H107" s="209">
        <v>4</v>
      </c>
      <c r="I107" s="210"/>
      <c r="J107" s="211">
        <f>ROUND(I107*H107,2)</f>
        <v>0</v>
      </c>
      <c r="K107" s="207" t="s">
        <v>249</v>
      </c>
      <c r="L107" s="45"/>
      <c r="M107" s="212" t="s">
        <v>40</v>
      </c>
      <c r="N107" s="213" t="s">
        <v>49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148</v>
      </c>
      <c r="AT107" s="216" t="s">
        <v>143</v>
      </c>
      <c r="AU107" s="216" t="s">
        <v>88</v>
      </c>
      <c r="AY107" s="18" t="s">
        <v>141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86</v>
      </c>
      <c r="BK107" s="217">
        <f>ROUND(I107*H107,2)</f>
        <v>0</v>
      </c>
      <c r="BL107" s="18" t="s">
        <v>148</v>
      </c>
      <c r="BM107" s="216" t="s">
        <v>794</v>
      </c>
    </row>
    <row r="108" s="2" customFormat="1" ht="16.5" customHeight="1">
      <c r="A108" s="39"/>
      <c r="B108" s="40"/>
      <c r="C108" s="257" t="s">
        <v>356</v>
      </c>
      <c r="D108" s="257" t="s">
        <v>178</v>
      </c>
      <c r="E108" s="258" t="s">
        <v>795</v>
      </c>
      <c r="F108" s="259" t="s">
        <v>796</v>
      </c>
      <c r="G108" s="260" t="s">
        <v>448</v>
      </c>
      <c r="H108" s="261">
        <v>2</v>
      </c>
      <c r="I108" s="262"/>
      <c r="J108" s="263">
        <f>ROUND(I108*H108,2)</f>
        <v>0</v>
      </c>
      <c r="K108" s="259" t="s">
        <v>249</v>
      </c>
      <c r="L108" s="264"/>
      <c r="M108" s="265" t="s">
        <v>40</v>
      </c>
      <c r="N108" s="266" t="s">
        <v>49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182</v>
      </c>
      <c r="AT108" s="216" t="s">
        <v>178</v>
      </c>
      <c r="AU108" s="216" t="s">
        <v>88</v>
      </c>
      <c r="AY108" s="18" t="s">
        <v>141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86</v>
      </c>
      <c r="BK108" s="217">
        <f>ROUND(I108*H108,2)</f>
        <v>0</v>
      </c>
      <c r="BL108" s="18" t="s">
        <v>148</v>
      </c>
      <c r="BM108" s="216" t="s">
        <v>797</v>
      </c>
    </row>
    <row r="109" s="2" customFormat="1" ht="16.5" customHeight="1">
      <c r="A109" s="39"/>
      <c r="B109" s="40"/>
      <c r="C109" s="257" t="s">
        <v>359</v>
      </c>
      <c r="D109" s="257" t="s">
        <v>178</v>
      </c>
      <c r="E109" s="258" t="s">
        <v>798</v>
      </c>
      <c r="F109" s="259" t="s">
        <v>799</v>
      </c>
      <c r="G109" s="260" t="s">
        <v>448</v>
      </c>
      <c r="H109" s="261">
        <v>2</v>
      </c>
      <c r="I109" s="262"/>
      <c r="J109" s="263">
        <f>ROUND(I109*H109,2)</f>
        <v>0</v>
      </c>
      <c r="K109" s="259" t="s">
        <v>249</v>
      </c>
      <c r="L109" s="264"/>
      <c r="M109" s="265" t="s">
        <v>40</v>
      </c>
      <c r="N109" s="266" t="s">
        <v>49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182</v>
      </c>
      <c r="AT109" s="216" t="s">
        <v>178</v>
      </c>
      <c r="AU109" s="216" t="s">
        <v>88</v>
      </c>
      <c r="AY109" s="18" t="s">
        <v>141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86</v>
      </c>
      <c r="BK109" s="217">
        <f>ROUND(I109*H109,2)</f>
        <v>0</v>
      </c>
      <c r="BL109" s="18" t="s">
        <v>148</v>
      </c>
      <c r="BM109" s="216" t="s">
        <v>800</v>
      </c>
    </row>
    <row r="110" s="2" customFormat="1" ht="16.5" customHeight="1">
      <c r="A110" s="39"/>
      <c r="B110" s="40"/>
      <c r="C110" s="257" t="s">
        <v>631</v>
      </c>
      <c r="D110" s="257" t="s">
        <v>178</v>
      </c>
      <c r="E110" s="258" t="s">
        <v>801</v>
      </c>
      <c r="F110" s="259" t="s">
        <v>802</v>
      </c>
      <c r="G110" s="260" t="s">
        <v>448</v>
      </c>
      <c r="H110" s="261">
        <v>2</v>
      </c>
      <c r="I110" s="262"/>
      <c r="J110" s="263">
        <f>ROUND(I110*H110,2)</f>
        <v>0</v>
      </c>
      <c r="K110" s="259" t="s">
        <v>249</v>
      </c>
      <c r="L110" s="264"/>
      <c r="M110" s="265" t="s">
        <v>40</v>
      </c>
      <c r="N110" s="266" t="s">
        <v>49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182</v>
      </c>
      <c r="AT110" s="216" t="s">
        <v>178</v>
      </c>
      <c r="AU110" s="216" t="s">
        <v>88</v>
      </c>
      <c r="AY110" s="18" t="s">
        <v>141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86</v>
      </c>
      <c r="BK110" s="217">
        <f>ROUND(I110*H110,2)</f>
        <v>0</v>
      </c>
      <c r="BL110" s="18" t="s">
        <v>148</v>
      </c>
      <c r="BM110" s="216" t="s">
        <v>803</v>
      </c>
    </row>
    <row r="111" s="12" customFormat="1" ht="22.8" customHeight="1">
      <c r="A111" s="12"/>
      <c r="B111" s="189"/>
      <c r="C111" s="190"/>
      <c r="D111" s="191" t="s">
        <v>77</v>
      </c>
      <c r="E111" s="203" t="s">
        <v>804</v>
      </c>
      <c r="F111" s="203" t="s">
        <v>805</v>
      </c>
      <c r="G111" s="190"/>
      <c r="H111" s="190"/>
      <c r="I111" s="193"/>
      <c r="J111" s="204">
        <f>BK111</f>
        <v>0</v>
      </c>
      <c r="K111" s="190"/>
      <c r="L111" s="195"/>
      <c r="M111" s="196"/>
      <c r="N111" s="197"/>
      <c r="O111" s="197"/>
      <c r="P111" s="198">
        <f>SUM(P112:P115)</f>
        <v>0</v>
      </c>
      <c r="Q111" s="197"/>
      <c r="R111" s="198">
        <f>SUM(R112:R115)</f>
        <v>0</v>
      </c>
      <c r="S111" s="197"/>
      <c r="T111" s="199">
        <f>SUM(T112:T115)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0" t="s">
        <v>86</v>
      </c>
      <c r="AT111" s="201" t="s">
        <v>77</v>
      </c>
      <c r="AU111" s="201" t="s">
        <v>86</v>
      </c>
      <c r="AY111" s="200" t="s">
        <v>141</v>
      </c>
      <c r="BK111" s="202">
        <f>SUM(BK112:BK115)</f>
        <v>0</v>
      </c>
    </row>
    <row r="112" s="2" customFormat="1" ht="16.5" customHeight="1">
      <c r="A112" s="39"/>
      <c r="B112" s="40"/>
      <c r="C112" s="205" t="s">
        <v>7</v>
      </c>
      <c r="D112" s="205" t="s">
        <v>143</v>
      </c>
      <c r="E112" s="206" t="s">
        <v>806</v>
      </c>
      <c r="F112" s="207" t="s">
        <v>807</v>
      </c>
      <c r="G112" s="208" t="s">
        <v>727</v>
      </c>
      <c r="H112" s="209">
        <v>10</v>
      </c>
      <c r="I112" s="210"/>
      <c r="J112" s="211">
        <f>ROUND(I112*H112,2)</f>
        <v>0</v>
      </c>
      <c r="K112" s="207" t="s">
        <v>249</v>
      </c>
      <c r="L112" s="45"/>
      <c r="M112" s="212" t="s">
        <v>40</v>
      </c>
      <c r="N112" s="213" t="s">
        <v>49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148</v>
      </c>
      <c r="AT112" s="216" t="s">
        <v>143</v>
      </c>
      <c r="AU112" s="216" t="s">
        <v>88</v>
      </c>
      <c r="AY112" s="18" t="s">
        <v>141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86</v>
      </c>
      <c r="BK112" s="217">
        <f>ROUND(I112*H112,2)</f>
        <v>0</v>
      </c>
      <c r="BL112" s="18" t="s">
        <v>148</v>
      </c>
      <c r="BM112" s="216" t="s">
        <v>808</v>
      </c>
    </row>
    <row r="113" s="2" customFormat="1" ht="16.5" customHeight="1">
      <c r="A113" s="39"/>
      <c r="B113" s="40"/>
      <c r="C113" s="257" t="s">
        <v>640</v>
      </c>
      <c r="D113" s="257" t="s">
        <v>178</v>
      </c>
      <c r="E113" s="258" t="s">
        <v>809</v>
      </c>
      <c r="F113" s="259" t="s">
        <v>810</v>
      </c>
      <c r="G113" s="260" t="s">
        <v>448</v>
      </c>
      <c r="H113" s="261">
        <v>1</v>
      </c>
      <c r="I113" s="262"/>
      <c r="J113" s="263">
        <f>ROUND(I113*H113,2)</f>
        <v>0</v>
      </c>
      <c r="K113" s="259" t="s">
        <v>249</v>
      </c>
      <c r="L113" s="264"/>
      <c r="M113" s="265" t="s">
        <v>40</v>
      </c>
      <c r="N113" s="266" t="s">
        <v>49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182</v>
      </c>
      <c r="AT113" s="216" t="s">
        <v>178</v>
      </c>
      <c r="AU113" s="216" t="s">
        <v>88</v>
      </c>
      <c r="AY113" s="18" t="s">
        <v>141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86</v>
      </c>
      <c r="BK113" s="217">
        <f>ROUND(I113*H113,2)</f>
        <v>0</v>
      </c>
      <c r="BL113" s="18" t="s">
        <v>148</v>
      </c>
      <c r="BM113" s="216" t="s">
        <v>811</v>
      </c>
    </row>
    <row r="114" s="2" customFormat="1" ht="16.5" customHeight="1">
      <c r="A114" s="39"/>
      <c r="B114" s="40"/>
      <c r="C114" s="257" t="s">
        <v>645</v>
      </c>
      <c r="D114" s="257" t="s">
        <v>178</v>
      </c>
      <c r="E114" s="258" t="s">
        <v>812</v>
      </c>
      <c r="F114" s="259" t="s">
        <v>813</v>
      </c>
      <c r="G114" s="260" t="s">
        <v>448</v>
      </c>
      <c r="H114" s="261">
        <v>1</v>
      </c>
      <c r="I114" s="262"/>
      <c r="J114" s="263">
        <f>ROUND(I114*H114,2)</f>
        <v>0</v>
      </c>
      <c r="K114" s="259" t="s">
        <v>249</v>
      </c>
      <c r="L114" s="264"/>
      <c r="M114" s="265" t="s">
        <v>40</v>
      </c>
      <c r="N114" s="266" t="s">
        <v>49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182</v>
      </c>
      <c r="AT114" s="216" t="s">
        <v>178</v>
      </c>
      <c r="AU114" s="216" t="s">
        <v>88</v>
      </c>
      <c r="AY114" s="18" t="s">
        <v>141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86</v>
      </c>
      <c r="BK114" s="217">
        <f>ROUND(I114*H114,2)</f>
        <v>0</v>
      </c>
      <c r="BL114" s="18" t="s">
        <v>148</v>
      </c>
      <c r="BM114" s="216" t="s">
        <v>814</v>
      </c>
    </row>
    <row r="115" s="2" customFormat="1" ht="16.5" customHeight="1">
      <c r="A115" s="39"/>
      <c r="B115" s="40"/>
      <c r="C115" s="257" t="s">
        <v>651</v>
      </c>
      <c r="D115" s="257" t="s">
        <v>178</v>
      </c>
      <c r="E115" s="258" t="s">
        <v>815</v>
      </c>
      <c r="F115" s="259" t="s">
        <v>816</v>
      </c>
      <c r="G115" s="260" t="s">
        <v>448</v>
      </c>
      <c r="H115" s="261">
        <v>1</v>
      </c>
      <c r="I115" s="262"/>
      <c r="J115" s="263">
        <f>ROUND(I115*H115,2)</f>
        <v>0</v>
      </c>
      <c r="K115" s="259" t="s">
        <v>249</v>
      </c>
      <c r="L115" s="264"/>
      <c r="M115" s="272" t="s">
        <v>40</v>
      </c>
      <c r="N115" s="273" t="s">
        <v>49</v>
      </c>
      <c r="O115" s="269"/>
      <c r="P115" s="274">
        <f>O115*H115</f>
        <v>0</v>
      </c>
      <c r="Q115" s="274">
        <v>0</v>
      </c>
      <c r="R115" s="274">
        <f>Q115*H115</f>
        <v>0</v>
      </c>
      <c r="S115" s="274">
        <v>0</v>
      </c>
      <c r="T115" s="27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182</v>
      </c>
      <c r="AT115" s="216" t="s">
        <v>178</v>
      </c>
      <c r="AU115" s="216" t="s">
        <v>88</v>
      </c>
      <c r="AY115" s="18" t="s">
        <v>141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86</v>
      </c>
      <c r="BK115" s="217">
        <f>ROUND(I115*H115,2)</f>
        <v>0</v>
      </c>
      <c r="BL115" s="18" t="s">
        <v>148</v>
      </c>
      <c r="BM115" s="216" t="s">
        <v>817</v>
      </c>
    </row>
    <row r="116" s="2" customFormat="1" ht="6.96" customHeight="1">
      <c r="A116" s="39"/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45"/>
      <c r="M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</sheetData>
  <sheetProtection sheet="1" autoFilter="0" formatColumns="0" formatRows="0" objects="1" scenarios="1" spinCount="100000" saltValue="hV5lpH2W3DPhoScCdLTuPKb/oRXwM1R+X4eVniCEM2LegqGyZ68pIoE/QudHyoVmN5mhm5D1uX8MoyR9LHhNQw==" hashValue="Bk+bHrcGwV0u0N0KSbu2h3Xx+FXZBsd3+2mxQ65rb4AfTvoFXC/58iktmQsAgQYDvi6114S9NAQcduOdt2vtbQ==" algorithmName="SHA-512" password="CC35"/>
  <autoFilter ref="C84:K11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88</v>
      </c>
    </row>
    <row r="4" s="1" customFormat="1" ht="24.96" customHeight="1">
      <c r="B4" s="21"/>
      <c r="D4" s="131" t="s">
        <v>117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SOUTĚŽNÍ AREÁL PRO PRÁCI S MOTOROVOU PILOU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118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818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40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15. 11. 2021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42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47.25" customHeight="1">
      <c r="A27" s="139"/>
      <c r="B27" s="140"/>
      <c r="C27" s="139"/>
      <c r="D27" s="139"/>
      <c r="E27" s="141" t="s">
        <v>43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44</v>
      </c>
      <c r="E30" s="39"/>
      <c r="F30" s="39"/>
      <c r="G30" s="39"/>
      <c r="H30" s="39"/>
      <c r="I30" s="39"/>
      <c r="J30" s="145">
        <f>ROUND(J84,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46</v>
      </c>
      <c r="G32" s="39"/>
      <c r="H32" s="39"/>
      <c r="I32" s="146" t="s">
        <v>45</v>
      </c>
      <c r="J32" s="146" t="s">
        <v>47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48</v>
      </c>
      <c r="E33" s="133" t="s">
        <v>49</v>
      </c>
      <c r="F33" s="148">
        <f>ROUND((SUM(BE84:BE99)),  2)</f>
        <v>0</v>
      </c>
      <c r="G33" s="39"/>
      <c r="H33" s="39"/>
      <c r="I33" s="149">
        <v>0.20999999999999999</v>
      </c>
      <c r="J33" s="148">
        <f>ROUND(((SUM(BE84:BE99))*I33),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50</v>
      </c>
      <c r="F34" s="148">
        <f>ROUND((SUM(BF84:BF99)),  2)</f>
        <v>0</v>
      </c>
      <c r="G34" s="39"/>
      <c r="H34" s="39"/>
      <c r="I34" s="149">
        <v>0.14999999999999999</v>
      </c>
      <c r="J34" s="148">
        <f>ROUND(((SUM(BF84:BF99))*I34),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51</v>
      </c>
      <c r="F35" s="148">
        <f>ROUND((SUM(BG84:BG99)),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52</v>
      </c>
      <c r="F36" s="148">
        <f>ROUND((SUM(BH84:BH99)),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53</v>
      </c>
      <c r="F37" s="148">
        <f>ROUND((SUM(BI84:BI99)),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54</v>
      </c>
      <c r="E39" s="152"/>
      <c r="F39" s="152"/>
      <c r="G39" s="153" t="s">
        <v>55</v>
      </c>
      <c r="H39" s="154" t="s">
        <v>56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SOUTĚŽNÍ AREÁL PRO PRÁCI S MOTOROVOU PILOU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VRN - VRN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22</v>
      </c>
      <c r="D52" s="41"/>
      <c r="E52" s="41"/>
      <c r="F52" s="28" t="str">
        <f>F12</f>
        <v>Žlutice</v>
      </c>
      <c r="G52" s="41"/>
      <c r="H52" s="41"/>
      <c r="I52" s="33" t="s">
        <v>24</v>
      </c>
      <c r="J52" s="73" t="str">
        <f>IF(J12="","",J12)</f>
        <v>15. 11. 2021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26</v>
      </c>
      <c r="D54" s="41"/>
      <c r="E54" s="41"/>
      <c r="F54" s="28" t="str">
        <f>E15</f>
        <v>Střední lesnická škola Žlutice, p.o.</v>
      </c>
      <c r="G54" s="41"/>
      <c r="H54" s="41"/>
      <c r="I54" s="33" t="s">
        <v>34</v>
      </c>
      <c r="J54" s="37" t="str">
        <f>E21</f>
        <v>Ing. Milan KALÁB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121</v>
      </c>
      <c r="D57" s="163"/>
      <c r="E57" s="163"/>
      <c r="F57" s="163"/>
      <c r="G57" s="163"/>
      <c r="H57" s="163"/>
      <c r="I57" s="163"/>
      <c r="J57" s="164" t="s">
        <v>122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76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123</v>
      </c>
    </row>
    <row r="60" s="9" customFormat="1" ht="24.96" customHeight="1">
      <c r="A60" s="9"/>
      <c r="B60" s="166"/>
      <c r="C60" s="167"/>
      <c r="D60" s="168" t="s">
        <v>819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820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821</v>
      </c>
      <c r="E62" s="175"/>
      <c r="F62" s="175"/>
      <c r="G62" s="175"/>
      <c r="H62" s="175"/>
      <c r="I62" s="175"/>
      <c r="J62" s="176">
        <f>J91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822</v>
      </c>
      <c r="E63" s="175"/>
      <c r="F63" s="175"/>
      <c r="G63" s="175"/>
      <c r="H63" s="175"/>
      <c r="I63" s="175"/>
      <c r="J63" s="176">
        <f>J94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823</v>
      </c>
      <c r="E64" s="175"/>
      <c r="F64" s="175"/>
      <c r="G64" s="175"/>
      <c r="H64" s="175"/>
      <c r="I64" s="175"/>
      <c r="J64" s="176">
        <f>J97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126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161" t="str">
        <f>E7</f>
        <v>SOUTĚŽNÍ AREÁL PRO PRÁCI S MOTOROVOU PILOU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118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70" t="str">
        <f>E9</f>
        <v>VRN - VRN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22</v>
      </c>
      <c r="D78" s="41"/>
      <c r="E78" s="41"/>
      <c r="F78" s="28" t="str">
        <f>F12</f>
        <v>Žlutice</v>
      </c>
      <c r="G78" s="41"/>
      <c r="H78" s="41"/>
      <c r="I78" s="33" t="s">
        <v>24</v>
      </c>
      <c r="J78" s="73" t="str">
        <f>IF(J12="","",J12)</f>
        <v>15. 11. 2021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26</v>
      </c>
      <c r="D80" s="41"/>
      <c r="E80" s="41"/>
      <c r="F80" s="28" t="str">
        <f>E15</f>
        <v>Střední lesnická škola Žlutice, p.o.</v>
      </c>
      <c r="G80" s="41"/>
      <c r="H80" s="41"/>
      <c r="I80" s="33" t="s">
        <v>34</v>
      </c>
      <c r="J80" s="37" t="str">
        <f>E21</f>
        <v>Ing. Milan KALÁB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32</v>
      </c>
      <c r="D81" s="41"/>
      <c r="E81" s="41"/>
      <c r="F81" s="28" t="str">
        <f>IF(E18="","",E18)</f>
        <v>Vyplň údaj</v>
      </c>
      <c r="G81" s="41"/>
      <c r="H81" s="41"/>
      <c r="I81" s="33" t="s">
        <v>39</v>
      </c>
      <c r="J81" s="37" t="str">
        <f>E24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78"/>
      <c r="B83" s="179"/>
      <c r="C83" s="180" t="s">
        <v>127</v>
      </c>
      <c r="D83" s="181" t="s">
        <v>63</v>
      </c>
      <c r="E83" s="181" t="s">
        <v>59</v>
      </c>
      <c r="F83" s="181" t="s">
        <v>60</v>
      </c>
      <c r="G83" s="181" t="s">
        <v>128</v>
      </c>
      <c r="H83" s="181" t="s">
        <v>129</v>
      </c>
      <c r="I83" s="181" t="s">
        <v>130</v>
      </c>
      <c r="J83" s="181" t="s">
        <v>122</v>
      </c>
      <c r="K83" s="182" t="s">
        <v>131</v>
      </c>
      <c r="L83" s="183"/>
      <c r="M83" s="93" t="s">
        <v>40</v>
      </c>
      <c r="N83" s="94" t="s">
        <v>48</v>
      </c>
      <c r="O83" s="94" t="s">
        <v>132</v>
      </c>
      <c r="P83" s="94" t="s">
        <v>133</v>
      </c>
      <c r="Q83" s="94" t="s">
        <v>134</v>
      </c>
      <c r="R83" s="94" t="s">
        <v>135</v>
      </c>
      <c r="S83" s="94" t="s">
        <v>136</v>
      </c>
      <c r="T83" s="95" t="s">
        <v>137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="2" customFormat="1" ht="22.8" customHeight="1">
      <c r="A84" s="39"/>
      <c r="B84" s="40"/>
      <c r="C84" s="100" t="s">
        <v>138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0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77</v>
      </c>
      <c r="AU84" s="18" t="s">
        <v>123</v>
      </c>
      <c r="BK84" s="188">
        <f>BK85</f>
        <v>0</v>
      </c>
    </row>
    <row r="85" s="12" customFormat="1" ht="25.92" customHeight="1">
      <c r="A85" s="12"/>
      <c r="B85" s="189"/>
      <c r="C85" s="190"/>
      <c r="D85" s="191" t="s">
        <v>77</v>
      </c>
      <c r="E85" s="192" t="s">
        <v>114</v>
      </c>
      <c r="F85" s="192" t="s">
        <v>824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P86+P91+P94+P97</f>
        <v>0</v>
      </c>
      <c r="Q85" s="197"/>
      <c r="R85" s="198">
        <f>R86+R91+R94+R97</f>
        <v>0</v>
      </c>
      <c r="S85" s="197"/>
      <c r="T85" s="199">
        <f>T86+T91+T94+T97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177</v>
      </c>
      <c r="AT85" s="201" t="s">
        <v>77</v>
      </c>
      <c r="AU85" s="201" t="s">
        <v>78</v>
      </c>
      <c r="AY85" s="200" t="s">
        <v>141</v>
      </c>
      <c r="BK85" s="202">
        <f>BK86+BK91+BK94+BK97</f>
        <v>0</v>
      </c>
    </row>
    <row r="86" s="12" customFormat="1" ht="22.8" customHeight="1">
      <c r="A86" s="12"/>
      <c r="B86" s="189"/>
      <c r="C86" s="190"/>
      <c r="D86" s="191" t="s">
        <v>77</v>
      </c>
      <c r="E86" s="203" t="s">
        <v>825</v>
      </c>
      <c r="F86" s="203" t="s">
        <v>826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SUM(P87:P90)</f>
        <v>0</v>
      </c>
      <c r="Q86" s="197"/>
      <c r="R86" s="198">
        <f>SUM(R87:R90)</f>
        <v>0</v>
      </c>
      <c r="S86" s="197"/>
      <c r="T86" s="199">
        <f>SUM(T87:T90)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177</v>
      </c>
      <c r="AT86" s="201" t="s">
        <v>77</v>
      </c>
      <c r="AU86" s="201" t="s">
        <v>86</v>
      </c>
      <c r="AY86" s="200" t="s">
        <v>141</v>
      </c>
      <c r="BK86" s="202">
        <f>SUM(BK87:BK90)</f>
        <v>0</v>
      </c>
    </row>
    <row r="87" s="2" customFormat="1" ht="16.5" customHeight="1">
      <c r="A87" s="39"/>
      <c r="B87" s="40"/>
      <c r="C87" s="205" t="s">
        <v>86</v>
      </c>
      <c r="D87" s="205" t="s">
        <v>143</v>
      </c>
      <c r="E87" s="206" t="s">
        <v>827</v>
      </c>
      <c r="F87" s="207" t="s">
        <v>826</v>
      </c>
      <c r="G87" s="208" t="s">
        <v>828</v>
      </c>
      <c r="H87" s="209">
        <v>1</v>
      </c>
      <c r="I87" s="210"/>
      <c r="J87" s="211">
        <f>ROUND(I87*H87,2)</f>
        <v>0</v>
      </c>
      <c r="K87" s="207" t="s">
        <v>147</v>
      </c>
      <c r="L87" s="45"/>
      <c r="M87" s="212" t="s">
        <v>40</v>
      </c>
      <c r="N87" s="213" t="s">
        <v>49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829</v>
      </c>
      <c r="AT87" s="216" t="s">
        <v>143</v>
      </c>
      <c r="AU87" s="216" t="s">
        <v>88</v>
      </c>
      <c r="AY87" s="18" t="s">
        <v>141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86</v>
      </c>
      <c r="BK87" s="217">
        <f>ROUND(I87*H87,2)</f>
        <v>0</v>
      </c>
      <c r="BL87" s="18" t="s">
        <v>829</v>
      </c>
      <c r="BM87" s="216" t="s">
        <v>830</v>
      </c>
    </row>
    <row r="88" s="2" customFormat="1">
      <c r="A88" s="39"/>
      <c r="B88" s="40"/>
      <c r="C88" s="41"/>
      <c r="D88" s="218" t="s">
        <v>150</v>
      </c>
      <c r="E88" s="41"/>
      <c r="F88" s="219" t="s">
        <v>831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150</v>
      </c>
      <c r="AU88" s="18" t="s">
        <v>88</v>
      </c>
    </row>
    <row r="89" s="2" customFormat="1">
      <c r="A89" s="39"/>
      <c r="B89" s="40"/>
      <c r="C89" s="41"/>
      <c r="D89" s="223" t="s">
        <v>152</v>
      </c>
      <c r="E89" s="41"/>
      <c r="F89" s="224" t="s">
        <v>832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152</v>
      </c>
      <c r="AU89" s="18" t="s">
        <v>88</v>
      </c>
    </row>
    <row r="90" s="2" customFormat="1" ht="16.5" customHeight="1">
      <c r="A90" s="39"/>
      <c r="B90" s="40"/>
      <c r="C90" s="205" t="s">
        <v>88</v>
      </c>
      <c r="D90" s="205" t="s">
        <v>143</v>
      </c>
      <c r="E90" s="206" t="s">
        <v>833</v>
      </c>
      <c r="F90" s="207" t="s">
        <v>834</v>
      </c>
      <c r="G90" s="208" t="s">
        <v>828</v>
      </c>
      <c r="H90" s="209">
        <v>1</v>
      </c>
      <c r="I90" s="210"/>
      <c r="J90" s="211">
        <f>ROUND(I90*H90,2)</f>
        <v>0</v>
      </c>
      <c r="K90" s="207" t="s">
        <v>835</v>
      </c>
      <c r="L90" s="45"/>
      <c r="M90" s="212" t="s">
        <v>40</v>
      </c>
      <c r="N90" s="213" t="s">
        <v>49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829</v>
      </c>
      <c r="AT90" s="216" t="s">
        <v>143</v>
      </c>
      <c r="AU90" s="216" t="s">
        <v>88</v>
      </c>
      <c r="AY90" s="18" t="s">
        <v>141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86</v>
      </c>
      <c r="BK90" s="217">
        <f>ROUND(I90*H90,2)</f>
        <v>0</v>
      </c>
      <c r="BL90" s="18" t="s">
        <v>829</v>
      </c>
      <c r="BM90" s="216" t="s">
        <v>836</v>
      </c>
    </row>
    <row r="91" s="12" customFormat="1" ht="22.8" customHeight="1">
      <c r="A91" s="12"/>
      <c r="B91" s="189"/>
      <c r="C91" s="190"/>
      <c r="D91" s="191" t="s">
        <v>77</v>
      </c>
      <c r="E91" s="203" t="s">
        <v>837</v>
      </c>
      <c r="F91" s="203" t="s">
        <v>838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SUM(P92:P93)</f>
        <v>0</v>
      </c>
      <c r="Q91" s="197"/>
      <c r="R91" s="198">
        <f>SUM(R92:R93)</f>
        <v>0</v>
      </c>
      <c r="S91" s="197"/>
      <c r="T91" s="199">
        <f>SUM(T92:T93)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177</v>
      </c>
      <c r="AT91" s="201" t="s">
        <v>77</v>
      </c>
      <c r="AU91" s="201" t="s">
        <v>86</v>
      </c>
      <c r="AY91" s="200" t="s">
        <v>141</v>
      </c>
      <c r="BK91" s="202">
        <f>SUM(BK92:BK93)</f>
        <v>0</v>
      </c>
    </row>
    <row r="92" s="2" customFormat="1" ht="16.5" customHeight="1">
      <c r="A92" s="39"/>
      <c r="B92" s="40"/>
      <c r="C92" s="205" t="s">
        <v>164</v>
      </c>
      <c r="D92" s="205" t="s">
        <v>143</v>
      </c>
      <c r="E92" s="206" t="s">
        <v>839</v>
      </c>
      <c r="F92" s="207" t="s">
        <v>838</v>
      </c>
      <c r="G92" s="208" t="s">
        <v>828</v>
      </c>
      <c r="H92" s="209">
        <v>1</v>
      </c>
      <c r="I92" s="210"/>
      <c r="J92" s="211">
        <f>ROUND(I92*H92,2)</f>
        <v>0</v>
      </c>
      <c r="K92" s="207" t="s">
        <v>835</v>
      </c>
      <c r="L92" s="45"/>
      <c r="M92" s="212" t="s">
        <v>40</v>
      </c>
      <c r="N92" s="213" t="s">
        <v>49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829</v>
      </c>
      <c r="AT92" s="216" t="s">
        <v>143</v>
      </c>
      <c r="AU92" s="216" t="s">
        <v>88</v>
      </c>
      <c r="AY92" s="18" t="s">
        <v>141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86</v>
      </c>
      <c r="BK92" s="217">
        <f>ROUND(I92*H92,2)</f>
        <v>0</v>
      </c>
      <c r="BL92" s="18" t="s">
        <v>829</v>
      </c>
      <c r="BM92" s="216" t="s">
        <v>840</v>
      </c>
    </row>
    <row r="93" s="2" customFormat="1">
      <c r="A93" s="39"/>
      <c r="B93" s="40"/>
      <c r="C93" s="41"/>
      <c r="D93" s="223" t="s">
        <v>152</v>
      </c>
      <c r="E93" s="41"/>
      <c r="F93" s="224" t="s">
        <v>841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152</v>
      </c>
      <c r="AU93" s="18" t="s">
        <v>88</v>
      </c>
    </row>
    <row r="94" s="12" customFormat="1" ht="22.8" customHeight="1">
      <c r="A94" s="12"/>
      <c r="B94" s="189"/>
      <c r="C94" s="190"/>
      <c r="D94" s="191" t="s">
        <v>77</v>
      </c>
      <c r="E94" s="203" t="s">
        <v>842</v>
      </c>
      <c r="F94" s="203" t="s">
        <v>843</v>
      </c>
      <c r="G94" s="190"/>
      <c r="H94" s="190"/>
      <c r="I94" s="193"/>
      <c r="J94" s="204">
        <f>BK94</f>
        <v>0</v>
      </c>
      <c r="K94" s="190"/>
      <c r="L94" s="195"/>
      <c r="M94" s="196"/>
      <c r="N94" s="197"/>
      <c r="O94" s="197"/>
      <c r="P94" s="198">
        <f>SUM(P95:P96)</f>
        <v>0</v>
      </c>
      <c r="Q94" s="197"/>
      <c r="R94" s="198">
        <f>SUM(R95:R96)</f>
        <v>0</v>
      </c>
      <c r="S94" s="197"/>
      <c r="T94" s="199">
        <f>SUM(T95:T96)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177</v>
      </c>
      <c r="AT94" s="201" t="s">
        <v>77</v>
      </c>
      <c r="AU94" s="201" t="s">
        <v>86</v>
      </c>
      <c r="AY94" s="200" t="s">
        <v>141</v>
      </c>
      <c r="BK94" s="202">
        <f>SUM(BK95:BK96)</f>
        <v>0</v>
      </c>
    </row>
    <row r="95" s="2" customFormat="1" ht="16.5" customHeight="1">
      <c r="A95" s="39"/>
      <c r="B95" s="40"/>
      <c r="C95" s="205" t="s">
        <v>148</v>
      </c>
      <c r="D95" s="205" t="s">
        <v>143</v>
      </c>
      <c r="E95" s="206" t="s">
        <v>844</v>
      </c>
      <c r="F95" s="207" t="s">
        <v>845</v>
      </c>
      <c r="G95" s="208" t="s">
        <v>828</v>
      </c>
      <c r="H95" s="209">
        <v>1</v>
      </c>
      <c r="I95" s="210"/>
      <c r="J95" s="211">
        <f>ROUND(I95*H95,2)</f>
        <v>0</v>
      </c>
      <c r="K95" s="207" t="s">
        <v>835</v>
      </c>
      <c r="L95" s="45"/>
      <c r="M95" s="212" t="s">
        <v>40</v>
      </c>
      <c r="N95" s="213" t="s">
        <v>49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829</v>
      </c>
      <c r="AT95" s="216" t="s">
        <v>143</v>
      </c>
      <c r="AU95" s="216" t="s">
        <v>88</v>
      </c>
      <c r="AY95" s="18" t="s">
        <v>141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86</v>
      </c>
      <c r="BK95" s="217">
        <f>ROUND(I95*H95,2)</f>
        <v>0</v>
      </c>
      <c r="BL95" s="18" t="s">
        <v>829</v>
      </c>
      <c r="BM95" s="216" t="s">
        <v>846</v>
      </c>
    </row>
    <row r="96" s="2" customFormat="1">
      <c r="A96" s="39"/>
      <c r="B96" s="40"/>
      <c r="C96" s="41"/>
      <c r="D96" s="223" t="s">
        <v>152</v>
      </c>
      <c r="E96" s="41"/>
      <c r="F96" s="224" t="s">
        <v>847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152</v>
      </c>
      <c r="AU96" s="18" t="s">
        <v>88</v>
      </c>
    </row>
    <row r="97" s="12" customFormat="1" ht="22.8" customHeight="1">
      <c r="A97" s="12"/>
      <c r="B97" s="189"/>
      <c r="C97" s="190"/>
      <c r="D97" s="191" t="s">
        <v>77</v>
      </c>
      <c r="E97" s="203" t="s">
        <v>848</v>
      </c>
      <c r="F97" s="203" t="s">
        <v>849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SUM(P98:P99)</f>
        <v>0</v>
      </c>
      <c r="Q97" s="197"/>
      <c r="R97" s="198">
        <f>SUM(R98:R99)</f>
        <v>0</v>
      </c>
      <c r="S97" s="197"/>
      <c r="T97" s="199">
        <f>SUM(T98:T99)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177</v>
      </c>
      <c r="AT97" s="201" t="s">
        <v>77</v>
      </c>
      <c r="AU97" s="201" t="s">
        <v>86</v>
      </c>
      <c r="AY97" s="200" t="s">
        <v>141</v>
      </c>
      <c r="BK97" s="202">
        <f>SUM(BK98:BK99)</f>
        <v>0</v>
      </c>
    </row>
    <row r="98" s="2" customFormat="1" ht="16.5" customHeight="1">
      <c r="A98" s="39"/>
      <c r="B98" s="40"/>
      <c r="C98" s="205" t="s">
        <v>177</v>
      </c>
      <c r="D98" s="205" t="s">
        <v>143</v>
      </c>
      <c r="E98" s="206" t="s">
        <v>850</v>
      </c>
      <c r="F98" s="207" t="s">
        <v>851</v>
      </c>
      <c r="G98" s="208" t="s">
        <v>828</v>
      </c>
      <c r="H98" s="209">
        <v>1</v>
      </c>
      <c r="I98" s="210"/>
      <c r="J98" s="211">
        <f>ROUND(I98*H98,2)</f>
        <v>0</v>
      </c>
      <c r="K98" s="207" t="s">
        <v>835</v>
      </c>
      <c r="L98" s="45"/>
      <c r="M98" s="212" t="s">
        <v>40</v>
      </c>
      <c r="N98" s="213" t="s">
        <v>49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829</v>
      </c>
      <c r="AT98" s="216" t="s">
        <v>143</v>
      </c>
      <c r="AU98" s="216" t="s">
        <v>88</v>
      </c>
      <c r="AY98" s="18" t="s">
        <v>141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86</v>
      </c>
      <c r="BK98" s="217">
        <f>ROUND(I98*H98,2)</f>
        <v>0</v>
      </c>
      <c r="BL98" s="18" t="s">
        <v>829</v>
      </c>
      <c r="BM98" s="216" t="s">
        <v>852</v>
      </c>
    </row>
    <row r="99" s="2" customFormat="1">
      <c r="A99" s="39"/>
      <c r="B99" s="40"/>
      <c r="C99" s="41"/>
      <c r="D99" s="223" t="s">
        <v>152</v>
      </c>
      <c r="E99" s="41"/>
      <c r="F99" s="224" t="s">
        <v>853</v>
      </c>
      <c r="G99" s="41"/>
      <c r="H99" s="41"/>
      <c r="I99" s="220"/>
      <c r="J99" s="41"/>
      <c r="K99" s="41"/>
      <c r="L99" s="45"/>
      <c r="M99" s="267"/>
      <c r="N99" s="268"/>
      <c r="O99" s="269"/>
      <c r="P99" s="269"/>
      <c r="Q99" s="269"/>
      <c r="R99" s="269"/>
      <c r="S99" s="269"/>
      <c r="T99" s="270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152</v>
      </c>
      <c r="AU99" s="18" t="s">
        <v>88</v>
      </c>
    </row>
    <row r="100" s="2" customFormat="1" ht="6.96" customHeight="1">
      <c r="A100" s="39"/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45"/>
      <c r="M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</sheetData>
  <sheetProtection sheet="1" autoFilter="0" formatColumns="0" formatRows="0" objects="1" scenarios="1" spinCount="100000" saltValue="zY/bpqZFJFw5YantkFoqTTNhxEwLfnLXV3/ND7+UMJ8BxBoGZEjETVoo/BZ7vs5fbgYBp07afTSTPFT+ReczVQ==" hashValue="QHlJN+u+uodu2cypfPJ5HxAnyavO7nKvlIJfqHrVWBZWDhnhvSXm36Mxa7sqQfsz6cO6Oku28rcuVxV6M7U+4Q==" algorithmName="SHA-512" password="CC35"/>
  <autoFilter ref="C83:K9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1_02/010001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76" customWidth="1"/>
    <col min="2" max="2" width="1.667969" style="276" customWidth="1"/>
    <col min="3" max="4" width="5" style="276" customWidth="1"/>
    <col min="5" max="5" width="11.66016" style="276" customWidth="1"/>
    <col min="6" max="6" width="9.160156" style="276" customWidth="1"/>
    <col min="7" max="7" width="5" style="276" customWidth="1"/>
    <col min="8" max="8" width="77.83203" style="276" customWidth="1"/>
    <col min="9" max="10" width="20" style="276" customWidth="1"/>
    <col min="11" max="11" width="1.667969" style="276" customWidth="1"/>
  </cols>
  <sheetData>
    <row r="1" s="1" customFormat="1" ht="37.5" customHeight="1"/>
    <row r="2" s="1" customFormat="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="16" customFormat="1" ht="45" customHeight="1">
      <c r="B3" s="280"/>
      <c r="C3" s="281" t="s">
        <v>854</v>
      </c>
      <c r="D3" s="281"/>
      <c r="E3" s="281"/>
      <c r="F3" s="281"/>
      <c r="G3" s="281"/>
      <c r="H3" s="281"/>
      <c r="I3" s="281"/>
      <c r="J3" s="281"/>
      <c r="K3" s="282"/>
    </row>
    <row r="4" s="1" customFormat="1" ht="25.5" customHeight="1">
      <c r="B4" s="283"/>
      <c r="C4" s="284" t="s">
        <v>855</v>
      </c>
      <c r="D4" s="284"/>
      <c r="E4" s="284"/>
      <c r="F4" s="284"/>
      <c r="G4" s="284"/>
      <c r="H4" s="284"/>
      <c r="I4" s="284"/>
      <c r="J4" s="284"/>
      <c r="K4" s="285"/>
    </row>
    <row r="5" s="1" customFormat="1" ht="5.25" customHeight="1">
      <c r="B5" s="283"/>
      <c r="C5" s="286"/>
      <c r="D5" s="286"/>
      <c r="E5" s="286"/>
      <c r="F5" s="286"/>
      <c r="G5" s="286"/>
      <c r="H5" s="286"/>
      <c r="I5" s="286"/>
      <c r="J5" s="286"/>
      <c r="K5" s="285"/>
    </row>
    <row r="6" s="1" customFormat="1" ht="15" customHeight="1">
      <c r="B6" s="283"/>
      <c r="C6" s="287" t="s">
        <v>856</v>
      </c>
      <c r="D6" s="287"/>
      <c r="E6" s="287"/>
      <c r="F6" s="287"/>
      <c r="G6" s="287"/>
      <c r="H6" s="287"/>
      <c r="I6" s="287"/>
      <c r="J6" s="287"/>
      <c r="K6" s="285"/>
    </row>
    <row r="7" s="1" customFormat="1" ht="15" customHeight="1">
      <c r="B7" s="288"/>
      <c r="C7" s="287" t="s">
        <v>857</v>
      </c>
      <c r="D7" s="287"/>
      <c r="E7" s="287"/>
      <c r="F7" s="287"/>
      <c r="G7" s="287"/>
      <c r="H7" s="287"/>
      <c r="I7" s="287"/>
      <c r="J7" s="287"/>
      <c r="K7" s="285"/>
    </row>
    <row r="8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="1" customFormat="1" ht="15" customHeight="1">
      <c r="B9" s="288"/>
      <c r="C9" s="287" t="s">
        <v>858</v>
      </c>
      <c r="D9" s="287"/>
      <c r="E9" s="287"/>
      <c r="F9" s="287"/>
      <c r="G9" s="287"/>
      <c r="H9" s="287"/>
      <c r="I9" s="287"/>
      <c r="J9" s="287"/>
      <c r="K9" s="285"/>
    </row>
    <row r="10" s="1" customFormat="1" ht="15" customHeight="1">
      <c r="B10" s="288"/>
      <c r="C10" s="287"/>
      <c r="D10" s="287" t="s">
        <v>859</v>
      </c>
      <c r="E10" s="287"/>
      <c r="F10" s="287"/>
      <c r="G10" s="287"/>
      <c r="H10" s="287"/>
      <c r="I10" s="287"/>
      <c r="J10" s="287"/>
      <c r="K10" s="285"/>
    </row>
    <row r="11" s="1" customFormat="1" ht="15" customHeight="1">
      <c r="B11" s="288"/>
      <c r="C11" s="289"/>
      <c r="D11" s="287" t="s">
        <v>860</v>
      </c>
      <c r="E11" s="287"/>
      <c r="F11" s="287"/>
      <c r="G11" s="287"/>
      <c r="H11" s="287"/>
      <c r="I11" s="287"/>
      <c r="J11" s="287"/>
      <c r="K11" s="285"/>
    </row>
    <row r="12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="1" customFormat="1" ht="15" customHeight="1">
      <c r="B13" s="288"/>
      <c r="C13" s="289"/>
      <c r="D13" s="290" t="s">
        <v>861</v>
      </c>
      <c r="E13" s="287"/>
      <c r="F13" s="287"/>
      <c r="G13" s="287"/>
      <c r="H13" s="287"/>
      <c r="I13" s="287"/>
      <c r="J13" s="287"/>
      <c r="K13" s="285"/>
    </row>
    <row r="14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="1" customFormat="1" ht="15" customHeight="1">
      <c r="B15" s="288"/>
      <c r="C15" s="289"/>
      <c r="D15" s="287" t="s">
        <v>862</v>
      </c>
      <c r="E15" s="287"/>
      <c r="F15" s="287"/>
      <c r="G15" s="287"/>
      <c r="H15" s="287"/>
      <c r="I15" s="287"/>
      <c r="J15" s="287"/>
      <c r="K15" s="285"/>
    </row>
    <row r="16" s="1" customFormat="1" ht="15" customHeight="1">
      <c r="B16" s="288"/>
      <c r="C16" s="289"/>
      <c r="D16" s="287" t="s">
        <v>863</v>
      </c>
      <c r="E16" s="287"/>
      <c r="F16" s="287"/>
      <c r="G16" s="287"/>
      <c r="H16" s="287"/>
      <c r="I16" s="287"/>
      <c r="J16" s="287"/>
      <c r="K16" s="285"/>
    </row>
    <row r="17" s="1" customFormat="1" ht="15" customHeight="1">
      <c r="B17" s="288"/>
      <c r="C17" s="289"/>
      <c r="D17" s="287" t="s">
        <v>864</v>
      </c>
      <c r="E17" s="287"/>
      <c r="F17" s="287"/>
      <c r="G17" s="287"/>
      <c r="H17" s="287"/>
      <c r="I17" s="287"/>
      <c r="J17" s="287"/>
      <c r="K17" s="285"/>
    </row>
    <row r="18" s="1" customFormat="1" ht="15" customHeight="1">
      <c r="B18" s="288"/>
      <c r="C18" s="289"/>
      <c r="D18" s="289"/>
      <c r="E18" s="291" t="s">
        <v>85</v>
      </c>
      <c r="F18" s="287" t="s">
        <v>865</v>
      </c>
      <c r="G18" s="287"/>
      <c r="H18" s="287"/>
      <c r="I18" s="287"/>
      <c r="J18" s="287"/>
      <c r="K18" s="285"/>
    </row>
    <row r="19" s="1" customFormat="1" ht="15" customHeight="1">
      <c r="B19" s="288"/>
      <c r="C19" s="289"/>
      <c r="D19" s="289"/>
      <c r="E19" s="291" t="s">
        <v>866</v>
      </c>
      <c r="F19" s="287" t="s">
        <v>867</v>
      </c>
      <c r="G19" s="287"/>
      <c r="H19" s="287"/>
      <c r="I19" s="287"/>
      <c r="J19" s="287"/>
      <c r="K19" s="285"/>
    </row>
    <row r="20" s="1" customFormat="1" ht="15" customHeight="1">
      <c r="B20" s="288"/>
      <c r="C20" s="289"/>
      <c r="D20" s="289"/>
      <c r="E20" s="291" t="s">
        <v>868</v>
      </c>
      <c r="F20" s="287" t="s">
        <v>869</v>
      </c>
      <c r="G20" s="287"/>
      <c r="H20" s="287"/>
      <c r="I20" s="287"/>
      <c r="J20" s="287"/>
      <c r="K20" s="285"/>
    </row>
    <row r="21" s="1" customFormat="1" ht="15" customHeight="1">
      <c r="B21" s="288"/>
      <c r="C21" s="289"/>
      <c r="D21" s="289"/>
      <c r="E21" s="291" t="s">
        <v>115</v>
      </c>
      <c r="F21" s="287" t="s">
        <v>870</v>
      </c>
      <c r="G21" s="287"/>
      <c r="H21" s="287"/>
      <c r="I21" s="287"/>
      <c r="J21" s="287"/>
      <c r="K21" s="285"/>
    </row>
    <row r="22" s="1" customFormat="1" ht="15" customHeight="1">
      <c r="B22" s="288"/>
      <c r="C22" s="289"/>
      <c r="D22" s="289"/>
      <c r="E22" s="291" t="s">
        <v>112</v>
      </c>
      <c r="F22" s="287" t="s">
        <v>279</v>
      </c>
      <c r="G22" s="287"/>
      <c r="H22" s="287"/>
      <c r="I22" s="287"/>
      <c r="J22" s="287"/>
      <c r="K22" s="285"/>
    </row>
    <row r="23" s="1" customFormat="1" ht="15" customHeight="1">
      <c r="B23" s="288"/>
      <c r="C23" s="289"/>
      <c r="D23" s="289"/>
      <c r="E23" s="291" t="s">
        <v>871</v>
      </c>
      <c r="F23" s="287" t="s">
        <v>872</v>
      </c>
      <c r="G23" s="287"/>
      <c r="H23" s="287"/>
      <c r="I23" s="287"/>
      <c r="J23" s="287"/>
      <c r="K23" s="285"/>
    </row>
    <row r="24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="1" customFormat="1" ht="15" customHeight="1">
      <c r="B25" s="288"/>
      <c r="C25" s="287" t="s">
        <v>873</v>
      </c>
      <c r="D25" s="287"/>
      <c r="E25" s="287"/>
      <c r="F25" s="287"/>
      <c r="G25" s="287"/>
      <c r="H25" s="287"/>
      <c r="I25" s="287"/>
      <c r="J25" s="287"/>
      <c r="K25" s="285"/>
    </row>
    <row r="26" s="1" customFormat="1" ht="15" customHeight="1">
      <c r="B26" s="288"/>
      <c r="C26" s="287" t="s">
        <v>874</v>
      </c>
      <c r="D26" s="287"/>
      <c r="E26" s="287"/>
      <c r="F26" s="287"/>
      <c r="G26" s="287"/>
      <c r="H26" s="287"/>
      <c r="I26" s="287"/>
      <c r="J26" s="287"/>
      <c r="K26" s="285"/>
    </row>
    <row r="27" s="1" customFormat="1" ht="15" customHeight="1">
      <c r="B27" s="288"/>
      <c r="C27" s="287"/>
      <c r="D27" s="287" t="s">
        <v>875</v>
      </c>
      <c r="E27" s="287"/>
      <c r="F27" s="287"/>
      <c r="G27" s="287"/>
      <c r="H27" s="287"/>
      <c r="I27" s="287"/>
      <c r="J27" s="287"/>
      <c r="K27" s="285"/>
    </row>
    <row r="28" s="1" customFormat="1" ht="15" customHeight="1">
      <c r="B28" s="288"/>
      <c r="C28" s="289"/>
      <c r="D28" s="287" t="s">
        <v>876</v>
      </c>
      <c r="E28" s="287"/>
      <c r="F28" s="287"/>
      <c r="G28" s="287"/>
      <c r="H28" s="287"/>
      <c r="I28" s="287"/>
      <c r="J28" s="287"/>
      <c r="K28" s="285"/>
    </row>
    <row r="29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="1" customFormat="1" ht="15" customHeight="1">
      <c r="B30" s="288"/>
      <c r="C30" s="289"/>
      <c r="D30" s="287" t="s">
        <v>877</v>
      </c>
      <c r="E30" s="287"/>
      <c r="F30" s="287"/>
      <c r="G30" s="287"/>
      <c r="H30" s="287"/>
      <c r="I30" s="287"/>
      <c r="J30" s="287"/>
      <c r="K30" s="285"/>
    </row>
    <row r="31" s="1" customFormat="1" ht="15" customHeight="1">
      <c r="B31" s="288"/>
      <c r="C31" s="289"/>
      <c r="D31" s="287" t="s">
        <v>878</v>
      </c>
      <c r="E31" s="287"/>
      <c r="F31" s="287"/>
      <c r="G31" s="287"/>
      <c r="H31" s="287"/>
      <c r="I31" s="287"/>
      <c r="J31" s="287"/>
      <c r="K31" s="285"/>
    </row>
    <row r="32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="1" customFormat="1" ht="15" customHeight="1">
      <c r="B33" s="288"/>
      <c r="C33" s="289"/>
      <c r="D33" s="287" t="s">
        <v>879</v>
      </c>
      <c r="E33" s="287"/>
      <c r="F33" s="287"/>
      <c r="G33" s="287"/>
      <c r="H33" s="287"/>
      <c r="I33" s="287"/>
      <c r="J33" s="287"/>
      <c r="K33" s="285"/>
    </row>
    <row r="34" s="1" customFormat="1" ht="15" customHeight="1">
      <c r="B34" s="288"/>
      <c r="C34" s="289"/>
      <c r="D34" s="287" t="s">
        <v>880</v>
      </c>
      <c r="E34" s="287"/>
      <c r="F34" s="287"/>
      <c r="G34" s="287"/>
      <c r="H34" s="287"/>
      <c r="I34" s="287"/>
      <c r="J34" s="287"/>
      <c r="K34" s="285"/>
    </row>
    <row r="35" s="1" customFormat="1" ht="15" customHeight="1">
      <c r="B35" s="288"/>
      <c r="C35" s="289"/>
      <c r="D35" s="287" t="s">
        <v>881</v>
      </c>
      <c r="E35" s="287"/>
      <c r="F35" s="287"/>
      <c r="G35" s="287"/>
      <c r="H35" s="287"/>
      <c r="I35" s="287"/>
      <c r="J35" s="287"/>
      <c r="K35" s="285"/>
    </row>
    <row r="36" s="1" customFormat="1" ht="15" customHeight="1">
      <c r="B36" s="288"/>
      <c r="C36" s="289"/>
      <c r="D36" s="287"/>
      <c r="E36" s="290" t="s">
        <v>127</v>
      </c>
      <c r="F36" s="287"/>
      <c r="G36" s="287" t="s">
        <v>882</v>
      </c>
      <c r="H36" s="287"/>
      <c r="I36" s="287"/>
      <c r="J36" s="287"/>
      <c r="K36" s="285"/>
    </row>
    <row r="37" s="1" customFormat="1" ht="30.75" customHeight="1">
      <c r="B37" s="288"/>
      <c r="C37" s="289"/>
      <c r="D37" s="287"/>
      <c r="E37" s="290" t="s">
        <v>883</v>
      </c>
      <c r="F37" s="287"/>
      <c r="G37" s="287" t="s">
        <v>884</v>
      </c>
      <c r="H37" s="287"/>
      <c r="I37" s="287"/>
      <c r="J37" s="287"/>
      <c r="K37" s="285"/>
    </row>
    <row r="38" s="1" customFormat="1" ht="15" customHeight="1">
      <c r="B38" s="288"/>
      <c r="C38" s="289"/>
      <c r="D38" s="287"/>
      <c r="E38" s="290" t="s">
        <v>59</v>
      </c>
      <c r="F38" s="287"/>
      <c r="G38" s="287" t="s">
        <v>885</v>
      </c>
      <c r="H38" s="287"/>
      <c r="I38" s="287"/>
      <c r="J38" s="287"/>
      <c r="K38" s="285"/>
    </row>
    <row r="39" s="1" customFormat="1" ht="15" customHeight="1">
      <c r="B39" s="288"/>
      <c r="C39" s="289"/>
      <c r="D39" s="287"/>
      <c r="E39" s="290" t="s">
        <v>60</v>
      </c>
      <c r="F39" s="287"/>
      <c r="G39" s="287" t="s">
        <v>886</v>
      </c>
      <c r="H39" s="287"/>
      <c r="I39" s="287"/>
      <c r="J39" s="287"/>
      <c r="K39" s="285"/>
    </row>
    <row r="40" s="1" customFormat="1" ht="15" customHeight="1">
      <c r="B40" s="288"/>
      <c r="C40" s="289"/>
      <c r="D40" s="287"/>
      <c r="E40" s="290" t="s">
        <v>128</v>
      </c>
      <c r="F40" s="287"/>
      <c r="G40" s="287" t="s">
        <v>887</v>
      </c>
      <c r="H40" s="287"/>
      <c r="I40" s="287"/>
      <c r="J40" s="287"/>
      <c r="K40" s="285"/>
    </row>
    <row r="41" s="1" customFormat="1" ht="15" customHeight="1">
      <c r="B41" s="288"/>
      <c r="C41" s="289"/>
      <c r="D41" s="287"/>
      <c r="E41" s="290" t="s">
        <v>129</v>
      </c>
      <c r="F41" s="287"/>
      <c r="G41" s="287" t="s">
        <v>888</v>
      </c>
      <c r="H41" s="287"/>
      <c r="I41" s="287"/>
      <c r="J41" s="287"/>
      <c r="K41" s="285"/>
    </row>
    <row r="42" s="1" customFormat="1" ht="15" customHeight="1">
      <c r="B42" s="288"/>
      <c r="C42" s="289"/>
      <c r="D42" s="287"/>
      <c r="E42" s="290" t="s">
        <v>889</v>
      </c>
      <c r="F42" s="287"/>
      <c r="G42" s="287" t="s">
        <v>890</v>
      </c>
      <c r="H42" s="287"/>
      <c r="I42" s="287"/>
      <c r="J42" s="287"/>
      <c r="K42" s="285"/>
    </row>
    <row r="43" s="1" customFormat="1" ht="15" customHeight="1">
      <c r="B43" s="288"/>
      <c r="C43" s="289"/>
      <c r="D43" s="287"/>
      <c r="E43" s="290"/>
      <c r="F43" s="287"/>
      <c r="G43" s="287" t="s">
        <v>891</v>
      </c>
      <c r="H43" s="287"/>
      <c r="I43" s="287"/>
      <c r="J43" s="287"/>
      <c r="K43" s="285"/>
    </row>
    <row r="44" s="1" customFormat="1" ht="15" customHeight="1">
      <c r="B44" s="288"/>
      <c r="C44" s="289"/>
      <c r="D44" s="287"/>
      <c r="E44" s="290" t="s">
        <v>892</v>
      </c>
      <c r="F44" s="287"/>
      <c r="G44" s="287" t="s">
        <v>893</v>
      </c>
      <c r="H44" s="287"/>
      <c r="I44" s="287"/>
      <c r="J44" s="287"/>
      <c r="K44" s="285"/>
    </row>
    <row r="45" s="1" customFormat="1" ht="15" customHeight="1">
      <c r="B45" s="288"/>
      <c r="C45" s="289"/>
      <c r="D45" s="287"/>
      <c r="E45" s="290" t="s">
        <v>131</v>
      </c>
      <c r="F45" s="287"/>
      <c r="G45" s="287" t="s">
        <v>894</v>
      </c>
      <c r="H45" s="287"/>
      <c r="I45" s="287"/>
      <c r="J45" s="287"/>
      <c r="K45" s="285"/>
    </row>
    <row r="46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="1" customFormat="1" ht="15" customHeight="1">
      <c r="B47" s="288"/>
      <c r="C47" s="289"/>
      <c r="D47" s="287" t="s">
        <v>895</v>
      </c>
      <c r="E47" s="287"/>
      <c r="F47" s="287"/>
      <c r="G47" s="287"/>
      <c r="H47" s="287"/>
      <c r="I47" s="287"/>
      <c r="J47" s="287"/>
      <c r="K47" s="285"/>
    </row>
    <row r="48" s="1" customFormat="1" ht="15" customHeight="1">
      <c r="B48" s="288"/>
      <c r="C48" s="289"/>
      <c r="D48" s="289"/>
      <c r="E48" s="287" t="s">
        <v>896</v>
      </c>
      <c r="F48" s="287"/>
      <c r="G48" s="287"/>
      <c r="H48" s="287"/>
      <c r="I48" s="287"/>
      <c r="J48" s="287"/>
      <c r="K48" s="285"/>
    </row>
    <row r="49" s="1" customFormat="1" ht="15" customHeight="1">
      <c r="B49" s="288"/>
      <c r="C49" s="289"/>
      <c r="D49" s="289"/>
      <c r="E49" s="287" t="s">
        <v>897</v>
      </c>
      <c r="F49" s="287"/>
      <c r="G49" s="287"/>
      <c r="H49" s="287"/>
      <c r="I49" s="287"/>
      <c r="J49" s="287"/>
      <c r="K49" s="285"/>
    </row>
    <row r="50" s="1" customFormat="1" ht="15" customHeight="1">
      <c r="B50" s="288"/>
      <c r="C50" s="289"/>
      <c r="D50" s="289"/>
      <c r="E50" s="287" t="s">
        <v>898</v>
      </c>
      <c r="F50" s="287"/>
      <c r="G50" s="287"/>
      <c r="H50" s="287"/>
      <c r="I50" s="287"/>
      <c r="J50" s="287"/>
      <c r="K50" s="285"/>
    </row>
    <row r="51" s="1" customFormat="1" ht="15" customHeight="1">
      <c r="B51" s="288"/>
      <c r="C51" s="289"/>
      <c r="D51" s="287" t="s">
        <v>899</v>
      </c>
      <c r="E51" s="287"/>
      <c r="F51" s="287"/>
      <c r="G51" s="287"/>
      <c r="H51" s="287"/>
      <c r="I51" s="287"/>
      <c r="J51" s="287"/>
      <c r="K51" s="285"/>
    </row>
    <row r="52" s="1" customFormat="1" ht="25.5" customHeight="1">
      <c r="B52" s="283"/>
      <c r="C52" s="284" t="s">
        <v>900</v>
      </c>
      <c r="D52" s="284"/>
      <c r="E52" s="284"/>
      <c r="F52" s="284"/>
      <c r="G52" s="284"/>
      <c r="H52" s="284"/>
      <c r="I52" s="284"/>
      <c r="J52" s="284"/>
      <c r="K52" s="285"/>
    </row>
    <row r="53" s="1" customFormat="1" ht="5.25" customHeight="1">
      <c r="B53" s="283"/>
      <c r="C53" s="286"/>
      <c r="D53" s="286"/>
      <c r="E53" s="286"/>
      <c r="F53" s="286"/>
      <c r="G53" s="286"/>
      <c r="H53" s="286"/>
      <c r="I53" s="286"/>
      <c r="J53" s="286"/>
      <c r="K53" s="285"/>
    </row>
    <row r="54" s="1" customFormat="1" ht="15" customHeight="1">
      <c r="B54" s="283"/>
      <c r="C54" s="287" t="s">
        <v>901</v>
      </c>
      <c r="D54" s="287"/>
      <c r="E54" s="287"/>
      <c r="F54" s="287"/>
      <c r="G54" s="287"/>
      <c r="H54" s="287"/>
      <c r="I54" s="287"/>
      <c r="J54" s="287"/>
      <c r="K54" s="285"/>
    </row>
    <row r="55" s="1" customFormat="1" ht="15" customHeight="1">
      <c r="B55" s="283"/>
      <c r="C55" s="287" t="s">
        <v>902</v>
      </c>
      <c r="D55" s="287"/>
      <c r="E55" s="287"/>
      <c r="F55" s="287"/>
      <c r="G55" s="287"/>
      <c r="H55" s="287"/>
      <c r="I55" s="287"/>
      <c r="J55" s="287"/>
      <c r="K55" s="285"/>
    </row>
    <row r="56" s="1" customFormat="1" ht="12.75" customHeight="1">
      <c r="B56" s="283"/>
      <c r="C56" s="287"/>
      <c r="D56" s="287"/>
      <c r="E56" s="287"/>
      <c r="F56" s="287"/>
      <c r="G56" s="287"/>
      <c r="H56" s="287"/>
      <c r="I56" s="287"/>
      <c r="J56" s="287"/>
      <c r="K56" s="285"/>
    </row>
    <row r="57" s="1" customFormat="1" ht="15" customHeight="1">
      <c r="B57" s="283"/>
      <c r="C57" s="287" t="s">
        <v>903</v>
      </c>
      <c r="D57" s="287"/>
      <c r="E57" s="287"/>
      <c r="F57" s="287"/>
      <c r="G57" s="287"/>
      <c r="H57" s="287"/>
      <c r="I57" s="287"/>
      <c r="J57" s="287"/>
      <c r="K57" s="285"/>
    </row>
    <row r="58" s="1" customFormat="1" ht="15" customHeight="1">
      <c r="B58" s="283"/>
      <c r="C58" s="289"/>
      <c r="D58" s="287" t="s">
        <v>904</v>
      </c>
      <c r="E58" s="287"/>
      <c r="F58" s="287"/>
      <c r="G58" s="287"/>
      <c r="H58" s="287"/>
      <c r="I58" s="287"/>
      <c r="J58" s="287"/>
      <c r="K58" s="285"/>
    </row>
    <row r="59" s="1" customFormat="1" ht="15" customHeight="1">
      <c r="B59" s="283"/>
      <c r="C59" s="289"/>
      <c r="D59" s="287" t="s">
        <v>905</v>
      </c>
      <c r="E59" s="287"/>
      <c r="F59" s="287"/>
      <c r="G59" s="287"/>
      <c r="H59" s="287"/>
      <c r="I59" s="287"/>
      <c r="J59" s="287"/>
      <c r="K59" s="285"/>
    </row>
    <row r="60" s="1" customFormat="1" ht="15" customHeight="1">
      <c r="B60" s="283"/>
      <c r="C60" s="289"/>
      <c r="D60" s="287" t="s">
        <v>906</v>
      </c>
      <c r="E60" s="287"/>
      <c r="F60" s="287"/>
      <c r="G60" s="287"/>
      <c r="H60" s="287"/>
      <c r="I60" s="287"/>
      <c r="J60" s="287"/>
      <c r="K60" s="285"/>
    </row>
    <row r="61" s="1" customFormat="1" ht="15" customHeight="1">
      <c r="B61" s="283"/>
      <c r="C61" s="289"/>
      <c r="D61" s="287" t="s">
        <v>907</v>
      </c>
      <c r="E61" s="287"/>
      <c r="F61" s="287"/>
      <c r="G61" s="287"/>
      <c r="H61" s="287"/>
      <c r="I61" s="287"/>
      <c r="J61" s="287"/>
      <c r="K61" s="285"/>
    </row>
    <row r="62" s="1" customFormat="1" ht="15" customHeight="1">
      <c r="B62" s="283"/>
      <c r="C62" s="289"/>
      <c r="D62" s="292" t="s">
        <v>908</v>
      </c>
      <c r="E62" s="292"/>
      <c r="F62" s="292"/>
      <c r="G62" s="292"/>
      <c r="H62" s="292"/>
      <c r="I62" s="292"/>
      <c r="J62" s="292"/>
      <c r="K62" s="285"/>
    </row>
    <row r="63" s="1" customFormat="1" ht="15" customHeight="1">
      <c r="B63" s="283"/>
      <c r="C63" s="289"/>
      <c r="D63" s="287" t="s">
        <v>909</v>
      </c>
      <c r="E63" s="287"/>
      <c r="F63" s="287"/>
      <c r="G63" s="287"/>
      <c r="H63" s="287"/>
      <c r="I63" s="287"/>
      <c r="J63" s="287"/>
      <c r="K63" s="285"/>
    </row>
    <row r="64" s="1" customFormat="1" ht="12.75" customHeight="1">
      <c r="B64" s="283"/>
      <c r="C64" s="289"/>
      <c r="D64" s="289"/>
      <c r="E64" s="293"/>
      <c r="F64" s="289"/>
      <c r="G64" s="289"/>
      <c r="H64" s="289"/>
      <c r="I64" s="289"/>
      <c r="J64" s="289"/>
      <c r="K64" s="285"/>
    </row>
    <row r="65" s="1" customFormat="1" ht="15" customHeight="1">
      <c r="B65" s="283"/>
      <c r="C65" s="289"/>
      <c r="D65" s="287" t="s">
        <v>910</v>
      </c>
      <c r="E65" s="287"/>
      <c r="F65" s="287"/>
      <c r="G65" s="287"/>
      <c r="H65" s="287"/>
      <c r="I65" s="287"/>
      <c r="J65" s="287"/>
      <c r="K65" s="285"/>
    </row>
    <row r="66" s="1" customFormat="1" ht="15" customHeight="1">
      <c r="B66" s="283"/>
      <c r="C66" s="289"/>
      <c r="D66" s="292" t="s">
        <v>911</v>
      </c>
      <c r="E66" s="292"/>
      <c r="F66" s="292"/>
      <c r="G66" s="292"/>
      <c r="H66" s="292"/>
      <c r="I66" s="292"/>
      <c r="J66" s="292"/>
      <c r="K66" s="285"/>
    </row>
    <row r="67" s="1" customFormat="1" ht="15" customHeight="1">
      <c r="B67" s="283"/>
      <c r="C67" s="289"/>
      <c r="D67" s="287" t="s">
        <v>912</v>
      </c>
      <c r="E67" s="287"/>
      <c r="F67" s="287"/>
      <c r="G67" s="287"/>
      <c r="H67" s="287"/>
      <c r="I67" s="287"/>
      <c r="J67" s="287"/>
      <c r="K67" s="285"/>
    </row>
    <row r="68" s="1" customFormat="1" ht="15" customHeight="1">
      <c r="B68" s="283"/>
      <c r="C68" s="289"/>
      <c r="D68" s="287" t="s">
        <v>913</v>
      </c>
      <c r="E68" s="287"/>
      <c r="F68" s="287"/>
      <c r="G68" s="287"/>
      <c r="H68" s="287"/>
      <c r="I68" s="287"/>
      <c r="J68" s="287"/>
      <c r="K68" s="285"/>
    </row>
    <row r="69" s="1" customFormat="1" ht="15" customHeight="1">
      <c r="B69" s="283"/>
      <c r="C69" s="289"/>
      <c r="D69" s="287" t="s">
        <v>914</v>
      </c>
      <c r="E69" s="287"/>
      <c r="F69" s="287"/>
      <c r="G69" s="287"/>
      <c r="H69" s="287"/>
      <c r="I69" s="287"/>
      <c r="J69" s="287"/>
      <c r="K69" s="285"/>
    </row>
    <row r="70" s="1" customFormat="1" ht="15" customHeight="1">
      <c r="B70" s="283"/>
      <c r="C70" s="289"/>
      <c r="D70" s="287" t="s">
        <v>915</v>
      </c>
      <c r="E70" s="287"/>
      <c r="F70" s="287"/>
      <c r="G70" s="287"/>
      <c r="H70" s="287"/>
      <c r="I70" s="287"/>
      <c r="J70" s="287"/>
      <c r="K70" s="285"/>
    </row>
    <row r="71" s="1" customFormat="1" ht="12.75" customHeight="1">
      <c r="B71" s="294"/>
      <c r="C71" s="295"/>
      <c r="D71" s="295"/>
      <c r="E71" s="295"/>
      <c r="F71" s="295"/>
      <c r="G71" s="295"/>
      <c r="H71" s="295"/>
      <c r="I71" s="295"/>
      <c r="J71" s="295"/>
      <c r="K71" s="296"/>
    </row>
    <row r="72" s="1" customFormat="1" ht="18.75" customHeight="1">
      <c r="B72" s="297"/>
      <c r="C72" s="297"/>
      <c r="D72" s="297"/>
      <c r="E72" s="297"/>
      <c r="F72" s="297"/>
      <c r="G72" s="297"/>
      <c r="H72" s="297"/>
      <c r="I72" s="297"/>
      <c r="J72" s="297"/>
      <c r="K72" s="298"/>
    </row>
    <row r="73" s="1" customFormat="1" ht="18.75" customHeight="1">
      <c r="B73" s="298"/>
      <c r="C73" s="298"/>
      <c r="D73" s="298"/>
      <c r="E73" s="298"/>
      <c r="F73" s="298"/>
      <c r="G73" s="298"/>
      <c r="H73" s="298"/>
      <c r="I73" s="298"/>
      <c r="J73" s="298"/>
      <c r="K73" s="298"/>
    </row>
    <row r="74" s="1" customFormat="1" ht="7.5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1"/>
    </row>
    <row r="75" s="1" customFormat="1" ht="45" customHeight="1">
      <c r="B75" s="302"/>
      <c r="C75" s="303" t="s">
        <v>916</v>
      </c>
      <c r="D75" s="303"/>
      <c r="E75" s="303"/>
      <c r="F75" s="303"/>
      <c r="G75" s="303"/>
      <c r="H75" s="303"/>
      <c r="I75" s="303"/>
      <c r="J75" s="303"/>
      <c r="K75" s="304"/>
    </row>
    <row r="76" s="1" customFormat="1" ht="17.25" customHeight="1">
      <c r="B76" s="302"/>
      <c r="C76" s="305" t="s">
        <v>917</v>
      </c>
      <c r="D76" s="305"/>
      <c r="E76" s="305"/>
      <c r="F76" s="305" t="s">
        <v>918</v>
      </c>
      <c r="G76" s="306"/>
      <c r="H76" s="305" t="s">
        <v>60</v>
      </c>
      <c r="I76" s="305" t="s">
        <v>63</v>
      </c>
      <c r="J76" s="305" t="s">
        <v>919</v>
      </c>
      <c r="K76" s="304"/>
    </row>
    <row r="77" s="1" customFormat="1" ht="17.25" customHeight="1">
      <c r="B77" s="302"/>
      <c r="C77" s="307" t="s">
        <v>920</v>
      </c>
      <c r="D77" s="307"/>
      <c r="E77" s="307"/>
      <c r="F77" s="308" t="s">
        <v>921</v>
      </c>
      <c r="G77" s="309"/>
      <c r="H77" s="307"/>
      <c r="I77" s="307"/>
      <c r="J77" s="307" t="s">
        <v>922</v>
      </c>
      <c r="K77" s="304"/>
    </row>
    <row r="78" s="1" customFormat="1" ht="5.25" customHeight="1">
      <c r="B78" s="302"/>
      <c r="C78" s="310"/>
      <c r="D78" s="310"/>
      <c r="E78" s="310"/>
      <c r="F78" s="310"/>
      <c r="G78" s="311"/>
      <c r="H78" s="310"/>
      <c r="I78" s="310"/>
      <c r="J78" s="310"/>
      <c r="K78" s="304"/>
    </row>
    <row r="79" s="1" customFormat="1" ht="15" customHeight="1">
      <c r="B79" s="302"/>
      <c r="C79" s="290" t="s">
        <v>59</v>
      </c>
      <c r="D79" s="312"/>
      <c r="E79" s="312"/>
      <c r="F79" s="313" t="s">
        <v>923</v>
      </c>
      <c r="G79" s="314"/>
      <c r="H79" s="290" t="s">
        <v>924</v>
      </c>
      <c r="I79" s="290" t="s">
        <v>925</v>
      </c>
      <c r="J79" s="290">
        <v>20</v>
      </c>
      <c r="K79" s="304"/>
    </row>
    <row r="80" s="1" customFormat="1" ht="15" customHeight="1">
      <c r="B80" s="302"/>
      <c r="C80" s="290" t="s">
        <v>926</v>
      </c>
      <c r="D80" s="290"/>
      <c r="E80" s="290"/>
      <c r="F80" s="313" t="s">
        <v>923</v>
      </c>
      <c r="G80" s="314"/>
      <c r="H80" s="290" t="s">
        <v>927</v>
      </c>
      <c r="I80" s="290" t="s">
        <v>925</v>
      </c>
      <c r="J80" s="290">
        <v>120</v>
      </c>
      <c r="K80" s="304"/>
    </row>
    <row r="81" s="1" customFormat="1" ht="15" customHeight="1">
      <c r="B81" s="315"/>
      <c r="C81" s="290" t="s">
        <v>928</v>
      </c>
      <c r="D81" s="290"/>
      <c r="E81" s="290"/>
      <c r="F81" s="313" t="s">
        <v>929</v>
      </c>
      <c r="G81" s="314"/>
      <c r="H81" s="290" t="s">
        <v>930</v>
      </c>
      <c r="I81" s="290" t="s">
        <v>925</v>
      </c>
      <c r="J81" s="290">
        <v>50</v>
      </c>
      <c r="K81" s="304"/>
    </row>
    <row r="82" s="1" customFormat="1" ht="15" customHeight="1">
      <c r="B82" s="315"/>
      <c r="C82" s="290" t="s">
        <v>931</v>
      </c>
      <c r="D82" s="290"/>
      <c r="E82" s="290"/>
      <c r="F82" s="313" t="s">
        <v>923</v>
      </c>
      <c r="G82" s="314"/>
      <c r="H82" s="290" t="s">
        <v>932</v>
      </c>
      <c r="I82" s="290" t="s">
        <v>933</v>
      </c>
      <c r="J82" s="290"/>
      <c r="K82" s="304"/>
    </row>
    <row r="83" s="1" customFormat="1" ht="15" customHeight="1">
      <c r="B83" s="315"/>
      <c r="C83" s="316" t="s">
        <v>934</v>
      </c>
      <c r="D83" s="316"/>
      <c r="E83" s="316"/>
      <c r="F83" s="317" t="s">
        <v>929</v>
      </c>
      <c r="G83" s="316"/>
      <c r="H83" s="316" t="s">
        <v>935</v>
      </c>
      <c r="I83" s="316" t="s">
        <v>925</v>
      </c>
      <c r="J83" s="316">
        <v>15</v>
      </c>
      <c r="K83" s="304"/>
    </row>
    <row r="84" s="1" customFormat="1" ht="15" customHeight="1">
      <c r="B84" s="315"/>
      <c r="C84" s="316" t="s">
        <v>936</v>
      </c>
      <c r="D84" s="316"/>
      <c r="E84" s="316"/>
      <c r="F84" s="317" t="s">
        <v>929</v>
      </c>
      <c r="G84" s="316"/>
      <c r="H84" s="316" t="s">
        <v>937</v>
      </c>
      <c r="I84" s="316" t="s">
        <v>925</v>
      </c>
      <c r="J84" s="316">
        <v>15</v>
      </c>
      <c r="K84" s="304"/>
    </row>
    <row r="85" s="1" customFormat="1" ht="15" customHeight="1">
      <c r="B85" s="315"/>
      <c r="C85" s="316" t="s">
        <v>938</v>
      </c>
      <c r="D85" s="316"/>
      <c r="E85" s="316"/>
      <c r="F85" s="317" t="s">
        <v>929</v>
      </c>
      <c r="G85" s="316"/>
      <c r="H85" s="316" t="s">
        <v>939</v>
      </c>
      <c r="I85" s="316" t="s">
        <v>925</v>
      </c>
      <c r="J85" s="316">
        <v>20</v>
      </c>
      <c r="K85" s="304"/>
    </row>
    <row r="86" s="1" customFormat="1" ht="15" customHeight="1">
      <c r="B86" s="315"/>
      <c r="C86" s="316" t="s">
        <v>940</v>
      </c>
      <c r="D86" s="316"/>
      <c r="E86" s="316"/>
      <c r="F86" s="317" t="s">
        <v>929</v>
      </c>
      <c r="G86" s="316"/>
      <c r="H86" s="316" t="s">
        <v>941</v>
      </c>
      <c r="I86" s="316" t="s">
        <v>925</v>
      </c>
      <c r="J86" s="316">
        <v>20</v>
      </c>
      <c r="K86" s="304"/>
    </row>
    <row r="87" s="1" customFormat="1" ht="15" customHeight="1">
      <c r="B87" s="315"/>
      <c r="C87" s="290" t="s">
        <v>942</v>
      </c>
      <c r="D87" s="290"/>
      <c r="E87" s="290"/>
      <c r="F87" s="313" t="s">
        <v>929</v>
      </c>
      <c r="G87" s="314"/>
      <c r="H87" s="290" t="s">
        <v>943</v>
      </c>
      <c r="I87" s="290" t="s">
        <v>925</v>
      </c>
      <c r="J87" s="290">
        <v>50</v>
      </c>
      <c r="K87" s="304"/>
    </row>
    <row r="88" s="1" customFormat="1" ht="15" customHeight="1">
      <c r="B88" s="315"/>
      <c r="C88" s="290" t="s">
        <v>944</v>
      </c>
      <c r="D88" s="290"/>
      <c r="E88" s="290"/>
      <c r="F88" s="313" t="s">
        <v>929</v>
      </c>
      <c r="G88" s="314"/>
      <c r="H88" s="290" t="s">
        <v>945</v>
      </c>
      <c r="I88" s="290" t="s">
        <v>925</v>
      </c>
      <c r="J88" s="290">
        <v>20</v>
      </c>
      <c r="K88" s="304"/>
    </row>
    <row r="89" s="1" customFormat="1" ht="15" customHeight="1">
      <c r="B89" s="315"/>
      <c r="C89" s="290" t="s">
        <v>946</v>
      </c>
      <c r="D89" s="290"/>
      <c r="E89" s="290"/>
      <c r="F89" s="313" t="s">
        <v>929</v>
      </c>
      <c r="G89" s="314"/>
      <c r="H89" s="290" t="s">
        <v>947</v>
      </c>
      <c r="I89" s="290" t="s">
        <v>925</v>
      </c>
      <c r="J89" s="290">
        <v>20</v>
      </c>
      <c r="K89" s="304"/>
    </row>
    <row r="90" s="1" customFormat="1" ht="15" customHeight="1">
      <c r="B90" s="315"/>
      <c r="C90" s="290" t="s">
        <v>948</v>
      </c>
      <c r="D90" s="290"/>
      <c r="E90" s="290"/>
      <c r="F90" s="313" t="s">
        <v>929</v>
      </c>
      <c r="G90" s="314"/>
      <c r="H90" s="290" t="s">
        <v>949</v>
      </c>
      <c r="I90" s="290" t="s">
        <v>925</v>
      </c>
      <c r="J90" s="290">
        <v>50</v>
      </c>
      <c r="K90" s="304"/>
    </row>
    <row r="91" s="1" customFormat="1" ht="15" customHeight="1">
      <c r="B91" s="315"/>
      <c r="C91" s="290" t="s">
        <v>950</v>
      </c>
      <c r="D91" s="290"/>
      <c r="E91" s="290"/>
      <c r="F91" s="313" t="s">
        <v>929</v>
      </c>
      <c r="G91" s="314"/>
      <c r="H91" s="290" t="s">
        <v>950</v>
      </c>
      <c r="I91" s="290" t="s">
        <v>925</v>
      </c>
      <c r="J91" s="290">
        <v>50</v>
      </c>
      <c r="K91" s="304"/>
    </row>
    <row r="92" s="1" customFormat="1" ht="15" customHeight="1">
      <c r="B92" s="315"/>
      <c r="C92" s="290" t="s">
        <v>951</v>
      </c>
      <c r="D92" s="290"/>
      <c r="E92" s="290"/>
      <c r="F92" s="313" t="s">
        <v>929</v>
      </c>
      <c r="G92" s="314"/>
      <c r="H92" s="290" t="s">
        <v>952</v>
      </c>
      <c r="I92" s="290" t="s">
        <v>925</v>
      </c>
      <c r="J92" s="290">
        <v>255</v>
      </c>
      <c r="K92" s="304"/>
    </row>
    <row r="93" s="1" customFormat="1" ht="15" customHeight="1">
      <c r="B93" s="315"/>
      <c r="C93" s="290" t="s">
        <v>953</v>
      </c>
      <c r="D93" s="290"/>
      <c r="E93" s="290"/>
      <c r="F93" s="313" t="s">
        <v>923</v>
      </c>
      <c r="G93" s="314"/>
      <c r="H93" s="290" t="s">
        <v>954</v>
      </c>
      <c r="I93" s="290" t="s">
        <v>955</v>
      </c>
      <c r="J93" s="290"/>
      <c r="K93" s="304"/>
    </row>
    <row r="94" s="1" customFormat="1" ht="15" customHeight="1">
      <c r="B94" s="315"/>
      <c r="C94" s="290" t="s">
        <v>956</v>
      </c>
      <c r="D94" s="290"/>
      <c r="E94" s="290"/>
      <c r="F94" s="313" t="s">
        <v>923</v>
      </c>
      <c r="G94" s="314"/>
      <c r="H94" s="290" t="s">
        <v>957</v>
      </c>
      <c r="I94" s="290" t="s">
        <v>958</v>
      </c>
      <c r="J94" s="290"/>
      <c r="K94" s="304"/>
    </row>
    <row r="95" s="1" customFormat="1" ht="15" customHeight="1">
      <c r="B95" s="315"/>
      <c r="C95" s="290" t="s">
        <v>959</v>
      </c>
      <c r="D95" s="290"/>
      <c r="E95" s="290"/>
      <c r="F95" s="313" t="s">
        <v>923</v>
      </c>
      <c r="G95" s="314"/>
      <c r="H95" s="290" t="s">
        <v>959</v>
      </c>
      <c r="I95" s="290" t="s">
        <v>958</v>
      </c>
      <c r="J95" s="290"/>
      <c r="K95" s="304"/>
    </row>
    <row r="96" s="1" customFormat="1" ht="15" customHeight="1">
      <c r="B96" s="315"/>
      <c r="C96" s="290" t="s">
        <v>44</v>
      </c>
      <c r="D96" s="290"/>
      <c r="E96" s="290"/>
      <c r="F96" s="313" t="s">
        <v>923</v>
      </c>
      <c r="G96" s="314"/>
      <c r="H96" s="290" t="s">
        <v>960</v>
      </c>
      <c r="I96" s="290" t="s">
        <v>958</v>
      </c>
      <c r="J96" s="290"/>
      <c r="K96" s="304"/>
    </row>
    <row r="97" s="1" customFormat="1" ht="15" customHeight="1">
      <c r="B97" s="315"/>
      <c r="C97" s="290" t="s">
        <v>54</v>
      </c>
      <c r="D97" s="290"/>
      <c r="E97" s="290"/>
      <c r="F97" s="313" t="s">
        <v>923</v>
      </c>
      <c r="G97" s="314"/>
      <c r="H97" s="290" t="s">
        <v>961</v>
      </c>
      <c r="I97" s="290" t="s">
        <v>958</v>
      </c>
      <c r="J97" s="290"/>
      <c r="K97" s="304"/>
    </row>
    <row r="98" s="1" customFormat="1" ht="15" customHeight="1">
      <c r="B98" s="318"/>
      <c r="C98" s="319"/>
      <c r="D98" s="319"/>
      <c r="E98" s="319"/>
      <c r="F98" s="319"/>
      <c r="G98" s="319"/>
      <c r="H98" s="319"/>
      <c r="I98" s="319"/>
      <c r="J98" s="319"/>
      <c r="K98" s="320"/>
    </row>
    <row r="99" s="1" customFormat="1" ht="18.7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1"/>
    </row>
    <row r="100" s="1" customFormat="1" ht="18.75" customHeight="1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</row>
    <row r="101" s="1" customFormat="1" ht="7.5" customHeight="1">
      <c r="B101" s="299"/>
      <c r="C101" s="300"/>
      <c r="D101" s="300"/>
      <c r="E101" s="300"/>
      <c r="F101" s="300"/>
      <c r="G101" s="300"/>
      <c r="H101" s="300"/>
      <c r="I101" s="300"/>
      <c r="J101" s="300"/>
      <c r="K101" s="301"/>
    </row>
    <row r="102" s="1" customFormat="1" ht="45" customHeight="1">
      <c r="B102" s="302"/>
      <c r="C102" s="303" t="s">
        <v>962</v>
      </c>
      <c r="D102" s="303"/>
      <c r="E102" s="303"/>
      <c r="F102" s="303"/>
      <c r="G102" s="303"/>
      <c r="H102" s="303"/>
      <c r="I102" s="303"/>
      <c r="J102" s="303"/>
      <c r="K102" s="304"/>
    </row>
    <row r="103" s="1" customFormat="1" ht="17.25" customHeight="1">
      <c r="B103" s="302"/>
      <c r="C103" s="305" t="s">
        <v>917</v>
      </c>
      <c r="D103" s="305"/>
      <c r="E103" s="305"/>
      <c r="F103" s="305" t="s">
        <v>918</v>
      </c>
      <c r="G103" s="306"/>
      <c r="H103" s="305" t="s">
        <v>60</v>
      </c>
      <c r="I103" s="305" t="s">
        <v>63</v>
      </c>
      <c r="J103" s="305" t="s">
        <v>919</v>
      </c>
      <c r="K103" s="304"/>
    </row>
    <row r="104" s="1" customFormat="1" ht="17.25" customHeight="1">
      <c r="B104" s="302"/>
      <c r="C104" s="307" t="s">
        <v>920</v>
      </c>
      <c r="D104" s="307"/>
      <c r="E104" s="307"/>
      <c r="F104" s="308" t="s">
        <v>921</v>
      </c>
      <c r="G104" s="309"/>
      <c r="H104" s="307"/>
      <c r="I104" s="307"/>
      <c r="J104" s="307" t="s">
        <v>922</v>
      </c>
      <c r="K104" s="304"/>
    </row>
    <row r="105" s="1" customFormat="1" ht="5.25" customHeight="1">
      <c r="B105" s="302"/>
      <c r="C105" s="305"/>
      <c r="D105" s="305"/>
      <c r="E105" s="305"/>
      <c r="F105" s="305"/>
      <c r="G105" s="323"/>
      <c r="H105" s="305"/>
      <c r="I105" s="305"/>
      <c r="J105" s="305"/>
      <c r="K105" s="304"/>
    </row>
    <row r="106" s="1" customFormat="1" ht="15" customHeight="1">
      <c r="B106" s="302"/>
      <c r="C106" s="290" t="s">
        <v>59</v>
      </c>
      <c r="D106" s="312"/>
      <c r="E106" s="312"/>
      <c r="F106" s="313" t="s">
        <v>923</v>
      </c>
      <c r="G106" s="290"/>
      <c r="H106" s="290" t="s">
        <v>963</v>
      </c>
      <c r="I106" s="290" t="s">
        <v>925</v>
      </c>
      <c r="J106" s="290">
        <v>20</v>
      </c>
      <c r="K106" s="304"/>
    </row>
    <row r="107" s="1" customFormat="1" ht="15" customHeight="1">
      <c r="B107" s="302"/>
      <c r="C107" s="290" t="s">
        <v>926</v>
      </c>
      <c r="D107" s="290"/>
      <c r="E107" s="290"/>
      <c r="F107" s="313" t="s">
        <v>923</v>
      </c>
      <c r="G107" s="290"/>
      <c r="H107" s="290" t="s">
        <v>963</v>
      </c>
      <c r="I107" s="290" t="s">
        <v>925</v>
      </c>
      <c r="J107" s="290">
        <v>120</v>
      </c>
      <c r="K107" s="304"/>
    </row>
    <row r="108" s="1" customFormat="1" ht="15" customHeight="1">
      <c r="B108" s="315"/>
      <c r="C108" s="290" t="s">
        <v>928</v>
      </c>
      <c r="D108" s="290"/>
      <c r="E108" s="290"/>
      <c r="F108" s="313" t="s">
        <v>929</v>
      </c>
      <c r="G108" s="290"/>
      <c r="H108" s="290" t="s">
        <v>963</v>
      </c>
      <c r="I108" s="290" t="s">
        <v>925</v>
      </c>
      <c r="J108" s="290">
        <v>50</v>
      </c>
      <c r="K108" s="304"/>
    </row>
    <row r="109" s="1" customFormat="1" ht="15" customHeight="1">
      <c r="B109" s="315"/>
      <c r="C109" s="290" t="s">
        <v>931</v>
      </c>
      <c r="D109" s="290"/>
      <c r="E109" s="290"/>
      <c r="F109" s="313" t="s">
        <v>923</v>
      </c>
      <c r="G109" s="290"/>
      <c r="H109" s="290" t="s">
        <v>963</v>
      </c>
      <c r="I109" s="290" t="s">
        <v>933</v>
      </c>
      <c r="J109" s="290"/>
      <c r="K109" s="304"/>
    </row>
    <row r="110" s="1" customFormat="1" ht="15" customHeight="1">
      <c r="B110" s="315"/>
      <c r="C110" s="290" t="s">
        <v>942</v>
      </c>
      <c r="D110" s="290"/>
      <c r="E110" s="290"/>
      <c r="F110" s="313" t="s">
        <v>929</v>
      </c>
      <c r="G110" s="290"/>
      <c r="H110" s="290" t="s">
        <v>963</v>
      </c>
      <c r="I110" s="290" t="s">
        <v>925</v>
      </c>
      <c r="J110" s="290">
        <v>50</v>
      </c>
      <c r="K110" s="304"/>
    </row>
    <row r="111" s="1" customFormat="1" ht="15" customHeight="1">
      <c r="B111" s="315"/>
      <c r="C111" s="290" t="s">
        <v>950</v>
      </c>
      <c r="D111" s="290"/>
      <c r="E111" s="290"/>
      <c r="F111" s="313" t="s">
        <v>929</v>
      </c>
      <c r="G111" s="290"/>
      <c r="H111" s="290" t="s">
        <v>963</v>
      </c>
      <c r="I111" s="290" t="s">
        <v>925</v>
      </c>
      <c r="J111" s="290">
        <v>50</v>
      </c>
      <c r="K111" s="304"/>
    </row>
    <row r="112" s="1" customFormat="1" ht="15" customHeight="1">
      <c r="B112" s="315"/>
      <c r="C112" s="290" t="s">
        <v>948</v>
      </c>
      <c r="D112" s="290"/>
      <c r="E112" s="290"/>
      <c r="F112" s="313" t="s">
        <v>929</v>
      </c>
      <c r="G112" s="290"/>
      <c r="H112" s="290" t="s">
        <v>963</v>
      </c>
      <c r="I112" s="290" t="s">
        <v>925</v>
      </c>
      <c r="J112" s="290">
        <v>50</v>
      </c>
      <c r="K112" s="304"/>
    </row>
    <row r="113" s="1" customFormat="1" ht="15" customHeight="1">
      <c r="B113" s="315"/>
      <c r="C113" s="290" t="s">
        <v>59</v>
      </c>
      <c r="D113" s="290"/>
      <c r="E113" s="290"/>
      <c r="F113" s="313" t="s">
        <v>923</v>
      </c>
      <c r="G113" s="290"/>
      <c r="H113" s="290" t="s">
        <v>964</v>
      </c>
      <c r="I113" s="290" t="s">
        <v>925</v>
      </c>
      <c r="J113" s="290">
        <v>20</v>
      </c>
      <c r="K113" s="304"/>
    </row>
    <row r="114" s="1" customFormat="1" ht="15" customHeight="1">
      <c r="B114" s="315"/>
      <c r="C114" s="290" t="s">
        <v>965</v>
      </c>
      <c r="D114" s="290"/>
      <c r="E114" s="290"/>
      <c r="F114" s="313" t="s">
        <v>923</v>
      </c>
      <c r="G114" s="290"/>
      <c r="H114" s="290" t="s">
        <v>966</v>
      </c>
      <c r="I114" s="290" t="s">
        <v>925</v>
      </c>
      <c r="J114" s="290">
        <v>120</v>
      </c>
      <c r="K114" s="304"/>
    </row>
    <row r="115" s="1" customFormat="1" ht="15" customHeight="1">
      <c r="B115" s="315"/>
      <c r="C115" s="290" t="s">
        <v>44</v>
      </c>
      <c r="D115" s="290"/>
      <c r="E115" s="290"/>
      <c r="F115" s="313" t="s">
        <v>923</v>
      </c>
      <c r="G115" s="290"/>
      <c r="H115" s="290" t="s">
        <v>967</v>
      </c>
      <c r="I115" s="290" t="s">
        <v>958</v>
      </c>
      <c r="J115" s="290"/>
      <c r="K115" s="304"/>
    </row>
    <row r="116" s="1" customFormat="1" ht="15" customHeight="1">
      <c r="B116" s="315"/>
      <c r="C116" s="290" t="s">
        <v>54</v>
      </c>
      <c r="D116" s="290"/>
      <c r="E116" s="290"/>
      <c r="F116" s="313" t="s">
        <v>923</v>
      </c>
      <c r="G116" s="290"/>
      <c r="H116" s="290" t="s">
        <v>968</v>
      </c>
      <c r="I116" s="290" t="s">
        <v>958</v>
      </c>
      <c r="J116" s="290"/>
      <c r="K116" s="304"/>
    </row>
    <row r="117" s="1" customFormat="1" ht="15" customHeight="1">
      <c r="B117" s="315"/>
      <c r="C117" s="290" t="s">
        <v>63</v>
      </c>
      <c r="D117" s="290"/>
      <c r="E117" s="290"/>
      <c r="F117" s="313" t="s">
        <v>923</v>
      </c>
      <c r="G117" s="290"/>
      <c r="H117" s="290" t="s">
        <v>969</v>
      </c>
      <c r="I117" s="290" t="s">
        <v>970</v>
      </c>
      <c r="J117" s="290"/>
      <c r="K117" s="304"/>
    </row>
    <row r="118" s="1" customFormat="1" ht="15" customHeight="1">
      <c r="B118" s="318"/>
      <c r="C118" s="324"/>
      <c r="D118" s="324"/>
      <c r="E118" s="324"/>
      <c r="F118" s="324"/>
      <c r="G118" s="324"/>
      <c r="H118" s="324"/>
      <c r="I118" s="324"/>
      <c r="J118" s="324"/>
      <c r="K118" s="320"/>
    </row>
    <row r="119" s="1" customFormat="1" ht="18.75" customHeight="1">
      <c r="B119" s="325"/>
      <c r="C119" s="326"/>
      <c r="D119" s="326"/>
      <c r="E119" s="326"/>
      <c r="F119" s="327"/>
      <c r="G119" s="326"/>
      <c r="H119" s="326"/>
      <c r="I119" s="326"/>
      <c r="J119" s="326"/>
      <c r="K119" s="325"/>
    </row>
    <row r="120" s="1" customFormat="1" ht="18.75" customHeight="1"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="1" customFormat="1" ht="7.5" customHeight="1">
      <c r="B121" s="328"/>
      <c r="C121" s="329"/>
      <c r="D121" s="329"/>
      <c r="E121" s="329"/>
      <c r="F121" s="329"/>
      <c r="G121" s="329"/>
      <c r="H121" s="329"/>
      <c r="I121" s="329"/>
      <c r="J121" s="329"/>
      <c r="K121" s="330"/>
    </row>
    <row r="122" s="1" customFormat="1" ht="45" customHeight="1">
      <c r="B122" s="331"/>
      <c r="C122" s="281" t="s">
        <v>971</v>
      </c>
      <c r="D122" s="281"/>
      <c r="E122" s="281"/>
      <c r="F122" s="281"/>
      <c r="G122" s="281"/>
      <c r="H122" s="281"/>
      <c r="I122" s="281"/>
      <c r="J122" s="281"/>
      <c r="K122" s="332"/>
    </row>
    <row r="123" s="1" customFormat="1" ht="17.25" customHeight="1">
      <c r="B123" s="333"/>
      <c r="C123" s="305" t="s">
        <v>917</v>
      </c>
      <c r="D123" s="305"/>
      <c r="E123" s="305"/>
      <c r="F123" s="305" t="s">
        <v>918</v>
      </c>
      <c r="G123" s="306"/>
      <c r="H123" s="305" t="s">
        <v>60</v>
      </c>
      <c r="I123" s="305" t="s">
        <v>63</v>
      </c>
      <c r="J123" s="305" t="s">
        <v>919</v>
      </c>
      <c r="K123" s="334"/>
    </row>
    <row r="124" s="1" customFormat="1" ht="17.25" customHeight="1">
      <c r="B124" s="333"/>
      <c r="C124" s="307" t="s">
        <v>920</v>
      </c>
      <c r="D124" s="307"/>
      <c r="E124" s="307"/>
      <c r="F124" s="308" t="s">
        <v>921</v>
      </c>
      <c r="G124" s="309"/>
      <c r="H124" s="307"/>
      <c r="I124" s="307"/>
      <c r="J124" s="307" t="s">
        <v>922</v>
      </c>
      <c r="K124" s="334"/>
    </row>
    <row r="125" s="1" customFormat="1" ht="5.25" customHeight="1">
      <c r="B125" s="335"/>
      <c r="C125" s="310"/>
      <c r="D125" s="310"/>
      <c r="E125" s="310"/>
      <c r="F125" s="310"/>
      <c r="G125" s="336"/>
      <c r="H125" s="310"/>
      <c r="I125" s="310"/>
      <c r="J125" s="310"/>
      <c r="K125" s="337"/>
    </row>
    <row r="126" s="1" customFormat="1" ht="15" customHeight="1">
      <c r="B126" s="335"/>
      <c r="C126" s="290" t="s">
        <v>926</v>
      </c>
      <c r="D126" s="312"/>
      <c r="E126" s="312"/>
      <c r="F126" s="313" t="s">
        <v>923</v>
      </c>
      <c r="G126" s="290"/>
      <c r="H126" s="290" t="s">
        <v>963</v>
      </c>
      <c r="I126" s="290" t="s">
        <v>925</v>
      </c>
      <c r="J126" s="290">
        <v>120</v>
      </c>
      <c r="K126" s="338"/>
    </row>
    <row r="127" s="1" customFormat="1" ht="15" customHeight="1">
      <c r="B127" s="335"/>
      <c r="C127" s="290" t="s">
        <v>972</v>
      </c>
      <c r="D127" s="290"/>
      <c r="E127" s="290"/>
      <c r="F127" s="313" t="s">
        <v>923</v>
      </c>
      <c r="G127" s="290"/>
      <c r="H127" s="290" t="s">
        <v>973</v>
      </c>
      <c r="I127" s="290" t="s">
        <v>925</v>
      </c>
      <c r="J127" s="290" t="s">
        <v>974</v>
      </c>
      <c r="K127" s="338"/>
    </row>
    <row r="128" s="1" customFormat="1" ht="15" customHeight="1">
      <c r="B128" s="335"/>
      <c r="C128" s="290" t="s">
        <v>871</v>
      </c>
      <c r="D128" s="290"/>
      <c r="E128" s="290"/>
      <c r="F128" s="313" t="s">
        <v>923</v>
      </c>
      <c r="G128" s="290"/>
      <c r="H128" s="290" t="s">
        <v>975</v>
      </c>
      <c r="I128" s="290" t="s">
        <v>925</v>
      </c>
      <c r="J128" s="290" t="s">
        <v>974</v>
      </c>
      <c r="K128" s="338"/>
    </row>
    <row r="129" s="1" customFormat="1" ht="15" customHeight="1">
      <c r="B129" s="335"/>
      <c r="C129" s="290" t="s">
        <v>934</v>
      </c>
      <c r="D129" s="290"/>
      <c r="E129" s="290"/>
      <c r="F129" s="313" t="s">
        <v>929</v>
      </c>
      <c r="G129" s="290"/>
      <c r="H129" s="290" t="s">
        <v>935</v>
      </c>
      <c r="I129" s="290" t="s">
        <v>925</v>
      </c>
      <c r="J129" s="290">
        <v>15</v>
      </c>
      <c r="K129" s="338"/>
    </row>
    <row r="130" s="1" customFormat="1" ht="15" customHeight="1">
      <c r="B130" s="335"/>
      <c r="C130" s="316" t="s">
        <v>936</v>
      </c>
      <c r="D130" s="316"/>
      <c r="E130" s="316"/>
      <c r="F130" s="317" t="s">
        <v>929</v>
      </c>
      <c r="G130" s="316"/>
      <c r="H130" s="316" t="s">
        <v>937</v>
      </c>
      <c r="I130" s="316" t="s">
        <v>925</v>
      </c>
      <c r="J130" s="316">
        <v>15</v>
      </c>
      <c r="K130" s="338"/>
    </row>
    <row r="131" s="1" customFormat="1" ht="15" customHeight="1">
      <c r="B131" s="335"/>
      <c r="C131" s="316" t="s">
        <v>938</v>
      </c>
      <c r="D131" s="316"/>
      <c r="E131" s="316"/>
      <c r="F131" s="317" t="s">
        <v>929</v>
      </c>
      <c r="G131" s="316"/>
      <c r="H131" s="316" t="s">
        <v>939</v>
      </c>
      <c r="I131" s="316" t="s">
        <v>925</v>
      </c>
      <c r="J131" s="316">
        <v>20</v>
      </c>
      <c r="K131" s="338"/>
    </row>
    <row r="132" s="1" customFormat="1" ht="15" customHeight="1">
      <c r="B132" s="335"/>
      <c r="C132" s="316" t="s">
        <v>940</v>
      </c>
      <c r="D132" s="316"/>
      <c r="E132" s="316"/>
      <c r="F132" s="317" t="s">
        <v>929</v>
      </c>
      <c r="G132" s="316"/>
      <c r="H132" s="316" t="s">
        <v>941</v>
      </c>
      <c r="I132" s="316" t="s">
        <v>925</v>
      </c>
      <c r="J132" s="316">
        <v>20</v>
      </c>
      <c r="K132" s="338"/>
    </row>
    <row r="133" s="1" customFormat="1" ht="15" customHeight="1">
      <c r="B133" s="335"/>
      <c r="C133" s="290" t="s">
        <v>928</v>
      </c>
      <c r="D133" s="290"/>
      <c r="E133" s="290"/>
      <c r="F133" s="313" t="s">
        <v>929</v>
      </c>
      <c r="G133" s="290"/>
      <c r="H133" s="290" t="s">
        <v>963</v>
      </c>
      <c r="I133" s="290" t="s">
        <v>925</v>
      </c>
      <c r="J133" s="290">
        <v>50</v>
      </c>
      <c r="K133" s="338"/>
    </row>
    <row r="134" s="1" customFormat="1" ht="15" customHeight="1">
      <c r="B134" s="335"/>
      <c r="C134" s="290" t="s">
        <v>942</v>
      </c>
      <c r="D134" s="290"/>
      <c r="E134" s="290"/>
      <c r="F134" s="313" t="s">
        <v>929</v>
      </c>
      <c r="G134" s="290"/>
      <c r="H134" s="290" t="s">
        <v>963</v>
      </c>
      <c r="I134" s="290" t="s">
        <v>925</v>
      </c>
      <c r="J134" s="290">
        <v>50</v>
      </c>
      <c r="K134" s="338"/>
    </row>
    <row r="135" s="1" customFormat="1" ht="15" customHeight="1">
      <c r="B135" s="335"/>
      <c r="C135" s="290" t="s">
        <v>948</v>
      </c>
      <c r="D135" s="290"/>
      <c r="E135" s="290"/>
      <c r="F135" s="313" t="s">
        <v>929</v>
      </c>
      <c r="G135" s="290"/>
      <c r="H135" s="290" t="s">
        <v>963</v>
      </c>
      <c r="I135" s="290" t="s">
        <v>925</v>
      </c>
      <c r="J135" s="290">
        <v>50</v>
      </c>
      <c r="K135" s="338"/>
    </row>
    <row r="136" s="1" customFormat="1" ht="15" customHeight="1">
      <c r="B136" s="335"/>
      <c r="C136" s="290" t="s">
        <v>950</v>
      </c>
      <c r="D136" s="290"/>
      <c r="E136" s="290"/>
      <c r="F136" s="313" t="s">
        <v>929</v>
      </c>
      <c r="G136" s="290"/>
      <c r="H136" s="290" t="s">
        <v>963</v>
      </c>
      <c r="I136" s="290" t="s">
        <v>925</v>
      </c>
      <c r="J136" s="290">
        <v>50</v>
      </c>
      <c r="K136" s="338"/>
    </row>
    <row r="137" s="1" customFormat="1" ht="15" customHeight="1">
      <c r="B137" s="335"/>
      <c r="C137" s="290" t="s">
        <v>951</v>
      </c>
      <c r="D137" s="290"/>
      <c r="E137" s="290"/>
      <c r="F137" s="313" t="s">
        <v>929</v>
      </c>
      <c r="G137" s="290"/>
      <c r="H137" s="290" t="s">
        <v>976</v>
      </c>
      <c r="I137" s="290" t="s">
        <v>925</v>
      </c>
      <c r="J137" s="290">
        <v>255</v>
      </c>
      <c r="K137" s="338"/>
    </row>
    <row r="138" s="1" customFormat="1" ht="15" customHeight="1">
      <c r="B138" s="335"/>
      <c r="C138" s="290" t="s">
        <v>953</v>
      </c>
      <c r="D138" s="290"/>
      <c r="E138" s="290"/>
      <c r="F138" s="313" t="s">
        <v>923</v>
      </c>
      <c r="G138" s="290"/>
      <c r="H138" s="290" t="s">
        <v>977</v>
      </c>
      <c r="I138" s="290" t="s">
        <v>955</v>
      </c>
      <c r="J138" s="290"/>
      <c r="K138" s="338"/>
    </row>
    <row r="139" s="1" customFormat="1" ht="15" customHeight="1">
      <c r="B139" s="335"/>
      <c r="C139" s="290" t="s">
        <v>956</v>
      </c>
      <c r="D139" s="290"/>
      <c r="E139" s="290"/>
      <c r="F139" s="313" t="s">
        <v>923</v>
      </c>
      <c r="G139" s="290"/>
      <c r="H139" s="290" t="s">
        <v>978</v>
      </c>
      <c r="I139" s="290" t="s">
        <v>958</v>
      </c>
      <c r="J139" s="290"/>
      <c r="K139" s="338"/>
    </row>
    <row r="140" s="1" customFormat="1" ht="15" customHeight="1">
      <c r="B140" s="335"/>
      <c r="C140" s="290" t="s">
        <v>959</v>
      </c>
      <c r="D140" s="290"/>
      <c r="E140" s="290"/>
      <c r="F140" s="313" t="s">
        <v>923</v>
      </c>
      <c r="G140" s="290"/>
      <c r="H140" s="290" t="s">
        <v>959</v>
      </c>
      <c r="I140" s="290" t="s">
        <v>958</v>
      </c>
      <c r="J140" s="290"/>
      <c r="K140" s="338"/>
    </row>
    <row r="141" s="1" customFormat="1" ht="15" customHeight="1">
      <c r="B141" s="335"/>
      <c r="C141" s="290" t="s">
        <v>44</v>
      </c>
      <c r="D141" s="290"/>
      <c r="E141" s="290"/>
      <c r="F141" s="313" t="s">
        <v>923</v>
      </c>
      <c r="G141" s="290"/>
      <c r="H141" s="290" t="s">
        <v>979</v>
      </c>
      <c r="I141" s="290" t="s">
        <v>958</v>
      </c>
      <c r="J141" s="290"/>
      <c r="K141" s="338"/>
    </row>
    <row r="142" s="1" customFormat="1" ht="15" customHeight="1">
      <c r="B142" s="335"/>
      <c r="C142" s="290" t="s">
        <v>980</v>
      </c>
      <c r="D142" s="290"/>
      <c r="E142" s="290"/>
      <c r="F142" s="313" t="s">
        <v>923</v>
      </c>
      <c r="G142" s="290"/>
      <c r="H142" s="290" t="s">
        <v>981</v>
      </c>
      <c r="I142" s="290" t="s">
        <v>958</v>
      </c>
      <c r="J142" s="290"/>
      <c r="K142" s="338"/>
    </row>
    <row r="143" s="1" customFormat="1" ht="15" customHeight="1">
      <c r="B143" s="339"/>
      <c r="C143" s="340"/>
      <c r="D143" s="340"/>
      <c r="E143" s="340"/>
      <c r="F143" s="340"/>
      <c r="G143" s="340"/>
      <c r="H143" s="340"/>
      <c r="I143" s="340"/>
      <c r="J143" s="340"/>
      <c r="K143" s="341"/>
    </row>
    <row r="144" s="1" customFormat="1" ht="18.75" customHeight="1">
      <c r="B144" s="326"/>
      <c r="C144" s="326"/>
      <c r="D144" s="326"/>
      <c r="E144" s="326"/>
      <c r="F144" s="327"/>
      <c r="G144" s="326"/>
      <c r="H144" s="326"/>
      <c r="I144" s="326"/>
      <c r="J144" s="326"/>
      <c r="K144" s="326"/>
    </row>
    <row r="145" s="1" customFormat="1" ht="18.75" customHeight="1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</row>
    <row r="146" s="1" customFormat="1" ht="7.5" customHeight="1">
      <c r="B146" s="299"/>
      <c r="C146" s="300"/>
      <c r="D146" s="300"/>
      <c r="E146" s="300"/>
      <c r="F146" s="300"/>
      <c r="G146" s="300"/>
      <c r="H146" s="300"/>
      <c r="I146" s="300"/>
      <c r="J146" s="300"/>
      <c r="K146" s="301"/>
    </row>
    <row r="147" s="1" customFormat="1" ht="45" customHeight="1">
      <c r="B147" s="302"/>
      <c r="C147" s="303" t="s">
        <v>982</v>
      </c>
      <c r="D147" s="303"/>
      <c r="E147" s="303"/>
      <c r="F147" s="303"/>
      <c r="G147" s="303"/>
      <c r="H147" s="303"/>
      <c r="I147" s="303"/>
      <c r="J147" s="303"/>
      <c r="K147" s="304"/>
    </row>
    <row r="148" s="1" customFormat="1" ht="17.25" customHeight="1">
      <c r="B148" s="302"/>
      <c r="C148" s="305" t="s">
        <v>917</v>
      </c>
      <c r="D148" s="305"/>
      <c r="E148" s="305"/>
      <c r="F148" s="305" t="s">
        <v>918</v>
      </c>
      <c r="G148" s="306"/>
      <c r="H148" s="305" t="s">
        <v>60</v>
      </c>
      <c r="I148" s="305" t="s">
        <v>63</v>
      </c>
      <c r="J148" s="305" t="s">
        <v>919</v>
      </c>
      <c r="K148" s="304"/>
    </row>
    <row r="149" s="1" customFormat="1" ht="17.25" customHeight="1">
      <c r="B149" s="302"/>
      <c r="C149" s="307" t="s">
        <v>920</v>
      </c>
      <c r="D149" s="307"/>
      <c r="E149" s="307"/>
      <c r="F149" s="308" t="s">
        <v>921</v>
      </c>
      <c r="G149" s="309"/>
      <c r="H149" s="307"/>
      <c r="I149" s="307"/>
      <c r="J149" s="307" t="s">
        <v>922</v>
      </c>
      <c r="K149" s="304"/>
    </row>
    <row r="150" s="1" customFormat="1" ht="5.25" customHeight="1">
      <c r="B150" s="315"/>
      <c r="C150" s="310"/>
      <c r="D150" s="310"/>
      <c r="E150" s="310"/>
      <c r="F150" s="310"/>
      <c r="G150" s="311"/>
      <c r="H150" s="310"/>
      <c r="I150" s="310"/>
      <c r="J150" s="310"/>
      <c r="K150" s="338"/>
    </row>
    <row r="151" s="1" customFormat="1" ht="15" customHeight="1">
      <c r="B151" s="315"/>
      <c r="C151" s="342" t="s">
        <v>926</v>
      </c>
      <c r="D151" s="290"/>
      <c r="E151" s="290"/>
      <c r="F151" s="343" t="s">
        <v>923</v>
      </c>
      <c r="G151" s="290"/>
      <c r="H151" s="342" t="s">
        <v>963</v>
      </c>
      <c r="I151" s="342" t="s">
        <v>925</v>
      </c>
      <c r="J151" s="342">
        <v>120</v>
      </c>
      <c r="K151" s="338"/>
    </row>
    <row r="152" s="1" customFormat="1" ht="15" customHeight="1">
      <c r="B152" s="315"/>
      <c r="C152" s="342" t="s">
        <v>972</v>
      </c>
      <c r="D152" s="290"/>
      <c r="E152" s="290"/>
      <c r="F152" s="343" t="s">
        <v>923</v>
      </c>
      <c r="G152" s="290"/>
      <c r="H152" s="342" t="s">
        <v>983</v>
      </c>
      <c r="I152" s="342" t="s">
        <v>925</v>
      </c>
      <c r="J152" s="342" t="s">
        <v>974</v>
      </c>
      <c r="K152" s="338"/>
    </row>
    <row r="153" s="1" customFormat="1" ht="15" customHeight="1">
      <c r="B153" s="315"/>
      <c r="C153" s="342" t="s">
        <v>871</v>
      </c>
      <c r="D153" s="290"/>
      <c r="E153" s="290"/>
      <c r="F153" s="343" t="s">
        <v>923</v>
      </c>
      <c r="G153" s="290"/>
      <c r="H153" s="342" t="s">
        <v>984</v>
      </c>
      <c r="I153" s="342" t="s">
        <v>925</v>
      </c>
      <c r="J153" s="342" t="s">
        <v>974</v>
      </c>
      <c r="K153" s="338"/>
    </row>
    <row r="154" s="1" customFormat="1" ht="15" customHeight="1">
      <c r="B154" s="315"/>
      <c r="C154" s="342" t="s">
        <v>928</v>
      </c>
      <c r="D154" s="290"/>
      <c r="E154" s="290"/>
      <c r="F154" s="343" t="s">
        <v>929</v>
      </c>
      <c r="G154" s="290"/>
      <c r="H154" s="342" t="s">
        <v>963</v>
      </c>
      <c r="I154" s="342" t="s">
        <v>925</v>
      </c>
      <c r="J154" s="342">
        <v>50</v>
      </c>
      <c r="K154" s="338"/>
    </row>
    <row r="155" s="1" customFormat="1" ht="15" customHeight="1">
      <c r="B155" s="315"/>
      <c r="C155" s="342" t="s">
        <v>931</v>
      </c>
      <c r="D155" s="290"/>
      <c r="E155" s="290"/>
      <c r="F155" s="343" t="s">
        <v>923</v>
      </c>
      <c r="G155" s="290"/>
      <c r="H155" s="342" t="s">
        <v>963</v>
      </c>
      <c r="I155" s="342" t="s">
        <v>933</v>
      </c>
      <c r="J155" s="342"/>
      <c r="K155" s="338"/>
    </row>
    <row r="156" s="1" customFormat="1" ht="15" customHeight="1">
      <c r="B156" s="315"/>
      <c r="C156" s="342" t="s">
        <v>942</v>
      </c>
      <c r="D156" s="290"/>
      <c r="E156" s="290"/>
      <c r="F156" s="343" t="s">
        <v>929</v>
      </c>
      <c r="G156" s="290"/>
      <c r="H156" s="342" t="s">
        <v>963</v>
      </c>
      <c r="I156" s="342" t="s">
        <v>925</v>
      </c>
      <c r="J156" s="342">
        <v>50</v>
      </c>
      <c r="K156" s="338"/>
    </row>
    <row r="157" s="1" customFormat="1" ht="15" customHeight="1">
      <c r="B157" s="315"/>
      <c r="C157" s="342" t="s">
        <v>950</v>
      </c>
      <c r="D157" s="290"/>
      <c r="E157" s="290"/>
      <c r="F157" s="343" t="s">
        <v>929</v>
      </c>
      <c r="G157" s="290"/>
      <c r="H157" s="342" t="s">
        <v>963</v>
      </c>
      <c r="I157" s="342" t="s">
        <v>925</v>
      </c>
      <c r="J157" s="342">
        <v>50</v>
      </c>
      <c r="K157" s="338"/>
    </row>
    <row r="158" s="1" customFormat="1" ht="15" customHeight="1">
      <c r="B158" s="315"/>
      <c r="C158" s="342" t="s">
        <v>948</v>
      </c>
      <c r="D158" s="290"/>
      <c r="E158" s="290"/>
      <c r="F158" s="343" t="s">
        <v>929</v>
      </c>
      <c r="G158" s="290"/>
      <c r="H158" s="342" t="s">
        <v>963</v>
      </c>
      <c r="I158" s="342" t="s">
        <v>925</v>
      </c>
      <c r="J158" s="342">
        <v>50</v>
      </c>
      <c r="K158" s="338"/>
    </row>
    <row r="159" s="1" customFormat="1" ht="15" customHeight="1">
      <c r="B159" s="315"/>
      <c r="C159" s="342" t="s">
        <v>121</v>
      </c>
      <c r="D159" s="290"/>
      <c r="E159" s="290"/>
      <c r="F159" s="343" t="s">
        <v>923</v>
      </c>
      <c r="G159" s="290"/>
      <c r="H159" s="342" t="s">
        <v>985</v>
      </c>
      <c r="I159" s="342" t="s">
        <v>925</v>
      </c>
      <c r="J159" s="342" t="s">
        <v>986</v>
      </c>
      <c r="K159" s="338"/>
    </row>
    <row r="160" s="1" customFormat="1" ht="15" customHeight="1">
      <c r="B160" s="315"/>
      <c r="C160" s="342" t="s">
        <v>987</v>
      </c>
      <c r="D160" s="290"/>
      <c r="E160" s="290"/>
      <c r="F160" s="343" t="s">
        <v>923</v>
      </c>
      <c r="G160" s="290"/>
      <c r="H160" s="342" t="s">
        <v>988</v>
      </c>
      <c r="I160" s="342" t="s">
        <v>958</v>
      </c>
      <c r="J160" s="342"/>
      <c r="K160" s="338"/>
    </row>
    <row r="161" s="1" customFormat="1" ht="15" customHeight="1">
      <c r="B161" s="344"/>
      <c r="C161" s="324"/>
      <c r="D161" s="324"/>
      <c r="E161" s="324"/>
      <c r="F161" s="324"/>
      <c r="G161" s="324"/>
      <c r="H161" s="324"/>
      <c r="I161" s="324"/>
      <c r="J161" s="324"/>
      <c r="K161" s="345"/>
    </row>
    <row r="162" s="1" customFormat="1" ht="18.75" customHeight="1">
      <c r="B162" s="326"/>
      <c r="C162" s="336"/>
      <c r="D162" s="336"/>
      <c r="E162" s="336"/>
      <c r="F162" s="346"/>
      <c r="G162" s="336"/>
      <c r="H162" s="336"/>
      <c r="I162" s="336"/>
      <c r="J162" s="336"/>
      <c r="K162" s="326"/>
    </row>
    <row r="163" s="1" customFormat="1" ht="18.75" customHeight="1"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</row>
    <row r="164" s="1" customFormat="1" ht="7.5" customHeight="1">
      <c r="B164" s="277"/>
      <c r="C164" s="278"/>
      <c r="D164" s="278"/>
      <c r="E164" s="278"/>
      <c r="F164" s="278"/>
      <c r="G164" s="278"/>
      <c r="H164" s="278"/>
      <c r="I164" s="278"/>
      <c r="J164" s="278"/>
      <c r="K164" s="279"/>
    </row>
    <row r="165" s="1" customFormat="1" ht="45" customHeight="1">
      <c r="B165" s="280"/>
      <c r="C165" s="281" t="s">
        <v>989</v>
      </c>
      <c r="D165" s="281"/>
      <c r="E165" s="281"/>
      <c r="F165" s="281"/>
      <c r="G165" s="281"/>
      <c r="H165" s="281"/>
      <c r="I165" s="281"/>
      <c r="J165" s="281"/>
      <c r="K165" s="282"/>
    </row>
    <row r="166" s="1" customFormat="1" ht="17.25" customHeight="1">
      <c r="B166" s="280"/>
      <c r="C166" s="305" t="s">
        <v>917</v>
      </c>
      <c r="D166" s="305"/>
      <c r="E166" s="305"/>
      <c r="F166" s="305" t="s">
        <v>918</v>
      </c>
      <c r="G166" s="347"/>
      <c r="H166" s="348" t="s">
        <v>60</v>
      </c>
      <c r="I166" s="348" t="s">
        <v>63</v>
      </c>
      <c r="J166" s="305" t="s">
        <v>919</v>
      </c>
      <c r="K166" s="282"/>
    </row>
    <row r="167" s="1" customFormat="1" ht="17.25" customHeight="1">
      <c r="B167" s="283"/>
      <c r="C167" s="307" t="s">
        <v>920</v>
      </c>
      <c r="D167" s="307"/>
      <c r="E167" s="307"/>
      <c r="F167" s="308" t="s">
        <v>921</v>
      </c>
      <c r="G167" s="349"/>
      <c r="H167" s="350"/>
      <c r="I167" s="350"/>
      <c r="J167" s="307" t="s">
        <v>922</v>
      </c>
      <c r="K167" s="285"/>
    </row>
    <row r="168" s="1" customFormat="1" ht="5.25" customHeight="1">
      <c r="B168" s="315"/>
      <c r="C168" s="310"/>
      <c r="D168" s="310"/>
      <c r="E168" s="310"/>
      <c r="F168" s="310"/>
      <c r="G168" s="311"/>
      <c r="H168" s="310"/>
      <c r="I168" s="310"/>
      <c r="J168" s="310"/>
      <c r="K168" s="338"/>
    </row>
    <row r="169" s="1" customFormat="1" ht="15" customHeight="1">
      <c r="B169" s="315"/>
      <c r="C169" s="290" t="s">
        <v>926</v>
      </c>
      <c r="D169" s="290"/>
      <c r="E169" s="290"/>
      <c r="F169" s="313" t="s">
        <v>923</v>
      </c>
      <c r="G169" s="290"/>
      <c r="H169" s="290" t="s">
        <v>963</v>
      </c>
      <c r="I169" s="290" t="s">
        <v>925</v>
      </c>
      <c r="J169" s="290">
        <v>120</v>
      </c>
      <c r="K169" s="338"/>
    </row>
    <row r="170" s="1" customFormat="1" ht="15" customHeight="1">
      <c r="B170" s="315"/>
      <c r="C170" s="290" t="s">
        <v>972</v>
      </c>
      <c r="D170" s="290"/>
      <c r="E170" s="290"/>
      <c r="F170" s="313" t="s">
        <v>923</v>
      </c>
      <c r="G170" s="290"/>
      <c r="H170" s="290" t="s">
        <v>973</v>
      </c>
      <c r="I170" s="290" t="s">
        <v>925</v>
      </c>
      <c r="J170" s="290" t="s">
        <v>974</v>
      </c>
      <c r="K170" s="338"/>
    </row>
    <row r="171" s="1" customFormat="1" ht="15" customHeight="1">
      <c r="B171" s="315"/>
      <c r="C171" s="290" t="s">
        <v>871</v>
      </c>
      <c r="D171" s="290"/>
      <c r="E171" s="290"/>
      <c r="F171" s="313" t="s">
        <v>923</v>
      </c>
      <c r="G171" s="290"/>
      <c r="H171" s="290" t="s">
        <v>990</v>
      </c>
      <c r="I171" s="290" t="s">
        <v>925</v>
      </c>
      <c r="J171" s="290" t="s">
        <v>974</v>
      </c>
      <c r="K171" s="338"/>
    </row>
    <row r="172" s="1" customFormat="1" ht="15" customHeight="1">
      <c r="B172" s="315"/>
      <c r="C172" s="290" t="s">
        <v>928</v>
      </c>
      <c r="D172" s="290"/>
      <c r="E172" s="290"/>
      <c r="F172" s="313" t="s">
        <v>929</v>
      </c>
      <c r="G172" s="290"/>
      <c r="H172" s="290" t="s">
        <v>990</v>
      </c>
      <c r="I172" s="290" t="s">
        <v>925</v>
      </c>
      <c r="J172" s="290">
        <v>50</v>
      </c>
      <c r="K172" s="338"/>
    </row>
    <row r="173" s="1" customFormat="1" ht="15" customHeight="1">
      <c r="B173" s="315"/>
      <c r="C173" s="290" t="s">
        <v>931</v>
      </c>
      <c r="D173" s="290"/>
      <c r="E173" s="290"/>
      <c r="F173" s="313" t="s">
        <v>923</v>
      </c>
      <c r="G173" s="290"/>
      <c r="H173" s="290" t="s">
        <v>990</v>
      </c>
      <c r="I173" s="290" t="s">
        <v>933</v>
      </c>
      <c r="J173" s="290"/>
      <c r="K173" s="338"/>
    </row>
    <row r="174" s="1" customFormat="1" ht="15" customHeight="1">
      <c r="B174" s="315"/>
      <c r="C174" s="290" t="s">
        <v>942</v>
      </c>
      <c r="D174" s="290"/>
      <c r="E174" s="290"/>
      <c r="F174" s="313" t="s">
        <v>929</v>
      </c>
      <c r="G174" s="290"/>
      <c r="H174" s="290" t="s">
        <v>990</v>
      </c>
      <c r="I174" s="290" t="s">
        <v>925</v>
      </c>
      <c r="J174" s="290">
        <v>50</v>
      </c>
      <c r="K174" s="338"/>
    </row>
    <row r="175" s="1" customFormat="1" ht="15" customHeight="1">
      <c r="B175" s="315"/>
      <c r="C175" s="290" t="s">
        <v>950</v>
      </c>
      <c r="D175" s="290"/>
      <c r="E175" s="290"/>
      <c r="F175" s="313" t="s">
        <v>929</v>
      </c>
      <c r="G175" s="290"/>
      <c r="H175" s="290" t="s">
        <v>990</v>
      </c>
      <c r="I175" s="290" t="s">
        <v>925</v>
      </c>
      <c r="J175" s="290">
        <v>50</v>
      </c>
      <c r="K175" s="338"/>
    </row>
    <row r="176" s="1" customFormat="1" ht="15" customHeight="1">
      <c r="B176" s="315"/>
      <c r="C176" s="290" t="s">
        <v>948</v>
      </c>
      <c r="D176" s="290"/>
      <c r="E176" s="290"/>
      <c r="F176" s="313" t="s">
        <v>929</v>
      </c>
      <c r="G176" s="290"/>
      <c r="H176" s="290" t="s">
        <v>990</v>
      </c>
      <c r="I176" s="290" t="s">
        <v>925</v>
      </c>
      <c r="J176" s="290">
        <v>50</v>
      </c>
      <c r="K176" s="338"/>
    </row>
    <row r="177" s="1" customFormat="1" ht="15" customHeight="1">
      <c r="B177" s="315"/>
      <c r="C177" s="290" t="s">
        <v>127</v>
      </c>
      <c r="D177" s="290"/>
      <c r="E177" s="290"/>
      <c r="F177" s="313" t="s">
        <v>923</v>
      </c>
      <c r="G177" s="290"/>
      <c r="H177" s="290" t="s">
        <v>991</v>
      </c>
      <c r="I177" s="290" t="s">
        <v>992</v>
      </c>
      <c r="J177" s="290"/>
      <c r="K177" s="338"/>
    </row>
    <row r="178" s="1" customFormat="1" ht="15" customHeight="1">
      <c r="B178" s="315"/>
      <c r="C178" s="290" t="s">
        <v>63</v>
      </c>
      <c r="D178" s="290"/>
      <c r="E178" s="290"/>
      <c r="F178" s="313" t="s">
        <v>923</v>
      </c>
      <c r="G178" s="290"/>
      <c r="H178" s="290" t="s">
        <v>993</v>
      </c>
      <c r="I178" s="290" t="s">
        <v>994</v>
      </c>
      <c r="J178" s="290">
        <v>1</v>
      </c>
      <c r="K178" s="338"/>
    </row>
    <row r="179" s="1" customFormat="1" ht="15" customHeight="1">
      <c r="B179" s="315"/>
      <c r="C179" s="290" t="s">
        <v>59</v>
      </c>
      <c r="D179" s="290"/>
      <c r="E179" s="290"/>
      <c r="F179" s="313" t="s">
        <v>923</v>
      </c>
      <c r="G179" s="290"/>
      <c r="H179" s="290" t="s">
        <v>995</v>
      </c>
      <c r="I179" s="290" t="s">
        <v>925</v>
      </c>
      <c r="J179" s="290">
        <v>20</v>
      </c>
      <c r="K179" s="338"/>
    </row>
    <row r="180" s="1" customFormat="1" ht="15" customHeight="1">
      <c r="B180" s="315"/>
      <c r="C180" s="290" t="s">
        <v>60</v>
      </c>
      <c r="D180" s="290"/>
      <c r="E180" s="290"/>
      <c r="F180" s="313" t="s">
        <v>923</v>
      </c>
      <c r="G180" s="290"/>
      <c r="H180" s="290" t="s">
        <v>996</v>
      </c>
      <c r="I180" s="290" t="s">
        <v>925</v>
      </c>
      <c r="J180" s="290">
        <v>255</v>
      </c>
      <c r="K180" s="338"/>
    </row>
    <row r="181" s="1" customFormat="1" ht="15" customHeight="1">
      <c r="B181" s="315"/>
      <c r="C181" s="290" t="s">
        <v>128</v>
      </c>
      <c r="D181" s="290"/>
      <c r="E181" s="290"/>
      <c r="F181" s="313" t="s">
        <v>923</v>
      </c>
      <c r="G181" s="290"/>
      <c r="H181" s="290" t="s">
        <v>887</v>
      </c>
      <c r="I181" s="290" t="s">
        <v>925</v>
      </c>
      <c r="J181" s="290">
        <v>10</v>
      </c>
      <c r="K181" s="338"/>
    </row>
    <row r="182" s="1" customFormat="1" ht="15" customHeight="1">
      <c r="B182" s="315"/>
      <c r="C182" s="290" t="s">
        <v>129</v>
      </c>
      <c r="D182" s="290"/>
      <c r="E182" s="290"/>
      <c r="F182" s="313" t="s">
        <v>923</v>
      </c>
      <c r="G182" s="290"/>
      <c r="H182" s="290" t="s">
        <v>997</v>
      </c>
      <c r="I182" s="290" t="s">
        <v>958</v>
      </c>
      <c r="J182" s="290"/>
      <c r="K182" s="338"/>
    </row>
    <row r="183" s="1" customFormat="1" ht="15" customHeight="1">
      <c r="B183" s="315"/>
      <c r="C183" s="290" t="s">
        <v>998</v>
      </c>
      <c r="D183" s="290"/>
      <c r="E183" s="290"/>
      <c r="F183" s="313" t="s">
        <v>923</v>
      </c>
      <c r="G183" s="290"/>
      <c r="H183" s="290" t="s">
        <v>999</v>
      </c>
      <c r="I183" s="290" t="s">
        <v>958</v>
      </c>
      <c r="J183" s="290"/>
      <c r="K183" s="338"/>
    </row>
    <row r="184" s="1" customFormat="1" ht="15" customHeight="1">
      <c r="B184" s="315"/>
      <c r="C184" s="290" t="s">
        <v>987</v>
      </c>
      <c r="D184" s="290"/>
      <c r="E184" s="290"/>
      <c r="F184" s="313" t="s">
        <v>923</v>
      </c>
      <c r="G184" s="290"/>
      <c r="H184" s="290" t="s">
        <v>1000</v>
      </c>
      <c r="I184" s="290" t="s">
        <v>958</v>
      </c>
      <c r="J184" s="290"/>
      <c r="K184" s="338"/>
    </row>
    <row r="185" s="1" customFormat="1" ht="15" customHeight="1">
      <c r="B185" s="315"/>
      <c r="C185" s="290" t="s">
        <v>131</v>
      </c>
      <c r="D185" s="290"/>
      <c r="E185" s="290"/>
      <c r="F185" s="313" t="s">
        <v>929</v>
      </c>
      <c r="G185" s="290"/>
      <c r="H185" s="290" t="s">
        <v>1001</v>
      </c>
      <c r="I185" s="290" t="s">
        <v>925</v>
      </c>
      <c r="J185" s="290">
        <v>50</v>
      </c>
      <c r="K185" s="338"/>
    </row>
    <row r="186" s="1" customFormat="1" ht="15" customHeight="1">
      <c r="B186" s="315"/>
      <c r="C186" s="290" t="s">
        <v>1002</v>
      </c>
      <c r="D186" s="290"/>
      <c r="E186" s="290"/>
      <c r="F186" s="313" t="s">
        <v>929</v>
      </c>
      <c r="G186" s="290"/>
      <c r="H186" s="290" t="s">
        <v>1003</v>
      </c>
      <c r="I186" s="290" t="s">
        <v>1004</v>
      </c>
      <c r="J186" s="290"/>
      <c r="K186" s="338"/>
    </row>
    <row r="187" s="1" customFormat="1" ht="15" customHeight="1">
      <c r="B187" s="315"/>
      <c r="C187" s="290" t="s">
        <v>1005</v>
      </c>
      <c r="D187" s="290"/>
      <c r="E187" s="290"/>
      <c r="F187" s="313" t="s">
        <v>929</v>
      </c>
      <c r="G187" s="290"/>
      <c r="H187" s="290" t="s">
        <v>1006</v>
      </c>
      <c r="I187" s="290" t="s">
        <v>1004</v>
      </c>
      <c r="J187" s="290"/>
      <c r="K187" s="338"/>
    </row>
    <row r="188" s="1" customFormat="1" ht="15" customHeight="1">
      <c r="B188" s="315"/>
      <c r="C188" s="290" t="s">
        <v>1007</v>
      </c>
      <c r="D188" s="290"/>
      <c r="E188" s="290"/>
      <c r="F188" s="313" t="s">
        <v>929</v>
      </c>
      <c r="G188" s="290"/>
      <c r="H188" s="290" t="s">
        <v>1008</v>
      </c>
      <c r="I188" s="290" t="s">
        <v>1004</v>
      </c>
      <c r="J188" s="290"/>
      <c r="K188" s="338"/>
    </row>
    <row r="189" s="1" customFormat="1" ht="15" customHeight="1">
      <c r="B189" s="315"/>
      <c r="C189" s="351" t="s">
        <v>1009</v>
      </c>
      <c r="D189" s="290"/>
      <c r="E189" s="290"/>
      <c r="F189" s="313" t="s">
        <v>929</v>
      </c>
      <c r="G189" s="290"/>
      <c r="H189" s="290" t="s">
        <v>1010</v>
      </c>
      <c r="I189" s="290" t="s">
        <v>1011</v>
      </c>
      <c r="J189" s="352" t="s">
        <v>1012</v>
      </c>
      <c r="K189" s="338"/>
    </row>
    <row r="190" s="1" customFormat="1" ht="15" customHeight="1">
      <c r="B190" s="315"/>
      <c r="C190" s="351" t="s">
        <v>48</v>
      </c>
      <c r="D190" s="290"/>
      <c r="E190" s="290"/>
      <c r="F190" s="313" t="s">
        <v>923</v>
      </c>
      <c r="G190" s="290"/>
      <c r="H190" s="287" t="s">
        <v>1013</v>
      </c>
      <c r="I190" s="290" t="s">
        <v>1014</v>
      </c>
      <c r="J190" s="290"/>
      <c r="K190" s="338"/>
    </row>
    <row r="191" s="1" customFormat="1" ht="15" customHeight="1">
      <c r="B191" s="315"/>
      <c r="C191" s="351" t="s">
        <v>1015</v>
      </c>
      <c r="D191" s="290"/>
      <c r="E191" s="290"/>
      <c r="F191" s="313" t="s">
        <v>923</v>
      </c>
      <c r="G191" s="290"/>
      <c r="H191" s="290" t="s">
        <v>1016</v>
      </c>
      <c r="I191" s="290" t="s">
        <v>958</v>
      </c>
      <c r="J191" s="290"/>
      <c r="K191" s="338"/>
    </row>
    <row r="192" s="1" customFormat="1" ht="15" customHeight="1">
      <c r="B192" s="315"/>
      <c r="C192" s="351" t="s">
        <v>1017</v>
      </c>
      <c r="D192" s="290"/>
      <c r="E192" s="290"/>
      <c r="F192" s="313" t="s">
        <v>923</v>
      </c>
      <c r="G192" s="290"/>
      <c r="H192" s="290" t="s">
        <v>1018</v>
      </c>
      <c r="I192" s="290" t="s">
        <v>958</v>
      </c>
      <c r="J192" s="290"/>
      <c r="K192" s="338"/>
    </row>
    <row r="193" s="1" customFormat="1" ht="15" customHeight="1">
      <c r="B193" s="315"/>
      <c r="C193" s="351" t="s">
        <v>1019</v>
      </c>
      <c r="D193" s="290"/>
      <c r="E193" s="290"/>
      <c r="F193" s="313" t="s">
        <v>929</v>
      </c>
      <c r="G193" s="290"/>
      <c r="H193" s="290" t="s">
        <v>1020</v>
      </c>
      <c r="I193" s="290" t="s">
        <v>958</v>
      </c>
      <c r="J193" s="290"/>
      <c r="K193" s="338"/>
    </row>
    <row r="194" s="1" customFormat="1" ht="15" customHeight="1">
      <c r="B194" s="344"/>
      <c r="C194" s="353"/>
      <c r="D194" s="324"/>
      <c r="E194" s="324"/>
      <c r="F194" s="324"/>
      <c r="G194" s="324"/>
      <c r="H194" s="324"/>
      <c r="I194" s="324"/>
      <c r="J194" s="324"/>
      <c r="K194" s="345"/>
    </row>
    <row r="195" s="1" customFormat="1" ht="18.75" customHeight="1">
      <c r="B195" s="326"/>
      <c r="C195" s="336"/>
      <c r="D195" s="336"/>
      <c r="E195" s="336"/>
      <c r="F195" s="346"/>
      <c r="G195" s="336"/>
      <c r="H195" s="336"/>
      <c r="I195" s="336"/>
      <c r="J195" s="336"/>
      <c r="K195" s="326"/>
    </row>
    <row r="196" s="1" customFormat="1" ht="18.75" customHeight="1">
      <c r="B196" s="326"/>
      <c r="C196" s="336"/>
      <c r="D196" s="336"/>
      <c r="E196" s="336"/>
      <c r="F196" s="346"/>
      <c r="G196" s="336"/>
      <c r="H196" s="336"/>
      <c r="I196" s="336"/>
      <c r="J196" s="336"/>
      <c r="K196" s="326"/>
    </row>
    <row r="197" s="1" customFormat="1" ht="18.75" customHeight="1"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</row>
    <row r="198" s="1" customFormat="1" ht="13.5">
      <c r="B198" s="277"/>
      <c r="C198" s="278"/>
      <c r="D198" s="278"/>
      <c r="E198" s="278"/>
      <c r="F198" s="278"/>
      <c r="G198" s="278"/>
      <c r="H198" s="278"/>
      <c r="I198" s="278"/>
      <c r="J198" s="278"/>
      <c r="K198" s="279"/>
    </row>
    <row r="199" s="1" customFormat="1" ht="21">
      <c r="B199" s="280"/>
      <c r="C199" s="281" t="s">
        <v>1021</v>
      </c>
      <c r="D199" s="281"/>
      <c r="E199" s="281"/>
      <c r="F199" s="281"/>
      <c r="G199" s="281"/>
      <c r="H199" s="281"/>
      <c r="I199" s="281"/>
      <c r="J199" s="281"/>
      <c r="K199" s="282"/>
    </row>
    <row r="200" s="1" customFormat="1" ht="25.5" customHeight="1">
      <c r="B200" s="280"/>
      <c r="C200" s="354" t="s">
        <v>1022</v>
      </c>
      <c r="D200" s="354"/>
      <c r="E200" s="354"/>
      <c r="F200" s="354" t="s">
        <v>1023</v>
      </c>
      <c r="G200" s="355"/>
      <c r="H200" s="354" t="s">
        <v>1024</v>
      </c>
      <c r="I200" s="354"/>
      <c r="J200" s="354"/>
      <c r="K200" s="282"/>
    </row>
    <row r="201" s="1" customFormat="1" ht="5.25" customHeight="1">
      <c r="B201" s="315"/>
      <c r="C201" s="310"/>
      <c r="D201" s="310"/>
      <c r="E201" s="310"/>
      <c r="F201" s="310"/>
      <c r="G201" s="336"/>
      <c r="H201" s="310"/>
      <c r="I201" s="310"/>
      <c r="J201" s="310"/>
      <c r="K201" s="338"/>
    </row>
    <row r="202" s="1" customFormat="1" ht="15" customHeight="1">
      <c r="B202" s="315"/>
      <c r="C202" s="290" t="s">
        <v>1014</v>
      </c>
      <c r="D202" s="290"/>
      <c r="E202" s="290"/>
      <c r="F202" s="313" t="s">
        <v>49</v>
      </c>
      <c r="G202" s="290"/>
      <c r="H202" s="290" t="s">
        <v>1025</v>
      </c>
      <c r="I202" s="290"/>
      <c r="J202" s="290"/>
      <c r="K202" s="338"/>
    </row>
    <row r="203" s="1" customFormat="1" ht="15" customHeight="1">
      <c r="B203" s="315"/>
      <c r="C203" s="290"/>
      <c r="D203" s="290"/>
      <c r="E203" s="290"/>
      <c r="F203" s="313" t="s">
        <v>50</v>
      </c>
      <c r="G203" s="290"/>
      <c r="H203" s="290" t="s">
        <v>1026</v>
      </c>
      <c r="I203" s="290"/>
      <c r="J203" s="290"/>
      <c r="K203" s="338"/>
    </row>
    <row r="204" s="1" customFormat="1" ht="15" customHeight="1">
      <c r="B204" s="315"/>
      <c r="C204" s="290"/>
      <c r="D204" s="290"/>
      <c r="E204" s="290"/>
      <c r="F204" s="313" t="s">
        <v>53</v>
      </c>
      <c r="G204" s="290"/>
      <c r="H204" s="290" t="s">
        <v>1027</v>
      </c>
      <c r="I204" s="290"/>
      <c r="J204" s="290"/>
      <c r="K204" s="338"/>
    </row>
    <row r="205" s="1" customFormat="1" ht="15" customHeight="1">
      <c r="B205" s="315"/>
      <c r="C205" s="290"/>
      <c r="D205" s="290"/>
      <c r="E205" s="290"/>
      <c r="F205" s="313" t="s">
        <v>51</v>
      </c>
      <c r="G205" s="290"/>
      <c r="H205" s="290" t="s">
        <v>1028</v>
      </c>
      <c r="I205" s="290"/>
      <c r="J205" s="290"/>
      <c r="K205" s="338"/>
    </row>
    <row r="206" s="1" customFormat="1" ht="15" customHeight="1">
      <c r="B206" s="315"/>
      <c r="C206" s="290"/>
      <c r="D206" s="290"/>
      <c r="E206" s="290"/>
      <c r="F206" s="313" t="s">
        <v>52</v>
      </c>
      <c r="G206" s="290"/>
      <c r="H206" s="290" t="s">
        <v>1029</v>
      </c>
      <c r="I206" s="290"/>
      <c r="J206" s="290"/>
      <c r="K206" s="338"/>
    </row>
    <row r="207" s="1" customFormat="1" ht="15" customHeight="1">
      <c r="B207" s="315"/>
      <c r="C207" s="290"/>
      <c r="D207" s="290"/>
      <c r="E207" s="290"/>
      <c r="F207" s="313"/>
      <c r="G207" s="290"/>
      <c r="H207" s="290"/>
      <c r="I207" s="290"/>
      <c r="J207" s="290"/>
      <c r="K207" s="338"/>
    </row>
    <row r="208" s="1" customFormat="1" ht="15" customHeight="1">
      <c r="B208" s="315"/>
      <c r="C208" s="290" t="s">
        <v>970</v>
      </c>
      <c r="D208" s="290"/>
      <c r="E208" s="290"/>
      <c r="F208" s="313" t="s">
        <v>85</v>
      </c>
      <c r="G208" s="290"/>
      <c r="H208" s="290" t="s">
        <v>1030</v>
      </c>
      <c r="I208" s="290"/>
      <c r="J208" s="290"/>
      <c r="K208" s="338"/>
    </row>
    <row r="209" s="1" customFormat="1" ht="15" customHeight="1">
      <c r="B209" s="315"/>
      <c r="C209" s="290"/>
      <c r="D209" s="290"/>
      <c r="E209" s="290"/>
      <c r="F209" s="313" t="s">
        <v>868</v>
      </c>
      <c r="G209" s="290"/>
      <c r="H209" s="290" t="s">
        <v>869</v>
      </c>
      <c r="I209" s="290"/>
      <c r="J209" s="290"/>
      <c r="K209" s="338"/>
    </row>
    <row r="210" s="1" customFormat="1" ht="15" customHeight="1">
      <c r="B210" s="315"/>
      <c r="C210" s="290"/>
      <c r="D210" s="290"/>
      <c r="E210" s="290"/>
      <c r="F210" s="313" t="s">
        <v>866</v>
      </c>
      <c r="G210" s="290"/>
      <c r="H210" s="290" t="s">
        <v>1031</v>
      </c>
      <c r="I210" s="290"/>
      <c r="J210" s="290"/>
      <c r="K210" s="338"/>
    </row>
    <row r="211" s="1" customFormat="1" ht="15" customHeight="1">
      <c r="B211" s="356"/>
      <c r="C211" s="290"/>
      <c r="D211" s="290"/>
      <c r="E211" s="290"/>
      <c r="F211" s="313" t="s">
        <v>115</v>
      </c>
      <c r="G211" s="351"/>
      <c r="H211" s="342" t="s">
        <v>870</v>
      </c>
      <c r="I211" s="342"/>
      <c r="J211" s="342"/>
      <c r="K211" s="357"/>
    </row>
    <row r="212" s="1" customFormat="1" ht="15" customHeight="1">
      <c r="B212" s="356"/>
      <c r="C212" s="290"/>
      <c r="D212" s="290"/>
      <c r="E212" s="290"/>
      <c r="F212" s="313" t="s">
        <v>112</v>
      </c>
      <c r="G212" s="351"/>
      <c r="H212" s="342" t="s">
        <v>1032</v>
      </c>
      <c r="I212" s="342"/>
      <c r="J212" s="342"/>
      <c r="K212" s="357"/>
    </row>
    <row r="213" s="1" customFormat="1" ht="15" customHeight="1">
      <c r="B213" s="356"/>
      <c r="C213" s="290"/>
      <c r="D213" s="290"/>
      <c r="E213" s="290"/>
      <c r="F213" s="313"/>
      <c r="G213" s="351"/>
      <c r="H213" s="342"/>
      <c r="I213" s="342"/>
      <c r="J213" s="342"/>
      <c r="K213" s="357"/>
    </row>
    <row r="214" s="1" customFormat="1" ht="15" customHeight="1">
      <c r="B214" s="356"/>
      <c r="C214" s="290" t="s">
        <v>994</v>
      </c>
      <c r="D214" s="290"/>
      <c r="E214" s="290"/>
      <c r="F214" s="313">
        <v>1</v>
      </c>
      <c r="G214" s="351"/>
      <c r="H214" s="342" t="s">
        <v>1033</v>
      </c>
      <c r="I214" s="342"/>
      <c r="J214" s="342"/>
      <c r="K214" s="357"/>
    </row>
    <row r="215" s="1" customFormat="1" ht="15" customHeight="1">
      <c r="B215" s="356"/>
      <c r="C215" s="290"/>
      <c r="D215" s="290"/>
      <c r="E215" s="290"/>
      <c r="F215" s="313">
        <v>2</v>
      </c>
      <c r="G215" s="351"/>
      <c r="H215" s="342" t="s">
        <v>1034</v>
      </c>
      <c r="I215" s="342"/>
      <c r="J215" s="342"/>
      <c r="K215" s="357"/>
    </row>
    <row r="216" s="1" customFormat="1" ht="15" customHeight="1">
      <c r="B216" s="356"/>
      <c r="C216" s="290"/>
      <c r="D216" s="290"/>
      <c r="E216" s="290"/>
      <c r="F216" s="313">
        <v>3</v>
      </c>
      <c r="G216" s="351"/>
      <c r="H216" s="342" t="s">
        <v>1035</v>
      </c>
      <c r="I216" s="342"/>
      <c r="J216" s="342"/>
      <c r="K216" s="357"/>
    </row>
    <row r="217" s="1" customFormat="1" ht="15" customHeight="1">
      <c r="B217" s="356"/>
      <c r="C217" s="290"/>
      <c r="D217" s="290"/>
      <c r="E217" s="290"/>
      <c r="F217" s="313">
        <v>4</v>
      </c>
      <c r="G217" s="351"/>
      <c r="H217" s="342" t="s">
        <v>1036</v>
      </c>
      <c r="I217" s="342"/>
      <c r="J217" s="342"/>
      <c r="K217" s="357"/>
    </row>
    <row r="218" s="1" customFormat="1" ht="12.75" customHeight="1">
      <c r="B218" s="358"/>
      <c r="C218" s="359"/>
      <c r="D218" s="359"/>
      <c r="E218" s="359"/>
      <c r="F218" s="359"/>
      <c r="G218" s="359"/>
      <c r="H218" s="359"/>
      <c r="I218" s="359"/>
      <c r="J218" s="359"/>
      <c r="K218" s="360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88</v>
      </c>
    </row>
    <row r="4" s="1" customFormat="1" ht="24.96" customHeight="1">
      <c r="B4" s="21"/>
      <c r="D4" s="131" t="s">
        <v>117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SOUTĚŽNÍ AREÁL PRO PRÁCI S MOTOROVOU PILOU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118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119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40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15. 11. 2021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42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47.25" customHeight="1">
      <c r="A27" s="139"/>
      <c r="B27" s="140"/>
      <c r="C27" s="139"/>
      <c r="D27" s="139"/>
      <c r="E27" s="141" t="s">
        <v>43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44</v>
      </c>
      <c r="E30" s="39"/>
      <c r="F30" s="39"/>
      <c r="G30" s="39"/>
      <c r="H30" s="39"/>
      <c r="I30" s="39"/>
      <c r="J30" s="145">
        <f>ROUND(J81,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46</v>
      </c>
      <c r="G32" s="39"/>
      <c r="H32" s="39"/>
      <c r="I32" s="146" t="s">
        <v>45</v>
      </c>
      <c r="J32" s="146" t="s">
        <v>47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48</v>
      </c>
      <c r="E33" s="133" t="s">
        <v>49</v>
      </c>
      <c r="F33" s="148">
        <f>ROUND((SUM(BE81:BE114)),  2)</f>
        <v>0</v>
      </c>
      <c r="G33" s="39"/>
      <c r="H33" s="39"/>
      <c r="I33" s="149">
        <v>0.20999999999999999</v>
      </c>
      <c r="J33" s="148">
        <f>ROUND(((SUM(BE81:BE114))*I33),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50</v>
      </c>
      <c r="F34" s="148">
        <f>ROUND((SUM(BF81:BF114)),  2)</f>
        <v>0</v>
      </c>
      <c r="G34" s="39"/>
      <c r="H34" s="39"/>
      <c r="I34" s="149">
        <v>0.14999999999999999</v>
      </c>
      <c r="J34" s="148">
        <f>ROUND(((SUM(BF81:BF114))*I34),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51</v>
      </c>
      <c r="F35" s="148">
        <f>ROUND((SUM(BG81:BG114)),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52</v>
      </c>
      <c r="F36" s="148">
        <f>ROUND((SUM(BH81:BH114)),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53</v>
      </c>
      <c r="F37" s="148">
        <f>ROUND((SUM(BI81:BI114)),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54</v>
      </c>
      <c r="E39" s="152"/>
      <c r="F39" s="152"/>
      <c r="G39" s="153" t="s">
        <v>55</v>
      </c>
      <c r="H39" s="154" t="s">
        <v>56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SOUTĚŽNÍ AREÁL PRO PRÁCI S MOTOROVOU PILOU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01 - SPOL.PŘÍPR. PRÁCE A TER. ÚPRAVY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22</v>
      </c>
      <c r="D52" s="41"/>
      <c r="E52" s="41"/>
      <c r="F52" s="28" t="str">
        <f>F12</f>
        <v>Žlutice</v>
      </c>
      <c r="G52" s="41"/>
      <c r="H52" s="41"/>
      <c r="I52" s="33" t="s">
        <v>24</v>
      </c>
      <c r="J52" s="73" t="str">
        <f>IF(J12="","",J12)</f>
        <v>15. 11. 2021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26</v>
      </c>
      <c r="D54" s="41"/>
      <c r="E54" s="41"/>
      <c r="F54" s="28" t="str">
        <f>E15</f>
        <v>Střední lesnická škola Žlutice, p.o.</v>
      </c>
      <c r="G54" s="41"/>
      <c r="H54" s="41"/>
      <c r="I54" s="33" t="s">
        <v>34</v>
      </c>
      <c r="J54" s="37" t="str">
        <f>E21</f>
        <v>Ing. Milan KALÁB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121</v>
      </c>
      <c r="D57" s="163"/>
      <c r="E57" s="163"/>
      <c r="F57" s="163"/>
      <c r="G57" s="163"/>
      <c r="H57" s="163"/>
      <c r="I57" s="163"/>
      <c r="J57" s="164" t="s">
        <v>122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76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123</v>
      </c>
    </row>
    <row r="60" s="9" customFormat="1" ht="24.96" customHeight="1">
      <c r="A60" s="9"/>
      <c r="B60" s="166"/>
      <c r="C60" s="167"/>
      <c r="D60" s="168" t="s">
        <v>124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125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6.96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="2" customFormat="1" ht="6.96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24.96" customHeight="1">
      <c r="A68" s="39"/>
      <c r="B68" s="40"/>
      <c r="C68" s="24" t="s">
        <v>126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6.96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16.5" customHeight="1">
      <c r="A71" s="39"/>
      <c r="B71" s="40"/>
      <c r="C71" s="41"/>
      <c r="D71" s="41"/>
      <c r="E71" s="161" t="str">
        <f>E7</f>
        <v>SOUTĚŽNÍ AREÁL PRO PRÁCI S MOTOROVOU PILOU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2" customHeight="1">
      <c r="A72" s="39"/>
      <c r="B72" s="40"/>
      <c r="C72" s="33" t="s">
        <v>118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6.5" customHeight="1">
      <c r="A73" s="39"/>
      <c r="B73" s="40"/>
      <c r="C73" s="41"/>
      <c r="D73" s="41"/>
      <c r="E73" s="70" t="str">
        <f>E9</f>
        <v>01 - SPOL.PŘÍPR. PRÁCE A TER. ÚPRAVY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22</v>
      </c>
      <c r="D75" s="41"/>
      <c r="E75" s="41"/>
      <c r="F75" s="28" t="str">
        <f>F12</f>
        <v>Žlutice</v>
      </c>
      <c r="G75" s="41"/>
      <c r="H75" s="41"/>
      <c r="I75" s="33" t="s">
        <v>24</v>
      </c>
      <c r="J75" s="73" t="str">
        <f>IF(J12="","",J12)</f>
        <v>15. 11. 2021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5.15" customHeight="1">
      <c r="A77" s="39"/>
      <c r="B77" s="40"/>
      <c r="C77" s="33" t="s">
        <v>26</v>
      </c>
      <c r="D77" s="41"/>
      <c r="E77" s="41"/>
      <c r="F77" s="28" t="str">
        <f>E15</f>
        <v>Střední lesnická škola Žlutice, p.o.</v>
      </c>
      <c r="G77" s="41"/>
      <c r="H77" s="41"/>
      <c r="I77" s="33" t="s">
        <v>34</v>
      </c>
      <c r="J77" s="37" t="str">
        <f>E21</f>
        <v>Ing. Milan KALÁB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5.15" customHeight="1">
      <c r="A78" s="39"/>
      <c r="B78" s="40"/>
      <c r="C78" s="33" t="s">
        <v>32</v>
      </c>
      <c r="D78" s="41"/>
      <c r="E78" s="41"/>
      <c r="F78" s="28" t="str">
        <f>IF(E18="","",E18)</f>
        <v>Vyplň údaj</v>
      </c>
      <c r="G78" s="41"/>
      <c r="H78" s="41"/>
      <c r="I78" s="33" t="s">
        <v>39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0.32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11" customFormat="1" ht="29.28" customHeight="1">
      <c r="A80" s="178"/>
      <c r="B80" s="179"/>
      <c r="C80" s="180" t="s">
        <v>127</v>
      </c>
      <c r="D80" s="181" t="s">
        <v>63</v>
      </c>
      <c r="E80" s="181" t="s">
        <v>59</v>
      </c>
      <c r="F80" s="181" t="s">
        <v>60</v>
      </c>
      <c r="G80" s="181" t="s">
        <v>128</v>
      </c>
      <c r="H80" s="181" t="s">
        <v>129</v>
      </c>
      <c r="I80" s="181" t="s">
        <v>130</v>
      </c>
      <c r="J80" s="181" t="s">
        <v>122</v>
      </c>
      <c r="K80" s="182" t="s">
        <v>131</v>
      </c>
      <c r="L80" s="183"/>
      <c r="M80" s="93" t="s">
        <v>40</v>
      </c>
      <c r="N80" s="94" t="s">
        <v>48</v>
      </c>
      <c r="O80" s="94" t="s">
        <v>132</v>
      </c>
      <c r="P80" s="94" t="s">
        <v>133</v>
      </c>
      <c r="Q80" s="94" t="s">
        <v>134</v>
      </c>
      <c r="R80" s="94" t="s">
        <v>135</v>
      </c>
      <c r="S80" s="94" t="s">
        <v>136</v>
      </c>
      <c r="T80" s="95" t="s">
        <v>137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="2" customFormat="1" ht="22.8" customHeight="1">
      <c r="A81" s="39"/>
      <c r="B81" s="40"/>
      <c r="C81" s="100" t="s">
        <v>138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0.011833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77</v>
      </c>
      <c r="AU81" s="18" t="s">
        <v>123</v>
      </c>
      <c r="BK81" s="188">
        <f>BK82</f>
        <v>0</v>
      </c>
    </row>
    <row r="82" s="12" customFormat="1" ht="25.92" customHeight="1">
      <c r="A82" s="12"/>
      <c r="B82" s="189"/>
      <c r="C82" s="190"/>
      <c r="D82" s="191" t="s">
        <v>77</v>
      </c>
      <c r="E82" s="192" t="s">
        <v>139</v>
      </c>
      <c r="F82" s="192" t="s">
        <v>140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0.011833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86</v>
      </c>
      <c r="AT82" s="201" t="s">
        <v>77</v>
      </c>
      <c r="AU82" s="201" t="s">
        <v>78</v>
      </c>
      <c r="AY82" s="200" t="s">
        <v>141</v>
      </c>
      <c r="BK82" s="202">
        <f>BK83</f>
        <v>0</v>
      </c>
    </row>
    <row r="83" s="12" customFormat="1" ht="22.8" customHeight="1">
      <c r="A83" s="12"/>
      <c r="B83" s="189"/>
      <c r="C83" s="190"/>
      <c r="D83" s="191" t="s">
        <v>77</v>
      </c>
      <c r="E83" s="203" t="s">
        <v>86</v>
      </c>
      <c r="F83" s="203" t="s">
        <v>142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SUM(P84:P114)</f>
        <v>0</v>
      </c>
      <c r="Q83" s="197"/>
      <c r="R83" s="198">
        <f>SUM(R84:R114)</f>
        <v>0.011833</v>
      </c>
      <c r="S83" s="197"/>
      <c r="T83" s="199">
        <f>SUM(T84:T114)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86</v>
      </c>
      <c r="AT83" s="201" t="s">
        <v>77</v>
      </c>
      <c r="AU83" s="201" t="s">
        <v>86</v>
      </c>
      <c r="AY83" s="200" t="s">
        <v>141</v>
      </c>
      <c r="BK83" s="202">
        <f>SUM(BK84:BK114)</f>
        <v>0</v>
      </c>
    </row>
    <row r="84" s="2" customFormat="1" ht="16.5" customHeight="1">
      <c r="A84" s="39"/>
      <c r="B84" s="40"/>
      <c r="C84" s="205" t="s">
        <v>86</v>
      </c>
      <c r="D84" s="205" t="s">
        <v>143</v>
      </c>
      <c r="E84" s="206" t="s">
        <v>144</v>
      </c>
      <c r="F84" s="207" t="s">
        <v>145</v>
      </c>
      <c r="G84" s="208" t="s">
        <v>146</v>
      </c>
      <c r="H84" s="209">
        <v>978</v>
      </c>
      <c r="I84" s="210"/>
      <c r="J84" s="211">
        <f>ROUND(I84*H84,2)</f>
        <v>0</v>
      </c>
      <c r="K84" s="207" t="s">
        <v>147</v>
      </c>
      <c r="L84" s="45"/>
      <c r="M84" s="212" t="s">
        <v>40</v>
      </c>
      <c r="N84" s="213" t="s">
        <v>49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148</v>
      </c>
      <c r="AT84" s="216" t="s">
        <v>143</v>
      </c>
      <c r="AU84" s="216" t="s">
        <v>88</v>
      </c>
      <c r="AY84" s="18" t="s">
        <v>141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86</v>
      </c>
      <c r="BK84" s="217">
        <f>ROUND(I84*H84,2)</f>
        <v>0</v>
      </c>
      <c r="BL84" s="18" t="s">
        <v>148</v>
      </c>
      <c r="BM84" s="216" t="s">
        <v>149</v>
      </c>
    </row>
    <row r="85" s="2" customFormat="1">
      <c r="A85" s="39"/>
      <c r="B85" s="40"/>
      <c r="C85" s="41"/>
      <c r="D85" s="218" t="s">
        <v>150</v>
      </c>
      <c r="E85" s="41"/>
      <c r="F85" s="219" t="s">
        <v>151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150</v>
      </c>
      <c r="AU85" s="18" t="s">
        <v>88</v>
      </c>
    </row>
    <row r="86" s="2" customFormat="1">
      <c r="A86" s="39"/>
      <c r="B86" s="40"/>
      <c r="C86" s="41"/>
      <c r="D86" s="223" t="s">
        <v>152</v>
      </c>
      <c r="E86" s="41"/>
      <c r="F86" s="224" t="s">
        <v>153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152</v>
      </c>
      <c r="AU86" s="18" t="s">
        <v>88</v>
      </c>
    </row>
    <row r="87" s="13" customFormat="1">
      <c r="A87" s="13"/>
      <c r="B87" s="225"/>
      <c r="C87" s="226"/>
      <c r="D87" s="223" t="s">
        <v>154</v>
      </c>
      <c r="E87" s="227" t="s">
        <v>40</v>
      </c>
      <c r="F87" s="228" t="s">
        <v>155</v>
      </c>
      <c r="G87" s="226"/>
      <c r="H87" s="227" t="s">
        <v>40</v>
      </c>
      <c r="I87" s="229"/>
      <c r="J87" s="226"/>
      <c r="K87" s="226"/>
      <c r="L87" s="230"/>
      <c r="M87" s="231"/>
      <c r="N87" s="232"/>
      <c r="O87" s="232"/>
      <c r="P87" s="232"/>
      <c r="Q87" s="232"/>
      <c r="R87" s="232"/>
      <c r="S87" s="232"/>
      <c r="T87" s="23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4" t="s">
        <v>154</v>
      </c>
      <c r="AU87" s="234" t="s">
        <v>88</v>
      </c>
      <c r="AV87" s="13" t="s">
        <v>86</v>
      </c>
      <c r="AW87" s="13" t="s">
        <v>38</v>
      </c>
      <c r="AX87" s="13" t="s">
        <v>78</v>
      </c>
      <c r="AY87" s="234" t="s">
        <v>141</v>
      </c>
    </row>
    <row r="88" s="14" customFormat="1">
      <c r="A88" s="14"/>
      <c r="B88" s="235"/>
      <c r="C88" s="236"/>
      <c r="D88" s="223" t="s">
        <v>154</v>
      </c>
      <c r="E88" s="237" t="s">
        <v>40</v>
      </c>
      <c r="F88" s="238" t="s">
        <v>156</v>
      </c>
      <c r="G88" s="236"/>
      <c r="H88" s="239">
        <v>978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5" t="s">
        <v>154</v>
      </c>
      <c r="AU88" s="245" t="s">
        <v>88</v>
      </c>
      <c r="AV88" s="14" t="s">
        <v>88</v>
      </c>
      <c r="AW88" s="14" t="s">
        <v>38</v>
      </c>
      <c r="AX88" s="14" t="s">
        <v>86</v>
      </c>
      <c r="AY88" s="245" t="s">
        <v>141</v>
      </c>
    </row>
    <row r="89" s="2" customFormat="1" ht="37.8" customHeight="1">
      <c r="A89" s="39"/>
      <c r="B89" s="40"/>
      <c r="C89" s="205" t="s">
        <v>88</v>
      </c>
      <c r="D89" s="205" t="s">
        <v>143</v>
      </c>
      <c r="E89" s="206" t="s">
        <v>157</v>
      </c>
      <c r="F89" s="207" t="s">
        <v>158</v>
      </c>
      <c r="G89" s="208" t="s">
        <v>159</v>
      </c>
      <c r="H89" s="209">
        <v>57.950000000000003</v>
      </c>
      <c r="I89" s="210"/>
      <c r="J89" s="211">
        <f>ROUND(I89*H89,2)</f>
        <v>0</v>
      </c>
      <c r="K89" s="207" t="s">
        <v>147</v>
      </c>
      <c r="L89" s="45"/>
      <c r="M89" s="212" t="s">
        <v>40</v>
      </c>
      <c r="N89" s="213" t="s">
        <v>49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148</v>
      </c>
      <c r="AT89" s="216" t="s">
        <v>143</v>
      </c>
      <c r="AU89" s="216" t="s">
        <v>88</v>
      </c>
      <c r="AY89" s="18" t="s">
        <v>141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86</v>
      </c>
      <c r="BK89" s="217">
        <f>ROUND(I89*H89,2)</f>
        <v>0</v>
      </c>
      <c r="BL89" s="18" t="s">
        <v>148</v>
      </c>
      <c r="BM89" s="216" t="s">
        <v>160</v>
      </c>
    </row>
    <row r="90" s="2" customFormat="1">
      <c r="A90" s="39"/>
      <c r="B90" s="40"/>
      <c r="C90" s="41"/>
      <c r="D90" s="218" t="s">
        <v>150</v>
      </c>
      <c r="E90" s="41"/>
      <c r="F90" s="219" t="s">
        <v>161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150</v>
      </c>
      <c r="AU90" s="18" t="s">
        <v>88</v>
      </c>
    </row>
    <row r="91" s="2" customFormat="1">
      <c r="A91" s="39"/>
      <c r="B91" s="40"/>
      <c r="C91" s="41"/>
      <c r="D91" s="223" t="s">
        <v>152</v>
      </c>
      <c r="E91" s="41"/>
      <c r="F91" s="224" t="s">
        <v>153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152</v>
      </c>
      <c r="AU91" s="18" t="s">
        <v>88</v>
      </c>
    </row>
    <row r="92" s="13" customFormat="1">
      <c r="A92" s="13"/>
      <c r="B92" s="225"/>
      <c r="C92" s="226"/>
      <c r="D92" s="223" t="s">
        <v>154</v>
      </c>
      <c r="E92" s="227" t="s">
        <v>40</v>
      </c>
      <c r="F92" s="228" t="s">
        <v>162</v>
      </c>
      <c r="G92" s="226"/>
      <c r="H92" s="227" t="s">
        <v>40</v>
      </c>
      <c r="I92" s="229"/>
      <c r="J92" s="226"/>
      <c r="K92" s="226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154</v>
      </c>
      <c r="AU92" s="234" t="s">
        <v>88</v>
      </c>
      <c r="AV92" s="13" t="s">
        <v>86</v>
      </c>
      <c r="AW92" s="13" t="s">
        <v>38</v>
      </c>
      <c r="AX92" s="13" t="s">
        <v>78</v>
      </c>
      <c r="AY92" s="234" t="s">
        <v>141</v>
      </c>
    </row>
    <row r="93" s="14" customFormat="1">
      <c r="A93" s="14"/>
      <c r="B93" s="235"/>
      <c r="C93" s="236"/>
      <c r="D93" s="223" t="s">
        <v>154</v>
      </c>
      <c r="E93" s="237" t="s">
        <v>40</v>
      </c>
      <c r="F93" s="238" t="s">
        <v>163</v>
      </c>
      <c r="G93" s="236"/>
      <c r="H93" s="239">
        <v>57.950000000000003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5" t="s">
        <v>154</v>
      </c>
      <c r="AU93" s="245" t="s">
        <v>88</v>
      </c>
      <c r="AV93" s="14" t="s">
        <v>88</v>
      </c>
      <c r="AW93" s="14" t="s">
        <v>38</v>
      </c>
      <c r="AX93" s="14" t="s">
        <v>86</v>
      </c>
      <c r="AY93" s="245" t="s">
        <v>141</v>
      </c>
    </row>
    <row r="94" s="2" customFormat="1" ht="24.15" customHeight="1">
      <c r="A94" s="39"/>
      <c r="B94" s="40"/>
      <c r="C94" s="205" t="s">
        <v>164</v>
      </c>
      <c r="D94" s="205" t="s">
        <v>143</v>
      </c>
      <c r="E94" s="206" t="s">
        <v>165</v>
      </c>
      <c r="F94" s="207" t="s">
        <v>166</v>
      </c>
      <c r="G94" s="208" t="s">
        <v>146</v>
      </c>
      <c r="H94" s="209">
        <v>591.66999999999996</v>
      </c>
      <c r="I94" s="210"/>
      <c r="J94" s="211">
        <f>ROUND(I94*H94,2)</f>
        <v>0</v>
      </c>
      <c r="K94" s="207" t="s">
        <v>147</v>
      </c>
      <c r="L94" s="45"/>
      <c r="M94" s="212" t="s">
        <v>40</v>
      </c>
      <c r="N94" s="213" t="s">
        <v>49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148</v>
      </c>
      <c r="AT94" s="216" t="s">
        <v>143</v>
      </c>
      <c r="AU94" s="216" t="s">
        <v>88</v>
      </c>
      <c r="AY94" s="18" t="s">
        <v>141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86</v>
      </c>
      <c r="BK94" s="217">
        <f>ROUND(I94*H94,2)</f>
        <v>0</v>
      </c>
      <c r="BL94" s="18" t="s">
        <v>148</v>
      </c>
      <c r="BM94" s="216" t="s">
        <v>167</v>
      </c>
    </row>
    <row r="95" s="2" customFormat="1">
      <c r="A95" s="39"/>
      <c r="B95" s="40"/>
      <c r="C95" s="41"/>
      <c r="D95" s="218" t="s">
        <v>150</v>
      </c>
      <c r="E95" s="41"/>
      <c r="F95" s="219" t="s">
        <v>168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150</v>
      </c>
      <c r="AU95" s="18" t="s">
        <v>88</v>
      </c>
    </row>
    <row r="96" s="2" customFormat="1">
      <c r="A96" s="39"/>
      <c r="B96" s="40"/>
      <c r="C96" s="41"/>
      <c r="D96" s="223" t="s">
        <v>152</v>
      </c>
      <c r="E96" s="41"/>
      <c r="F96" s="224" t="s">
        <v>169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152</v>
      </c>
      <c r="AU96" s="18" t="s">
        <v>88</v>
      </c>
    </row>
    <row r="97" s="13" customFormat="1">
      <c r="A97" s="13"/>
      <c r="B97" s="225"/>
      <c r="C97" s="226"/>
      <c r="D97" s="223" t="s">
        <v>154</v>
      </c>
      <c r="E97" s="227" t="s">
        <v>40</v>
      </c>
      <c r="F97" s="228" t="s">
        <v>155</v>
      </c>
      <c r="G97" s="226"/>
      <c r="H97" s="227" t="s">
        <v>40</v>
      </c>
      <c r="I97" s="229"/>
      <c r="J97" s="226"/>
      <c r="K97" s="226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154</v>
      </c>
      <c r="AU97" s="234" t="s">
        <v>88</v>
      </c>
      <c r="AV97" s="13" t="s">
        <v>86</v>
      </c>
      <c r="AW97" s="13" t="s">
        <v>38</v>
      </c>
      <c r="AX97" s="13" t="s">
        <v>78</v>
      </c>
      <c r="AY97" s="234" t="s">
        <v>141</v>
      </c>
    </row>
    <row r="98" s="14" customFormat="1">
      <c r="A98" s="14"/>
      <c r="B98" s="235"/>
      <c r="C98" s="236"/>
      <c r="D98" s="223" t="s">
        <v>154</v>
      </c>
      <c r="E98" s="237" t="s">
        <v>40</v>
      </c>
      <c r="F98" s="238" t="s">
        <v>170</v>
      </c>
      <c r="G98" s="236"/>
      <c r="H98" s="239">
        <v>978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5" t="s">
        <v>154</v>
      </c>
      <c r="AU98" s="245" t="s">
        <v>88</v>
      </c>
      <c r="AV98" s="14" t="s">
        <v>88</v>
      </c>
      <c r="AW98" s="14" t="s">
        <v>38</v>
      </c>
      <c r="AX98" s="14" t="s">
        <v>78</v>
      </c>
      <c r="AY98" s="245" t="s">
        <v>141</v>
      </c>
    </row>
    <row r="99" s="14" customFormat="1">
      <c r="A99" s="14"/>
      <c r="B99" s="235"/>
      <c r="C99" s="236"/>
      <c r="D99" s="223" t="s">
        <v>154</v>
      </c>
      <c r="E99" s="237" t="s">
        <v>40</v>
      </c>
      <c r="F99" s="238" t="s">
        <v>171</v>
      </c>
      <c r="G99" s="236"/>
      <c r="H99" s="239">
        <v>-386.32999999999998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154</v>
      </c>
      <c r="AU99" s="245" t="s">
        <v>88</v>
      </c>
      <c r="AV99" s="14" t="s">
        <v>88</v>
      </c>
      <c r="AW99" s="14" t="s">
        <v>38</v>
      </c>
      <c r="AX99" s="14" t="s">
        <v>78</v>
      </c>
      <c r="AY99" s="245" t="s">
        <v>141</v>
      </c>
    </row>
    <row r="100" s="15" customFormat="1">
      <c r="A100" s="15"/>
      <c r="B100" s="246"/>
      <c r="C100" s="247"/>
      <c r="D100" s="223" t="s">
        <v>154</v>
      </c>
      <c r="E100" s="248" t="s">
        <v>40</v>
      </c>
      <c r="F100" s="249" t="s">
        <v>172</v>
      </c>
      <c r="G100" s="247"/>
      <c r="H100" s="250">
        <v>591.67000000000007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6" t="s">
        <v>154</v>
      </c>
      <c r="AU100" s="256" t="s">
        <v>88</v>
      </c>
      <c r="AV100" s="15" t="s">
        <v>148</v>
      </c>
      <c r="AW100" s="15" t="s">
        <v>38</v>
      </c>
      <c r="AX100" s="15" t="s">
        <v>86</v>
      </c>
      <c r="AY100" s="256" t="s">
        <v>141</v>
      </c>
    </row>
    <row r="101" s="2" customFormat="1" ht="24.15" customHeight="1">
      <c r="A101" s="39"/>
      <c r="B101" s="40"/>
      <c r="C101" s="205" t="s">
        <v>148</v>
      </c>
      <c r="D101" s="205" t="s">
        <v>143</v>
      </c>
      <c r="E101" s="206" t="s">
        <v>173</v>
      </c>
      <c r="F101" s="207" t="s">
        <v>174</v>
      </c>
      <c r="G101" s="208" t="s">
        <v>146</v>
      </c>
      <c r="H101" s="209">
        <v>591.66999999999996</v>
      </c>
      <c r="I101" s="210"/>
      <c r="J101" s="211">
        <f>ROUND(I101*H101,2)</f>
        <v>0</v>
      </c>
      <c r="K101" s="207" t="s">
        <v>147</v>
      </c>
      <c r="L101" s="45"/>
      <c r="M101" s="212" t="s">
        <v>40</v>
      </c>
      <c r="N101" s="213" t="s">
        <v>49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148</v>
      </c>
      <c r="AT101" s="216" t="s">
        <v>143</v>
      </c>
      <c r="AU101" s="216" t="s">
        <v>88</v>
      </c>
      <c r="AY101" s="18" t="s">
        <v>141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86</v>
      </c>
      <c r="BK101" s="217">
        <f>ROUND(I101*H101,2)</f>
        <v>0</v>
      </c>
      <c r="BL101" s="18" t="s">
        <v>148</v>
      </c>
      <c r="BM101" s="216" t="s">
        <v>175</v>
      </c>
    </row>
    <row r="102" s="2" customFormat="1">
      <c r="A102" s="39"/>
      <c r="B102" s="40"/>
      <c r="C102" s="41"/>
      <c r="D102" s="218" t="s">
        <v>150</v>
      </c>
      <c r="E102" s="41"/>
      <c r="F102" s="219" t="s">
        <v>176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150</v>
      </c>
      <c r="AU102" s="18" t="s">
        <v>88</v>
      </c>
    </row>
    <row r="103" s="13" customFormat="1">
      <c r="A103" s="13"/>
      <c r="B103" s="225"/>
      <c r="C103" s="226"/>
      <c r="D103" s="223" t="s">
        <v>154</v>
      </c>
      <c r="E103" s="227" t="s">
        <v>40</v>
      </c>
      <c r="F103" s="228" t="s">
        <v>155</v>
      </c>
      <c r="G103" s="226"/>
      <c r="H103" s="227" t="s">
        <v>40</v>
      </c>
      <c r="I103" s="229"/>
      <c r="J103" s="226"/>
      <c r="K103" s="226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154</v>
      </c>
      <c r="AU103" s="234" t="s">
        <v>88</v>
      </c>
      <c r="AV103" s="13" t="s">
        <v>86</v>
      </c>
      <c r="AW103" s="13" t="s">
        <v>38</v>
      </c>
      <c r="AX103" s="13" t="s">
        <v>78</v>
      </c>
      <c r="AY103" s="234" t="s">
        <v>141</v>
      </c>
    </row>
    <row r="104" s="14" customFormat="1">
      <c r="A104" s="14"/>
      <c r="B104" s="235"/>
      <c r="C104" s="236"/>
      <c r="D104" s="223" t="s">
        <v>154</v>
      </c>
      <c r="E104" s="237" t="s">
        <v>40</v>
      </c>
      <c r="F104" s="238" t="s">
        <v>170</v>
      </c>
      <c r="G104" s="236"/>
      <c r="H104" s="239">
        <v>978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154</v>
      </c>
      <c r="AU104" s="245" t="s">
        <v>88</v>
      </c>
      <c r="AV104" s="14" t="s">
        <v>88</v>
      </c>
      <c r="AW104" s="14" t="s">
        <v>38</v>
      </c>
      <c r="AX104" s="14" t="s">
        <v>78</v>
      </c>
      <c r="AY104" s="245" t="s">
        <v>141</v>
      </c>
    </row>
    <row r="105" s="14" customFormat="1">
      <c r="A105" s="14"/>
      <c r="B105" s="235"/>
      <c r="C105" s="236"/>
      <c r="D105" s="223" t="s">
        <v>154</v>
      </c>
      <c r="E105" s="237" t="s">
        <v>40</v>
      </c>
      <c r="F105" s="238" t="s">
        <v>171</v>
      </c>
      <c r="G105" s="236"/>
      <c r="H105" s="239">
        <v>-386.32999999999998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154</v>
      </c>
      <c r="AU105" s="245" t="s">
        <v>88</v>
      </c>
      <c r="AV105" s="14" t="s">
        <v>88</v>
      </c>
      <c r="AW105" s="14" t="s">
        <v>38</v>
      </c>
      <c r="AX105" s="14" t="s">
        <v>78</v>
      </c>
      <c r="AY105" s="245" t="s">
        <v>141</v>
      </c>
    </row>
    <row r="106" s="15" customFormat="1">
      <c r="A106" s="15"/>
      <c r="B106" s="246"/>
      <c r="C106" s="247"/>
      <c r="D106" s="223" t="s">
        <v>154</v>
      </c>
      <c r="E106" s="248" t="s">
        <v>40</v>
      </c>
      <c r="F106" s="249" t="s">
        <v>172</v>
      </c>
      <c r="G106" s="247"/>
      <c r="H106" s="250">
        <v>591.67000000000007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6" t="s">
        <v>154</v>
      </c>
      <c r="AU106" s="256" t="s">
        <v>88</v>
      </c>
      <c r="AV106" s="15" t="s">
        <v>148</v>
      </c>
      <c r="AW106" s="15" t="s">
        <v>38</v>
      </c>
      <c r="AX106" s="15" t="s">
        <v>86</v>
      </c>
      <c r="AY106" s="256" t="s">
        <v>141</v>
      </c>
    </row>
    <row r="107" s="2" customFormat="1" ht="16.5" customHeight="1">
      <c r="A107" s="39"/>
      <c r="B107" s="40"/>
      <c r="C107" s="257" t="s">
        <v>177</v>
      </c>
      <c r="D107" s="257" t="s">
        <v>178</v>
      </c>
      <c r="E107" s="258" t="s">
        <v>179</v>
      </c>
      <c r="F107" s="259" t="s">
        <v>180</v>
      </c>
      <c r="G107" s="260" t="s">
        <v>181</v>
      </c>
      <c r="H107" s="261">
        <v>11.833</v>
      </c>
      <c r="I107" s="262"/>
      <c r="J107" s="263">
        <f>ROUND(I107*H107,2)</f>
        <v>0</v>
      </c>
      <c r="K107" s="259" t="s">
        <v>147</v>
      </c>
      <c r="L107" s="264"/>
      <c r="M107" s="265" t="s">
        <v>40</v>
      </c>
      <c r="N107" s="266" t="s">
        <v>49</v>
      </c>
      <c r="O107" s="85"/>
      <c r="P107" s="214">
        <f>O107*H107</f>
        <v>0</v>
      </c>
      <c r="Q107" s="214">
        <v>0.001</v>
      </c>
      <c r="R107" s="214">
        <f>Q107*H107</f>
        <v>0.011833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182</v>
      </c>
      <c r="AT107" s="216" t="s">
        <v>178</v>
      </c>
      <c r="AU107" s="216" t="s">
        <v>88</v>
      </c>
      <c r="AY107" s="18" t="s">
        <v>141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86</v>
      </c>
      <c r="BK107" s="217">
        <f>ROUND(I107*H107,2)</f>
        <v>0</v>
      </c>
      <c r="BL107" s="18" t="s">
        <v>148</v>
      </c>
      <c r="BM107" s="216" t="s">
        <v>183</v>
      </c>
    </row>
    <row r="108" s="14" customFormat="1">
      <c r="A108" s="14"/>
      <c r="B108" s="235"/>
      <c r="C108" s="236"/>
      <c r="D108" s="223" t="s">
        <v>154</v>
      </c>
      <c r="E108" s="236"/>
      <c r="F108" s="238" t="s">
        <v>184</v>
      </c>
      <c r="G108" s="236"/>
      <c r="H108" s="239">
        <v>11.833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154</v>
      </c>
      <c r="AU108" s="245" t="s">
        <v>88</v>
      </c>
      <c r="AV108" s="14" t="s">
        <v>88</v>
      </c>
      <c r="AW108" s="14" t="s">
        <v>4</v>
      </c>
      <c r="AX108" s="14" t="s">
        <v>86</v>
      </c>
      <c r="AY108" s="245" t="s">
        <v>141</v>
      </c>
    </row>
    <row r="109" s="2" customFormat="1" ht="16.5" customHeight="1">
      <c r="A109" s="39"/>
      <c r="B109" s="40"/>
      <c r="C109" s="205" t="s">
        <v>185</v>
      </c>
      <c r="D109" s="205" t="s">
        <v>143</v>
      </c>
      <c r="E109" s="206" t="s">
        <v>186</v>
      </c>
      <c r="F109" s="207" t="s">
        <v>187</v>
      </c>
      <c r="G109" s="208" t="s">
        <v>146</v>
      </c>
      <c r="H109" s="209">
        <v>591.66999999999996</v>
      </c>
      <c r="I109" s="210"/>
      <c r="J109" s="211">
        <f>ROUND(I109*H109,2)</f>
        <v>0</v>
      </c>
      <c r="K109" s="207" t="s">
        <v>147</v>
      </c>
      <c r="L109" s="45"/>
      <c r="M109" s="212" t="s">
        <v>40</v>
      </c>
      <c r="N109" s="213" t="s">
        <v>49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148</v>
      </c>
      <c r="AT109" s="216" t="s">
        <v>143</v>
      </c>
      <c r="AU109" s="216" t="s">
        <v>88</v>
      </c>
      <c r="AY109" s="18" t="s">
        <v>141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86</v>
      </c>
      <c r="BK109" s="217">
        <f>ROUND(I109*H109,2)</f>
        <v>0</v>
      </c>
      <c r="BL109" s="18" t="s">
        <v>148</v>
      </c>
      <c r="BM109" s="216" t="s">
        <v>188</v>
      </c>
    </row>
    <row r="110" s="2" customFormat="1">
      <c r="A110" s="39"/>
      <c r="B110" s="40"/>
      <c r="C110" s="41"/>
      <c r="D110" s="218" t="s">
        <v>150</v>
      </c>
      <c r="E110" s="41"/>
      <c r="F110" s="219" t="s">
        <v>189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150</v>
      </c>
      <c r="AU110" s="18" t="s">
        <v>88</v>
      </c>
    </row>
    <row r="111" s="2" customFormat="1" ht="16.5" customHeight="1">
      <c r="A111" s="39"/>
      <c r="B111" s="40"/>
      <c r="C111" s="205" t="s">
        <v>190</v>
      </c>
      <c r="D111" s="205" t="s">
        <v>143</v>
      </c>
      <c r="E111" s="206" t="s">
        <v>191</v>
      </c>
      <c r="F111" s="207" t="s">
        <v>192</v>
      </c>
      <c r="G111" s="208" t="s">
        <v>159</v>
      </c>
      <c r="H111" s="209">
        <v>1</v>
      </c>
      <c r="I111" s="210"/>
      <c r="J111" s="211">
        <f>ROUND(I111*H111,2)</f>
        <v>0</v>
      </c>
      <c r="K111" s="207" t="s">
        <v>147</v>
      </c>
      <c r="L111" s="45"/>
      <c r="M111" s="212" t="s">
        <v>40</v>
      </c>
      <c r="N111" s="213" t="s">
        <v>49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148</v>
      </c>
      <c r="AT111" s="216" t="s">
        <v>143</v>
      </c>
      <c r="AU111" s="216" t="s">
        <v>88</v>
      </c>
      <c r="AY111" s="18" t="s">
        <v>141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86</v>
      </c>
      <c r="BK111" s="217">
        <f>ROUND(I111*H111,2)</f>
        <v>0</v>
      </c>
      <c r="BL111" s="18" t="s">
        <v>148</v>
      </c>
      <c r="BM111" s="216" t="s">
        <v>193</v>
      </c>
    </row>
    <row r="112" s="2" customFormat="1">
      <c r="A112" s="39"/>
      <c r="B112" s="40"/>
      <c r="C112" s="41"/>
      <c r="D112" s="218" t="s">
        <v>150</v>
      </c>
      <c r="E112" s="41"/>
      <c r="F112" s="219" t="s">
        <v>194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150</v>
      </c>
      <c r="AU112" s="18" t="s">
        <v>88</v>
      </c>
    </row>
    <row r="113" s="2" customFormat="1" ht="16.5" customHeight="1">
      <c r="A113" s="39"/>
      <c r="B113" s="40"/>
      <c r="C113" s="205" t="s">
        <v>182</v>
      </c>
      <c r="D113" s="205" t="s">
        <v>143</v>
      </c>
      <c r="E113" s="206" t="s">
        <v>195</v>
      </c>
      <c r="F113" s="207" t="s">
        <v>196</v>
      </c>
      <c r="G113" s="208" t="s">
        <v>159</v>
      </c>
      <c r="H113" s="209">
        <v>1</v>
      </c>
      <c r="I113" s="210"/>
      <c r="J113" s="211">
        <f>ROUND(I113*H113,2)</f>
        <v>0</v>
      </c>
      <c r="K113" s="207" t="s">
        <v>147</v>
      </c>
      <c r="L113" s="45"/>
      <c r="M113" s="212" t="s">
        <v>40</v>
      </c>
      <c r="N113" s="213" t="s">
        <v>49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148</v>
      </c>
      <c r="AT113" s="216" t="s">
        <v>143</v>
      </c>
      <c r="AU113" s="216" t="s">
        <v>88</v>
      </c>
      <c r="AY113" s="18" t="s">
        <v>141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86</v>
      </c>
      <c r="BK113" s="217">
        <f>ROUND(I113*H113,2)</f>
        <v>0</v>
      </c>
      <c r="BL113" s="18" t="s">
        <v>148</v>
      </c>
      <c r="BM113" s="216" t="s">
        <v>197</v>
      </c>
    </row>
    <row r="114" s="2" customFormat="1">
      <c r="A114" s="39"/>
      <c r="B114" s="40"/>
      <c r="C114" s="41"/>
      <c r="D114" s="218" t="s">
        <v>150</v>
      </c>
      <c r="E114" s="41"/>
      <c r="F114" s="219" t="s">
        <v>198</v>
      </c>
      <c r="G114" s="41"/>
      <c r="H114" s="41"/>
      <c r="I114" s="220"/>
      <c r="J114" s="41"/>
      <c r="K114" s="41"/>
      <c r="L114" s="45"/>
      <c r="M114" s="267"/>
      <c r="N114" s="268"/>
      <c r="O114" s="269"/>
      <c r="P114" s="269"/>
      <c r="Q114" s="269"/>
      <c r="R114" s="269"/>
      <c r="S114" s="269"/>
      <c r="T114" s="270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150</v>
      </c>
      <c r="AU114" s="18" t="s">
        <v>88</v>
      </c>
    </row>
    <row r="115" s="2" customFormat="1" ht="6.96" customHeight="1">
      <c r="A115" s="39"/>
      <c r="B115" s="60"/>
      <c r="C115" s="61"/>
      <c r="D115" s="61"/>
      <c r="E115" s="61"/>
      <c r="F115" s="61"/>
      <c r="G115" s="61"/>
      <c r="H115" s="61"/>
      <c r="I115" s="61"/>
      <c r="J115" s="61"/>
      <c r="K115" s="61"/>
      <c r="L115" s="45"/>
      <c r="M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</sheetData>
  <sheetProtection sheet="1" autoFilter="0" formatColumns="0" formatRows="0" objects="1" scenarios="1" spinCount="100000" saltValue="DaUXvHWwAYDqIR7hRGGtNRtnq1FAqLq0BGfRL1hJCgaBkGoRkauE0Qwvh1DWDNirflKm+tUzWVEa8EK8eNgaeA==" hashValue="8Hy6lDL24ywHfRFd88y1xrINviw350x8YgDw46GdMQoZsUJmdStlS2HPFdwmgJIYgX7Bl3jA2OkwFHPbnlJdjw==" algorithmName="SHA-512" password="CC35"/>
  <autoFilter ref="C80:K11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1_02/121151123"/>
    <hyperlink ref="F90" r:id="rId2" display="https://podminky.urs.cz/item/CS_URS_2021_02/162351103"/>
    <hyperlink ref="F95" r:id="rId3" display="https://podminky.urs.cz/item/CS_URS_2021_02/181351103"/>
    <hyperlink ref="F102" r:id="rId4" display="https://podminky.urs.cz/item/CS_URS_2021_02/181411131"/>
    <hyperlink ref="F110" r:id="rId5" display="https://podminky.urs.cz/item/CS_URS_2021_02/185803111"/>
    <hyperlink ref="F112" r:id="rId6" display="https://podminky.urs.cz/item/CS_URS_2021_02/185851121"/>
    <hyperlink ref="F114" r:id="rId7" display="https://podminky.urs.cz/item/CS_URS_2021_02/185851129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8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88</v>
      </c>
    </row>
    <row r="4" s="1" customFormat="1" ht="24.96" customHeight="1">
      <c r="B4" s="21"/>
      <c r="D4" s="131" t="s">
        <v>117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SOUTĚŽNÍ AREÁL PRO PRÁCI S MOTOROVOU PILOU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118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199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40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15. 11. 2021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42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47.25" customHeight="1">
      <c r="A27" s="139"/>
      <c r="B27" s="140"/>
      <c r="C27" s="139"/>
      <c r="D27" s="139"/>
      <c r="E27" s="141" t="s">
        <v>43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44</v>
      </c>
      <c r="E30" s="39"/>
      <c r="F30" s="39"/>
      <c r="G30" s="39"/>
      <c r="H30" s="39"/>
      <c r="I30" s="39"/>
      <c r="J30" s="145">
        <f>ROUND(J85,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46</v>
      </c>
      <c r="G32" s="39"/>
      <c r="H32" s="39"/>
      <c r="I32" s="146" t="s">
        <v>45</v>
      </c>
      <c r="J32" s="146" t="s">
        <v>47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48</v>
      </c>
      <c r="E33" s="133" t="s">
        <v>49</v>
      </c>
      <c r="F33" s="148">
        <f>ROUND((SUM(BE85:BE140)),  2)</f>
        <v>0</v>
      </c>
      <c r="G33" s="39"/>
      <c r="H33" s="39"/>
      <c r="I33" s="149">
        <v>0.20999999999999999</v>
      </c>
      <c r="J33" s="148">
        <f>ROUND(((SUM(BE85:BE140))*I33),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50</v>
      </c>
      <c r="F34" s="148">
        <f>ROUND((SUM(BF85:BF140)),  2)</f>
        <v>0</v>
      </c>
      <c r="G34" s="39"/>
      <c r="H34" s="39"/>
      <c r="I34" s="149">
        <v>0.14999999999999999</v>
      </c>
      <c r="J34" s="148">
        <f>ROUND(((SUM(BF85:BF140))*I34),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51</v>
      </c>
      <c r="F35" s="148">
        <f>ROUND((SUM(BG85:BG140)),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52</v>
      </c>
      <c r="F36" s="148">
        <f>ROUND((SUM(BH85:BH140)),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53</v>
      </c>
      <c r="F37" s="148">
        <f>ROUND((SUM(BI85:BI140)),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54</v>
      </c>
      <c r="E39" s="152"/>
      <c r="F39" s="152"/>
      <c r="G39" s="153" t="s">
        <v>55</v>
      </c>
      <c r="H39" s="154" t="s">
        <v>56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SOUTĚŽNÍ AREÁL PRO PRÁCI S MOTOROVOU PILOU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02 - ALTÁN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22</v>
      </c>
      <c r="D52" s="41"/>
      <c r="E52" s="41"/>
      <c r="F52" s="28" t="str">
        <f>F12</f>
        <v>Žlutice</v>
      </c>
      <c r="G52" s="41"/>
      <c r="H52" s="41"/>
      <c r="I52" s="33" t="s">
        <v>24</v>
      </c>
      <c r="J52" s="73" t="str">
        <f>IF(J12="","",J12)</f>
        <v>15. 11. 2021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26</v>
      </c>
      <c r="D54" s="41"/>
      <c r="E54" s="41"/>
      <c r="F54" s="28" t="str">
        <f>E15</f>
        <v>Střední lesnická škola Žlutice, p.o.</v>
      </c>
      <c r="G54" s="41"/>
      <c r="H54" s="41"/>
      <c r="I54" s="33" t="s">
        <v>34</v>
      </c>
      <c r="J54" s="37" t="str">
        <f>E21</f>
        <v>Ing. Milan KALÁB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121</v>
      </c>
      <c r="D57" s="163"/>
      <c r="E57" s="163"/>
      <c r="F57" s="163"/>
      <c r="G57" s="163"/>
      <c r="H57" s="163"/>
      <c r="I57" s="163"/>
      <c r="J57" s="164" t="s">
        <v>122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76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123</v>
      </c>
    </row>
    <row r="60" s="9" customFormat="1" ht="24.96" customHeight="1">
      <c r="A60" s="9"/>
      <c r="B60" s="166"/>
      <c r="C60" s="167"/>
      <c r="D60" s="168" t="s">
        <v>124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125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200</v>
      </c>
      <c r="E62" s="175"/>
      <c r="F62" s="175"/>
      <c r="G62" s="175"/>
      <c r="H62" s="175"/>
      <c r="I62" s="175"/>
      <c r="J62" s="176">
        <f>J108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201</v>
      </c>
      <c r="E63" s="175"/>
      <c r="F63" s="175"/>
      <c r="G63" s="175"/>
      <c r="H63" s="175"/>
      <c r="I63" s="175"/>
      <c r="J63" s="176">
        <f>J124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202</v>
      </c>
      <c r="E64" s="175"/>
      <c r="F64" s="175"/>
      <c r="G64" s="175"/>
      <c r="H64" s="175"/>
      <c r="I64" s="175"/>
      <c r="J64" s="176">
        <f>J135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66"/>
      <c r="C65" s="167"/>
      <c r="D65" s="168" t="s">
        <v>203</v>
      </c>
      <c r="E65" s="169"/>
      <c r="F65" s="169"/>
      <c r="G65" s="169"/>
      <c r="H65" s="169"/>
      <c r="I65" s="169"/>
      <c r="J65" s="170">
        <f>J138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126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161" t="str">
        <f>E7</f>
        <v>SOUTĚŽNÍ AREÁL PRO PRÁCI S MOTOROVOU PILOU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118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70" t="str">
        <f>E9</f>
        <v>02 - ALTÁN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22</v>
      </c>
      <c r="D79" s="41"/>
      <c r="E79" s="41"/>
      <c r="F79" s="28" t="str">
        <f>F12</f>
        <v>Žlutice</v>
      </c>
      <c r="G79" s="41"/>
      <c r="H79" s="41"/>
      <c r="I79" s="33" t="s">
        <v>24</v>
      </c>
      <c r="J79" s="73" t="str">
        <f>IF(J12="","",J12)</f>
        <v>15. 11. 2021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26</v>
      </c>
      <c r="D81" s="41"/>
      <c r="E81" s="41"/>
      <c r="F81" s="28" t="str">
        <f>E15</f>
        <v>Střední lesnická škola Žlutice, p.o.</v>
      </c>
      <c r="G81" s="41"/>
      <c r="H81" s="41"/>
      <c r="I81" s="33" t="s">
        <v>34</v>
      </c>
      <c r="J81" s="37" t="str">
        <f>E21</f>
        <v>Ing. Milan KALÁB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32</v>
      </c>
      <c r="D82" s="41"/>
      <c r="E82" s="41"/>
      <c r="F82" s="28" t="str">
        <f>IF(E18="","",E18)</f>
        <v>Vyplň údaj</v>
      </c>
      <c r="G82" s="41"/>
      <c r="H82" s="41"/>
      <c r="I82" s="33" t="s">
        <v>39</v>
      </c>
      <c r="J82" s="37" t="str">
        <f>E24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0.32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1" customFormat="1" ht="29.28" customHeight="1">
      <c r="A84" s="178"/>
      <c r="B84" s="179"/>
      <c r="C84" s="180" t="s">
        <v>127</v>
      </c>
      <c r="D84" s="181" t="s">
        <v>63</v>
      </c>
      <c r="E84" s="181" t="s">
        <v>59</v>
      </c>
      <c r="F84" s="181" t="s">
        <v>60</v>
      </c>
      <c r="G84" s="181" t="s">
        <v>128</v>
      </c>
      <c r="H84" s="181" t="s">
        <v>129</v>
      </c>
      <c r="I84" s="181" t="s">
        <v>130</v>
      </c>
      <c r="J84" s="181" t="s">
        <v>122</v>
      </c>
      <c r="K84" s="182" t="s">
        <v>131</v>
      </c>
      <c r="L84" s="183"/>
      <c r="M84" s="93" t="s">
        <v>40</v>
      </c>
      <c r="N84" s="94" t="s">
        <v>48</v>
      </c>
      <c r="O84" s="94" t="s">
        <v>132</v>
      </c>
      <c r="P84" s="94" t="s">
        <v>133</v>
      </c>
      <c r="Q84" s="94" t="s">
        <v>134</v>
      </c>
      <c r="R84" s="94" t="s">
        <v>135</v>
      </c>
      <c r="S84" s="94" t="s">
        <v>136</v>
      </c>
      <c r="T84" s="95" t="s">
        <v>137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="2" customFormat="1" ht="22.8" customHeight="1">
      <c r="A85" s="39"/>
      <c r="B85" s="40"/>
      <c r="C85" s="100" t="s">
        <v>138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P86+P138</f>
        <v>0</v>
      </c>
      <c r="Q85" s="97"/>
      <c r="R85" s="186">
        <f>R86+R138</f>
        <v>18.1293504</v>
      </c>
      <c r="S85" s="97"/>
      <c r="T85" s="187">
        <f>T86+T138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77</v>
      </c>
      <c r="AU85" s="18" t="s">
        <v>123</v>
      </c>
      <c r="BK85" s="188">
        <f>BK86+BK138</f>
        <v>0</v>
      </c>
    </row>
    <row r="86" s="12" customFormat="1" ht="25.92" customHeight="1">
      <c r="A86" s="12"/>
      <c r="B86" s="189"/>
      <c r="C86" s="190"/>
      <c r="D86" s="191" t="s">
        <v>77</v>
      </c>
      <c r="E86" s="192" t="s">
        <v>139</v>
      </c>
      <c r="F86" s="192" t="s">
        <v>140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P87+P108+P124+P135</f>
        <v>0</v>
      </c>
      <c r="Q86" s="197"/>
      <c r="R86" s="198">
        <f>R87+R108+R124+R135</f>
        <v>18.1293504</v>
      </c>
      <c r="S86" s="197"/>
      <c r="T86" s="199">
        <f>T87+T108+T124+T135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86</v>
      </c>
      <c r="AT86" s="201" t="s">
        <v>77</v>
      </c>
      <c r="AU86" s="201" t="s">
        <v>78</v>
      </c>
      <c r="AY86" s="200" t="s">
        <v>141</v>
      </c>
      <c r="BK86" s="202">
        <f>BK87+BK108+BK124+BK135</f>
        <v>0</v>
      </c>
    </row>
    <row r="87" s="12" customFormat="1" ht="22.8" customHeight="1">
      <c r="A87" s="12"/>
      <c r="B87" s="189"/>
      <c r="C87" s="190"/>
      <c r="D87" s="191" t="s">
        <v>77</v>
      </c>
      <c r="E87" s="203" t="s">
        <v>86</v>
      </c>
      <c r="F87" s="203" t="s">
        <v>142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SUM(P88:P107)</f>
        <v>0</v>
      </c>
      <c r="Q87" s="197"/>
      <c r="R87" s="198">
        <f>SUM(R88:R107)</f>
        <v>0</v>
      </c>
      <c r="S87" s="197"/>
      <c r="T87" s="199">
        <f>SUM(T88:T107)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86</v>
      </c>
      <c r="AT87" s="201" t="s">
        <v>77</v>
      </c>
      <c r="AU87" s="201" t="s">
        <v>86</v>
      </c>
      <c r="AY87" s="200" t="s">
        <v>141</v>
      </c>
      <c r="BK87" s="202">
        <f>SUM(BK88:BK107)</f>
        <v>0</v>
      </c>
    </row>
    <row r="88" s="2" customFormat="1" ht="16.5" customHeight="1">
      <c r="A88" s="39"/>
      <c r="B88" s="40"/>
      <c r="C88" s="205" t="s">
        <v>86</v>
      </c>
      <c r="D88" s="205" t="s">
        <v>143</v>
      </c>
      <c r="E88" s="206" t="s">
        <v>204</v>
      </c>
      <c r="F88" s="207" t="s">
        <v>205</v>
      </c>
      <c r="G88" s="208" t="s">
        <v>159</v>
      </c>
      <c r="H88" s="209">
        <v>16.170000000000002</v>
      </c>
      <c r="I88" s="210"/>
      <c r="J88" s="211">
        <f>ROUND(I88*H88,2)</f>
        <v>0</v>
      </c>
      <c r="K88" s="207" t="s">
        <v>147</v>
      </c>
      <c r="L88" s="45"/>
      <c r="M88" s="212" t="s">
        <v>40</v>
      </c>
      <c r="N88" s="213" t="s">
        <v>49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148</v>
      </c>
      <c r="AT88" s="216" t="s">
        <v>143</v>
      </c>
      <c r="AU88" s="216" t="s">
        <v>88</v>
      </c>
      <c r="AY88" s="18" t="s">
        <v>141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86</v>
      </c>
      <c r="BK88" s="217">
        <f>ROUND(I88*H88,2)</f>
        <v>0</v>
      </c>
      <c r="BL88" s="18" t="s">
        <v>148</v>
      </c>
      <c r="BM88" s="216" t="s">
        <v>206</v>
      </c>
    </row>
    <row r="89" s="2" customFormat="1">
      <c r="A89" s="39"/>
      <c r="B89" s="40"/>
      <c r="C89" s="41"/>
      <c r="D89" s="218" t="s">
        <v>150</v>
      </c>
      <c r="E89" s="41"/>
      <c r="F89" s="219" t="s">
        <v>207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150</v>
      </c>
      <c r="AU89" s="18" t="s">
        <v>88</v>
      </c>
    </row>
    <row r="90" s="13" customFormat="1">
      <c r="A90" s="13"/>
      <c r="B90" s="225"/>
      <c r="C90" s="226"/>
      <c r="D90" s="223" t="s">
        <v>154</v>
      </c>
      <c r="E90" s="227" t="s">
        <v>40</v>
      </c>
      <c r="F90" s="228" t="s">
        <v>208</v>
      </c>
      <c r="G90" s="226"/>
      <c r="H90" s="227" t="s">
        <v>40</v>
      </c>
      <c r="I90" s="229"/>
      <c r="J90" s="226"/>
      <c r="K90" s="226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154</v>
      </c>
      <c r="AU90" s="234" t="s">
        <v>88</v>
      </c>
      <c r="AV90" s="13" t="s">
        <v>86</v>
      </c>
      <c r="AW90" s="13" t="s">
        <v>38</v>
      </c>
      <c r="AX90" s="13" t="s">
        <v>78</v>
      </c>
      <c r="AY90" s="234" t="s">
        <v>141</v>
      </c>
    </row>
    <row r="91" s="14" customFormat="1">
      <c r="A91" s="14"/>
      <c r="B91" s="235"/>
      <c r="C91" s="236"/>
      <c r="D91" s="223" t="s">
        <v>154</v>
      </c>
      <c r="E91" s="237" t="s">
        <v>40</v>
      </c>
      <c r="F91" s="238" t="s">
        <v>209</v>
      </c>
      <c r="G91" s="236"/>
      <c r="H91" s="239">
        <v>16.170000000000002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5" t="s">
        <v>154</v>
      </c>
      <c r="AU91" s="245" t="s">
        <v>88</v>
      </c>
      <c r="AV91" s="14" t="s">
        <v>88</v>
      </c>
      <c r="AW91" s="14" t="s">
        <v>38</v>
      </c>
      <c r="AX91" s="14" t="s">
        <v>86</v>
      </c>
      <c r="AY91" s="245" t="s">
        <v>141</v>
      </c>
    </row>
    <row r="92" s="2" customFormat="1" ht="37.8" customHeight="1">
      <c r="A92" s="39"/>
      <c r="B92" s="40"/>
      <c r="C92" s="205" t="s">
        <v>88</v>
      </c>
      <c r="D92" s="205" t="s">
        <v>143</v>
      </c>
      <c r="E92" s="206" t="s">
        <v>157</v>
      </c>
      <c r="F92" s="207" t="s">
        <v>158</v>
      </c>
      <c r="G92" s="208" t="s">
        <v>159</v>
      </c>
      <c r="H92" s="209">
        <v>15.19</v>
      </c>
      <c r="I92" s="210"/>
      <c r="J92" s="211">
        <f>ROUND(I92*H92,2)</f>
        <v>0</v>
      </c>
      <c r="K92" s="207" t="s">
        <v>147</v>
      </c>
      <c r="L92" s="45"/>
      <c r="M92" s="212" t="s">
        <v>40</v>
      </c>
      <c r="N92" s="213" t="s">
        <v>49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148</v>
      </c>
      <c r="AT92" s="216" t="s">
        <v>143</v>
      </c>
      <c r="AU92" s="216" t="s">
        <v>88</v>
      </c>
      <c r="AY92" s="18" t="s">
        <v>141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86</v>
      </c>
      <c r="BK92" s="217">
        <f>ROUND(I92*H92,2)</f>
        <v>0</v>
      </c>
      <c r="BL92" s="18" t="s">
        <v>148</v>
      </c>
      <c r="BM92" s="216" t="s">
        <v>210</v>
      </c>
    </row>
    <row r="93" s="2" customFormat="1">
      <c r="A93" s="39"/>
      <c r="B93" s="40"/>
      <c r="C93" s="41"/>
      <c r="D93" s="218" t="s">
        <v>150</v>
      </c>
      <c r="E93" s="41"/>
      <c r="F93" s="219" t="s">
        <v>161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150</v>
      </c>
      <c r="AU93" s="18" t="s">
        <v>88</v>
      </c>
    </row>
    <row r="94" s="2" customFormat="1">
      <c r="A94" s="39"/>
      <c r="B94" s="40"/>
      <c r="C94" s="41"/>
      <c r="D94" s="223" t="s">
        <v>152</v>
      </c>
      <c r="E94" s="41"/>
      <c r="F94" s="224" t="s">
        <v>211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152</v>
      </c>
      <c r="AU94" s="18" t="s">
        <v>88</v>
      </c>
    </row>
    <row r="95" s="13" customFormat="1">
      <c r="A95" s="13"/>
      <c r="B95" s="225"/>
      <c r="C95" s="226"/>
      <c r="D95" s="223" t="s">
        <v>154</v>
      </c>
      <c r="E95" s="227" t="s">
        <v>40</v>
      </c>
      <c r="F95" s="228" t="s">
        <v>162</v>
      </c>
      <c r="G95" s="226"/>
      <c r="H95" s="227" t="s">
        <v>40</v>
      </c>
      <c r="I95" s="229"/>
      <c r="J95" s="226"/>
      <c r="K95" s="226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154</v>
      </c>
      <c r="AU95" s="234" t="s">
        <v>88</v>
      </c>
      <c r="AV95" s="13" t="s">
        <v>86</v>
      </c>
      <c r="AW95" s="13" t="s">
        <v>38</v>
      </c>
      <c r="AX95" s="13" t="s">
        <v>78</v>
      </c>
      <c r="AY95" s="234" t="s">
        <v>141</v>
      </c>
    </row>
    <row r="96" s="14" customFormat="1">
      <c r="A96" s="14"/>
      <c r="B96" s="235"/>
      <c r="C96" s="236"/>
      <c r="D96" s="223" t="s">
        <v>154</v>
      </c>
      <c r="E96" s="237" t="s">
        <v>40</v>
      </c>
      <c r="F96" s="238" t="s">
        <v>212</v>
      </c>
      <c r="G96" s="236"/>
      <c r="H96" s="239">
        <v>15.19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154</v>
      </c>
      <c r="AU96" s="245" t="s">
        <v>88</v>
      </c>
      <c r="AV96" s="14" t="s">
        <v>88</v>
      </c>
      <c r="AW96" s="14" t="s">
        <v>38</v>
      </c>
      <c r="AX96" s="14" t="s">
        <v>86</v>
      </c>
      <c r="AY96" s="245" t="s">
        <v>141</v>
      </c>
    </row>
    <row r="97" s="2" customFormat="1" ht="37.8" customHeight="1">
      <c r="A97" s="39"/>
      <c r="B97" s="40"/>
      <c r="C97" s="205" t="s">
        <v>164</v>
      </c>
      <c r="D97" s="205" t="s">
        <v>143</v>
      </c>
      <c r="E97" s="206" t="s">
        <v>213</v>
      </c>
      <c r="F97" s="207" t="s">
        <v>214</v>
      </c>
      <c r="G97" s="208" t="s">
        <v>159</v>
      </c>
      <c r="H97" s="209">
        <v>0.97999999999999998</v>
      </c>
      <c r="I97" s="210"/>
      <c r="J97" s="211">
        <f>ROUND(I97*H97,2)</f>
        <v>0</v>
      </c>
      <c r="K97" s="207" t="s">
        <v>147</v>
      </c>
      <c r="L97" s="45"/>
      <c r="M97" s="212" t="s">
        <v>40</v>
      </c>
      <c r="N97" s="213" t="s">
        <v>49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148</v>
      </c>
      <c r="AT97" s="216" t="s">
        <v>143</v>
      </c>
      <c r="AU97" s="216" t="s">
        <v>88</v>
      </c>
      <c r="AY97" s="18" t="s">
        <v>141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86</v>
      </c>
      <c r="BK97" s="217">
        <f>ROUND(I97*H97,2)</f>
        <v>0</v>
      </c>
      <c r="BL97" s="18" t="s">
        <v>148</v>
      </c>
      <c r="BM97" s="216" t="s">
        <v>215</v>
      </c>
    </row>
    <row r="98" s="2" customFormat="1">
      <c r="A98" s="39"/>
      <c r="B98" s="40"/>
      <c r="C98" s="41"/>
      <c r="D98" s="218" t="s">
        <v>150</v>
      </c>
      <c r="E98" s="41"/>
      <c r="F98" s="219" t="s">
        <v>216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150</v>
      </c>
      <c r="AU98" s="18" t="s">
        <v>88</v>
      </c>
    </row>
    <row r="99" s="13" customFormat="1">
      <c r="A99" s="13"/>
      <c r="B99" s="225"/>
      <c r="C99" s="226"/>
      <c r="D99" s="223" t="s">
        <v>154</v>
      </c>
      <c r="E99" s="227" t="s">
        <v>40</v>
      </c>
      <c r="F99" s="228" t="s">
        <v>162</v>
      </c>
      <c r="G99" s="226"/>
      <c r="H99" s="227" t="s">
        <v>40</v>
      </c>
      <c r="I99" s="229"/>
      <c r="J99" s="226"/>
      <c r="K99" s="226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154</v>
      </c>
      <c r="AU99" s="234" t="s">
        <v>88</v>
      </c>
      <c r="AV99" s="13" t="s">
        <v>86</v>
      </c>
      <c r="AW99" s="13" t="s">
        <v>38</v>
      </c>
      <c r="AX99" s="13" t="s">
        <v>78</v>
      </c>
      <c r="AY99" s="234" t="s">
        <v>141</v>
      </c>
    </row>
    <row r="100" s="14" customFormat="1">
      <c r="A100" s="14"/>
      <c r="B100" s="235"/>
      <c r="C100" s="236"/>
      <c r="D100" s="223" t="s">
        <v>154</v>
      </c>
      <c r="E100" s="237" t="s">
        <v>40</v>
      </c>
      <c r="F100" s="238" t="s">
        <v>217</v>
      </c>
      <c r="G100" s="236"/>
      <c r="H100" s="239">
        <v>0.97999999999999998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154</v>
      </c>
      <c r="AU100" s="245" t="s">
        <v>88</v>
      </c>
      <c r="AV100" s="14" t="s">
        <v>88</v>
      </c>
      <c r="AW100" s="14" t="s">
        <v>38</v>
      </c>
      <c r="AX100" s="14" t="s">
        <v>86</v>
      </c>
      <c r="AY100" s="245" t="s">
        <v>141</v>
      </c>
    </row>
    <row r="101" s="2" customFormat="1" ht="37.8" customHeight="1">
      <c r="A101" s="39"/>
      <c r="B101" s="40"/>
      <c r="C101" s="205" t="s">
        <v>148</v>
      </c>
      <c r="D101" s="205" t="s">
        <v>143</v>
      </c>
      <c r="E101" s="206" t="s">
        <v>218</v>
      </c>
      <c r="F101" s="207" t="s">
        <v>219</v>
      </c>
      <c r="G101" s="208" t="s">
        <v>159</v>
      </c>
      <c r="H101" s="209">
        <v>0.97999999999999998</v>
      </c>
      <c r="I101" s="210"/>
      <c r="J101" s="211">
        <f>ROUND(I101*H101,2)</f>
        <v>0</v>
      </c>
      <c r="K101" s="207" t="s">
        <v>147</v>
      </c>
      <c r="L101" s="45"/>
      <c r="M101" s="212" t="s">
        <v>40</v>
      </c>
      <c r="N101" s="213" t="s">
        <v>49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148</v>
      </c>
      <c r="AT101" s="216" t="s">
        <v>143</v>
      </c>
      <c r="AU101" s="216" t="s">
        <v>88</v>
      </c>
      <c r="AY101" s="18" t="s">
        <v>141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86</v>
      </c>
      <c r="BK101" s="217">
        <f>ROUND(I101*H101,2)</f>
        <v>0</v>
      </c>
      <c r="BL101" s="18" t="s">
        <v>148</v>
      </c>
      <c r="BM101" s="216" t="s">
        <v>220</v>
      </c>
    </row>
    <row r="102" s="2" customFormat="1">
      <c r="A102" s="39"/>
      <c r="B102" s="40"/>
      <c r="C102" s="41"/>
      <c r="D102" s="218" t="s">
        <v>150</v>
      </c>
      <c r="E102" s="41"/>
      <c r="F102" s="219" t="s">
        <v>221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150</v>
      </c>
      <c r="AU102" s="18" t="s">
        <v>88</v>
      </c>
    </row>
    <row r="103" s="2" customFormat="1" ht="21.75" customHeight="1">
      <c r="A103" s="39"/>
      <c r="B103" s="40"/>
      <c r="C103" s="205" t="s">
        <v>177</v>
      </c>
      <c r="D103" s="205" t="s">
        <v>143</v>
      </c>
      <c r="E103" s="206" t="s">
        <v>222</v>
      </c>
      <c r="F103" s="207" t="s">
        <v>223</v>
      </c>
      <c r="G103" s="208" t="s">
        <v>146</v>
      </c>
      <c r="H103" s="209">
        <v>49</v>
      </c>
      <c r="I103" s="210"/>
      <c r="J103" s="211">
        <f>ROUND(I103*H103,2)</f>
        <v>0</v>
      </c>
      <c r="K103" s="207" t="s">
        <v>147</v>
      </c>
      <c r="L103" s="45"/>
      <c r="M103" s="212" t="s">
        <v>40</v>
      </c>
      <c r="N103" s="213" t="s">
        <v>49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148</v>
      </c>
      <c r="AT103" s="216" t="s">
        <v>143</v>
      </c>
      <c r="AU103" s="216" t="s">
        <v>88</v>
      </c>
      <c r="AY103" s="18" t="s">
        <v>141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86</v>
      </c>
      <c r="BK103" s="217">
        <f>ROUND(I103*H103,2)</f>
        <v>0</v>
      </c>
      <c r="BL103" s="18" t="s">
        <v>148</v>
      </c>
      <c r="BM103" s="216" t="s">
        <v>224</v>
      </c>
    </row>
    <row r="104" s="2" customFormat="1">
      <c r="A104" s="39"/>
      <c r="B104" s="40"/>
      <c r="C104" s="41"/>
      <c r="D104" s="218" t="s">
        <v>150</v>
      </c>
      <c r="E104" s="41"/>
      <c r="F104" s="219" t="s">
        <v>225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150</v>
      </c>
      <c r="AU104" s="18" t="s">
        <v>88</v>
      </c>
    </row>
    <row r="105" s="2" customFormat="1">
      <c r="A105" s="39"/>
      <c r="B105" s="40"/>
      <c r="C105" s="41"/>
      <c r="D105" s="223" t="s">
        <v>152</v>
      </c>
      <c r="E105" s="41"/>
      <c r="F105" s="224" t="s">
        <v>226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152</v>
      </c>
      <c r="AU105" s="18" t="s">
        <v>88</v>
      </c>
    </row>
    <row r="106" s="13" customFormat="1">
      <c r="A106" s="13"/>
      <c r="B106" s="225"/>
      <c r="C106" s="226"/>
      <c r="D106" s="223" t="s">
        <v>154</v>
      </c>
      <c r="E106" s="227" t="s">
        <v>40</v>
      </c>
      <c r="F106" s="228" t="s">
        <v>162</v>
      </c>
      <c r="G106" s="226"/>
      <c r="H106" s="227" t="s">
        <v>40</v>
      </c>
      <c r="I106" s="229"/>
      <c r="J106" s="226"/>
      <c r="K106" s="226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154</v>
      </c>
      <c r="AU106" s="234" t="s">
        <v>88</v>
      </c>
      <c r="AV106" s="13" t="s">
        <v>86</v>
      </c>
      <c r="AW106" s="13" t="s">
        <v>38</v>
      </c>
      <c r="AX106" s="13" t="s">
        <v>78</v>
      </c>
      <c r="AY106" s="234" t="s">
        <v>141</v>
      </c>
    </row>
    <row r="107" s="14" customFormat="1">
      <c r="A107" s="14"/>
      <c r="B107" s="235"/>
      <c r="C107" s="236"/>
      <c r="D107" s="223" t="s">
        <v>154</v>
      </c>
      <c r="E107" s="237" t="s">
        <v>40</v>
      </c>
      <c r="F107" s="238" t="s">
        <v>227</v>
      </c>
      <c r="G107" s="236"/>
      <c r="H107" s="239">
        <v>49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154</v>
      </c>
      <c r="AU107" s="245" t="s">
        <v>88</v>
      </c>
      <c r="AV107" s="14" t="s">
        <v>88</v>
      </c>
      <c r="AW107" s="14" t="s">
        <v>38</v>
      </c>
      <c r="AX107" s="14" t="s">
        <v>86</v>
      </c>
      <c r="AY107" s="245" t="s">
        <v>141</v>
      </c>
    </row>
    <row r="108" s="12" customFormat="1" ht="22.8" customHeight="1">
      <c r="A108" s="12"/>
      <c r="B108" s="189"/>
      <c r="C108" s="190"/>
      <c r="D108" s="191" t="s">
        <v>77</v>
      </c>
      <c r="E108" s="203" t="s">
        <v>177</v>
      </c>
      <c r="F108" s="203" t="s">
        <v>228</v>
      </c>
      <c r="G108" s="190"/>
      <c r="H108" s="190"/>
      <c r="I108" s="193"/>
      <c r="J108" s="204">
        <f>BK108</f>
        <v>0</v>
      </c>
      <c r="K108" s="190"/>
      <c r="L108" s="195"/>
      <c r="M108" s="196"/>
      <c r="N108" s="197"/>
      <c r="O108" s="197"/>
      <c r="P108" s="198">
        <f>SUM(P109:P123)</f>
        <v>0</v>
      </c>
      <c r="Q108" s="197"/>
      <c r="R108" s="198">
        <f>SUM(R109:R123)</f>
        <v>10.689350000000001</v>
      </c>
      <c r="S108" s="197"/>
      <c r="T108" s="199">
        <f>SUM(T109:T123)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0" t="s">
        <v>86</v>
      </c>
      <c r="AT108" s="201" t="s">
        <v>77</v>
      </c>
      <c r="AU108" s="201" t="s">
        <v>86</v>
      </c>
      <c r="AY108" s="200" t="s">
        <v>141</v>
      </c>
      <c r="BK108" s="202">
        <f>SUM(BK109:BK123)</f>
        <v>0</v>
      </c>
    </row>
    <row r="109" s="2" customFormat="1" ht="16.5" customHeight="1">
      <c r="A109" s="39"/>
      <c r="B109" s="40"/>
      <c r="C109" s="205" t="s">
        <v>185</v>
      </c>
      <c r="D109" s="205" t="s">
        <v>143</v>
      </c>
      <c r="E109" s="206" t="s">
        <v>229</v>
      </c>
      <c r="F109" s="207" t="s">
        <v>230</v>
      </c>
      <c r="G109" s="208" t="s">
        <v>146</v>
      </c>
      <c r="H109" s="209">
        <v>49</v>
      </c>
      <c r="I109" s="210"/>
      <c r="J109" s="211">
        <f>ROUND(I109*H109,2)</f>
        <v>0</v>
      </c>
      <c r="K109" s="207" t="s">
        <v>147</v>
      </c>
      <c r="L109" s="45"/>
      <c r="M109" s="212" t="s">
        <v>40</v>
      </c>
      <c r="N109" s="213" t="s">
        <v>49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148</v>
      </c>
      <c r="AT109" s="216" t="s">
        <v>143</v>
      </c>
      <c r="AU109" s="216" t="s">
        <v>88</v>
      </c>
      <c r="AY109" s="18" t="s">
        <v>141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86</v>
      </c>
      <c r="BK109" s="217">
        <f>ROUND(I109*H109,2)</f>
        <v>0</v>
      </c>
      <c r="BL109" s="18" t="s">
        <v>148</v>
      </c>
      <c r="BM109" s="216" t="s">
        <v>231</v>
      </c>
    </row>
    <row r="110" s="2" customFormat="1">
      <c r="A110" s="39"/>
      <c r="B110" s="40"/>
      <c r="C110" s="41"/>
      <c r="D110" s="218" t="s">
        <v>150</v>
      </c>
      <c r="E110" s="41"/>
      <c r="F110" s="219" t="s">
        <v>232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150</v>
      </c>
      <c r="AU110" s="18" t="s">
        <v>88</v>
      </c>
    </row>
    <row r="111" s="2" customFormat="1">
      <c r="A111" s="39"/>
      <c r="B111" s="40"/>
      <c r="C111" s="41"/>
      <c r="D111" s="223" t="s">
        <v>152</v>
      </c>
      <c r="E111" s="41"/>
      <c r="F111" s="224" t="s">
        <v>233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152</v>
      </c>
      <c r="AU111" s="18" t="s">
        <v>88</v>
      </c>
    </row>
    <row r="112" s="13" customFormat="1">
      <c r="A112" s="13"/>
      <c r="B112" s="225"/>
      <c r="C112" s="226"/>
      <c r="D112" s="223" t="s">
        <v>154</v>
      </c>
      <c r="E112" s="227" t="s">
        <v>40</v>
      </c>
      <c r="F112" s="228" t="s">
        <v>208</v>
      </c>
      <c r="G112" s="226"/>
      <c r="H112" s="227" t="s">
        <v>40</v>
      </c>
      <c r="I112" s="229"/>
      <c r="J112" s="226"/>
      <c r="K112" s="226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154</v>
      </c>
      <c r="AU112" s="234" t="s">
        <v>88</v>
      </c>
      <c r="AV112" s="13" t="s">
        <v>86</v>
      </c>
      <c r="AW112" s="13" t="s">
        <v>38</v>
      </c>
      <c r="AX112" s="13" t="s">
        <v>78</v>
      </c>
      <c r="AY112" s="234" t="s">
        <v>141</v>
      </c>
    </row>
    <row r="113" s="14" customFormat="1">
      <c r="A113" s="14"/>
      <c r="B113" s="235"/>
      <c r="C113" s="236"/>
      <c r="D113" s="223" t="s">
        <v>154</v>
      </c>
      <c r="E113" s="237" t="s">
        <v>40</v>
      </c>
      <c r="F113" s="238" t="s">
        <v>227</v>
      </c>
      <c r="G113" s="236"/>
      <c r="H113" s="239">
        <v>49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154</v>
      </c>
      <c r="AU113" s="245" t="s">
        <v>88</v>
      </c>
      <c r="AV113" s="14" t="s">
        <v>88</v>
      </c>
      <c r="AW113" s="14" t="s">
        <v>38</v>
      </c>
      <c r="AX113" s="14" t="s">
        <v>86</v>
      </c>
      <c r="AY113" s="245" t="s">
        <v>141</v>
      </c>
    </row>
    <row r="114" s="2" customFormat="1" ht="24.15" customHeight="1">
      <c r="A114" s="39"/>
      <c r="B114" s="40"/>
      <c r="C114" s="205" t="s">
        <v>190</v>
      </c>
      <c r="D114" s="205" t="s">
        <v>143</v>
      </c>
      <c r="E114" s="206" t="s">
        <v>234</v>
      </c>
      <c r="F114" s="207" t="s">
        <v>235</v>
      </c>
      <c r="G114" s="208" t="s">
        <v>146</v>
      </c>
      <c r="H114" s="209">
        <v>49</v>
      </c>
      <c r="I114" s="210"/>
      <c r="J114" s="211">
        <f>ROUND(I114*H114,2)</f>
        <v>0</v>
      </c>
      <c r="K114" s="207" t="s">
        <v>147</v>
      </c>
      <c r="L114" s="45"/>
      <c r="M114" s="212" t="s">
        <v>40</v>
      </c>
      <c r="N114" s="213" t="s">
        <v>49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148</v>
      </c>
      <c r="AT114" s="216" t="s">
        <v>143</v>
      </c>
      <c r="AU114" s="216" t="s">
        <v>88</v>
      </c>
      <c r="AY114" s="18" t="s">
        <v>141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86</v>
      </c>
      <c r="BK114" s="217">
        <f>ROUND(I114*H114,2)</f>
        <v>0</v>
      </c>
      <c r="BL114" s="18" t="s">
        <v>148</v>
      </c>
      <c r="BM114" s="216" t="s">
        <v>236</v>
      </c>
    </row>
    <row r="115" s="2" customFormat="1">
      <c r="A115" s="39"/>
      <c r="B115" s="40"/>
      <c r="C115" s="41"/>
      <c r="D115" s="218" t="s">
        <v>150</v>
      </c>
      <c r="E115" s="41"/>
      <c r="F115" s="219" t="s">
        <v>237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150</v>
      </c>
      <c r="AU115" s="18" t="s">
        <v>88</v>
      </c>
    </row>
    <row r="116" s="2" customFormat="1" ht="24.15" customHeight="1">
      <c r="A116" s="39"/>
      <c r="B116" s="40"/>
      <c r="C116" s="205" t="s">
        <v>182</v>
      </c>
      <c r="D116" s="205" t="s">
        <v>143</v>
      </c>
      <c r="E116" s="206" t="s">
        <v>238</v>
      </c>
      <c r="F116" s="207" t="s">
        <v>239</v>
      </c>
      <c r="G116" s="208" t="s">
        <v>146</v>
      </c>
      <c r="H116" s="209">
        <v>49</v>
      </c>
      <c r="I116" s="210"/>
      <c r="J116" s="211">
        <f>ROUND(I116*H116,2)</f>
        <v>0</v>
      </c>
      <c r="K116" s="207" t="s">
        <v>147</v>
      </c>
      <c r="L116" s="45"/>
      <c r="M116" s="212" t="s">
        <v>40</v>
      </c>
      <c r="N116" s="213" t="s">
        <v>49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148</v>
      </c>
      <c r="AT116" s="216" t="s">
        <v>143</v>
      </c>
      <c r="AU116" s="216" t="s">
        <v>88</v>
      </c>
      <c r="AY116" s="18" t="s">
        <v>141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86</v>
      </c>
      <c r="BK116" s="217">
        <f>ROUND(I116*H116,2)</f>
        <v>0</v>
      </c>
      <c r="BL116" s="18" t="s">
        <v>148</v>
      </c>
      <c r="BM116" s="216" t="s">
        <v>240</v>
      </c>
    </row>
    <row r="117" s="2" customFormat="1">
      <c r="A117" s="39"/>
      <c r="B117" s="40"/>
      <c r="C117" s="41"/>
      <c r="D117" s="218" t="s">
        <v>150</v>
      </c>
      <c r="E117" s="41"/>
      <c r="F117" s="219" t="s">
        <v>241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150</v>
      </c>
      <c r="AU117" s="18" t="s">
        <v>88</v>
      </c>
    </row>
    <row r="118" s="2" customFormat="1" ht="37.8" customHeight="1">
      <c r="A118" s="39"/>
      <c r="B118" s="40"/>
      <c r="C118" s="205" t="s">
        <v>242</v>
      </c>
      <c r="D118" s="205" t="s">
        <v>143</v>
      </c>
      <c r="E118" s="206" t="s">
        <v>243</v>
      </c>
      <c r="F118" s="207" t="s">
        <v>244</v>
      </c>
      <c r="G118" s="208" t="s">
        <v>146</v>
      </c>
      <c r="H118" s="209">
        <v>49</v>
      </c>
      <c r="I118" s="210"/>
      <c r="J118" s="211">
        <f>ROUND(I118*H118,2)</f>
        <v>0</v>
      </c>
      <c r="K118" s="207" t="s">
        <v>147</v>
      </c>
      <c r="L118" s="45"/>
      <c r="M118" s="212" t="s">
        <v>40</v>
      </c>
      <c r="N118" s="213" t="s">
        <v>49</v>
      </c>
      <c r="O118" s="85"/>
      <c r="P118" s="214">
        <f>O118*H118</f>
        <v>0</v>
      </c>
      <c r="Q118" s="214">
        <v>0.084250000000000005</v>
      </c>
      <c r="R118" s="214">
        <f>Q118*H118</f>
        <v>4.1282500000000004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148</v>
      </c>
      <c r="AT118" s="216" t="s">
        <v>143</v>
      </c>
      <c r="AU118" s="216" t="s">
        <v>88</v>
      </c>
      <c r="AY118" s="18" t="s">
        <v>141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86</v>
      </c>
      <c r="BK118" s="217">
        <f>ROUND(I118*H118,2)</f>
        <v>0</v>
      </c>
      <c r="BL118" s="18" t="s">
        <v>148</v>
      </c>
      <c r="BM118" s="216" t="s">
        <v>245</v>
      </c>
    </row>
    <row r="119" s="2" customFormat="1">
      <c r="A119" s="39"/>
      <c r="B119" s="40"/>
      <c r="C119" s="41"/>
      <c r="D119" s="218" t="s">
        <v>150</v>
      </c>
      <c r="E119" s="41"/>
      <c r="F119" s="219" t="s">
        <v>246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150</v>
      </c>
      <c r="AU119" s="18" t="s">
        <v>88</v>
      </c>
    </row>
    <row r="120" s="13" customFormat="1">
      <c r="A120" s="13"/>
      <c r="B120" s="225"/>
      <c r="C120" s="226"/>
      <c r="D120" s="223" t="s">
        <v>154</v>
      </c>
      <c r="E120" s="227" t="s">
        <v>40</v>
      </c>
      <c r="F120" s="228" t="s">
        <v>208</v>
      </c>
      <c r="G120" s="226"/>
      <c r="H120" s="227" t="s">
        <v>40</v>
      </c>
      <c r="I120" s="229"/>
      <c r="J120" s="226"/>
      <c r="K120" s="226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154</v>
      </c>
      <c r="AU120" s="234" t="s">
        <v>88</v>
      </c>
      <c r="AV120" s="13" t="s">
        <v>86</v>
      </c>
      <c r="AW120" s="13" t="s">
        <v>38</v>
      </c>
      <c r="AX120" s="13" t="s">
        <v>78</v>
      </c>
      <c r="AY120" s="234" t="s">
        <v>141</v>
      </c>
    </row>
    <row r="121" s="14" customFormat="1">
      <c r="A121" s="14"/>
      <c r="B121" s="235"/>
      <c r="C121" s="236"/>
      <c r="D121" s="223" t="s">
        <v>154</v>
      </c>
      <c r="E121" s="237" t="s">
        <v>40</v>
      </c>
      <c r="F121" s="238" t="s">
        <v>227</v>
      </c>
      <c r="G121" s="236"/>
      <c r="H121" s="239">
        <v>49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154</v>
      </c>
      <c r="AU121" s="245" t="s">
        <v>88</v>
      </c>
      <c r="AV121" s="14" t="s">
        <v>88</v>
      </c>
      <c r="AW121" s="14" t="s">
        <v>38</v>
      </c>
      <c r="AX121" s="14" t="s">
        <v>86</v>
      </c>
      <c r="AY121" s="245" t="s">
        <v>141</v>
      </c>
    </row>
    <row r="122" s="2" customFormat="1" ht="16.5" customHeight="1">
      <c r="A122" s="39"/>
      <c r="B122" s="40"/>
      <c r="C122" s="257" t="s">
        <v>110</v>
      </c>
      <c r="D122" s="257" t="s">
        <v>178</v>
      </c>
      <c r="E122" s="258" t="s">
        <v>247</v>
      </c>
      <c r="F122" s="259" t="s">
        <v>248</v>
      </c>
      <c r="G122" s="260" t="s">
        <v>146</v>
      </c>
      <c r="H122" s="261">
        <v>50.469999999999999</v>
      </c>
      <c r="I122" s="262"/>
      <c r="J122" s="263">
        <f>ROUND(I122*H122,2)</f>
        <v>0</v>
      </c>
      <c r="K122" s="259" t="s">
        <v>249</v>
      </c>
      <c r="L122" s="264"/>
      <c r="M122" s="265" t="s">
        <v>40</v>
      </c>
      <c r="N122" s="266" t="s">
        <v>49</v>
      </c>
      <c r="O122" s="85"/>
      <c r="P122" s="214">
        <f>O122*H122</f>
        <v>0</v>
      </c>
      <c r="Q122" s="214">
        <v>0.13</v>
      </c>
      <c r="R122" s="214">
        <f>Q122*H122</f>
        <v>6.5610999999999997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182</v>
      </c>
      <c r="AT122" s="216" t="s">
        <v>178</v>
      </c>
      <c r="AU122" s="216" t="s">
        <v>88</v>
      </c>
      <c r="AY122" s="18" t="s">
        <v>141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86</v>
      </c>
      <c r="BK122" s="217">
        <f>ROUND(I122*H122,2)</f>
        <v>0</v>
      </c>
      <c r="BL122" s="18" t="s">
        <v>148</v>
      </c>
      <c r="BM122" s="216" t="s">
        <v>250</v>
      </c>
    </row>
    <row r="123" s="14" customFormat="1">
      <c r="A123" s="14"/>
      <c r="B123" s="235"/>
      <c r="C123" s="236"/>
      <c r="D123" s="223" t="s">
        <v>154</v>
      </c>
      <c r="E123" s="236"/>
      <c r="F123" s="238" t="s">
        <v>251</v>
      </c>
      <c r="G123" s="236"/>
      <c r="H123" s="239">
        <v>50.469999999999999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154</v>
      </c>
      <c r="AU123" s="245" t="s">
        <v>88</v>
      </c>
      <c r="AV123" s="14" t="s">
        <v>88</v>
      </c>
      <c r="AW123" s="14" t="s">
        <v>4</v>
      </c>
      <c r="AX123" s="14" t="s">
        <v>86</v>
      </c>
      <c r="AY123" s="245" t="s">
        <v>141</v>
      </c>
    </row>
    <row r="124" s="12" customFormat="1" ht="22.8" customHeight="1">
      <c r="A124" s="12"/>
      <c r="B124" s="189"/>
      <c r="C124" s="190"/>
      <c r="D124" s="191" t="s">
        <v>77</v>
      </c>
      <c r="E124" s="203" t="s">
        <v>242</v>
      </c>
      <c r="F124" s="203" t="s">
        <v>252</v>
      </c>
      <c r="G124" s="190"/>
      <c r="H124" s="190"/>
      <c r="I124" s="193"/>
      <c r="J124" s="204">
        <f>BK124</f>
        <v>0</v>
      </c>
      <c r="K124" s="190"/>
      <c r="L124" s="195"/>
      <c r="M124" s="196"/>
      <c r="N124" s="197"/>
      <c r="O124" s="197"/>
      <c r="P124" s="198">
        <f>SUM(P125:P134)</f>
        <v>0</v>
      </c>
      <c r="Q124" s="197"/>
      <c r="R124" s="198">
        <f>SUM(R125:R134)</f>
        <v>7.4400003999999997</v>
      </c>
      <c r="S124" s="197"/>
      <c r="T124" s="199">
        <f>SUM(T125:T134)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0" t="s">
        <v>86</v>
      </c>
      <c r="AT124" s="201" t="s">
        <v>77</v>
      </c>
      <c r="AU124" s="201" t="s">
        <v>86</v>
      </c>
      <c r="AY124" s="200" t="s">
        <v>141</v>
      </c>
      <c r="BK124" s="202">
        <f>SUM(BK125:BK134)</f>
        <v>0</v>
      </c>
    </row>
    <row r="125" s="2" customFormat="1" ht="24.15" customHeight="1">
      <c r="A125" s="39"/>
      <c r="B125" s="40"/>
      <c r="C125" s="205" t="s">
        <v>253</v>
      </c>
      <c r="D125" s="205" t="s">
        <v>143</v>
      </c>
      <c r="E125" s="206" t="s">
        <v>254</v>
      </c>
      <c r="F125" s="207" t="s">
        <v>255</v>
      </c>
      <c r="G125" s="208" t="s">
        <v>256</v>
      </c>
      <c r="H125" s="209">
        <v>28</v>
      </c>
      <c r="I125" s="210"/>
      <c r="J125" s="211">
        <f>ROUND(I125*H125,2)</f>
        <v>0</v>
      </c>
      <c r="K125" s="207" t="s">
        <v>147</v>
      </c>
      <c r="L125" s="45"/>
      <c r="M125" s="212" t="s">
        <v>40</v>
      </c>
      <c r="N125" s="213" t="s">
        <v>49</v>
      </c>
      <c r="O125" s="85"/>
      <c r="P125" s="214">
        <f>O125*H125</f>
        <v>0</v>
      </c>
      <c r="Q125" s="214">
        <v>0.1295</v>
      </c>
      <c r="R125" s="214">
        <f>Q125*H125</f>
        <v>3.6260000000000003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148</v>
      </c>
      <c r="AT125" s="216" t="s">
        <v>143</v>
      </c>
      <c r="AU125" s="216" t="s">
        <v>88</v>
      </c>
      <c r="AY125" s="18" t="s">
        <v>141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86</v>
      </c>
      <c r="BK125" s="217">
        <f>ROUND(I125*H125,2)</f>
        <v>0</v>
      </c>
      <c r="BL125" s="18" t="s">
        <v>148</v>
      </c>
      <c r="BM125" s="216" t="s">
        <v>257</v>
      </c>
    </row>
    <row r="126" s="2" customFormat="1">
      <c r="A126" s="39"/>
      <c r="B126" s="40"/>
      <c r="C126" s="41"/>
      <c r="D126" s="218" t="s">
        <v>150</v>
      </c>
      <c r="E126" s="41"/>
      <c r="F126" s="219" t="s">
        <v>258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150</v>
      </c>
      <c r="AU126" s="18" t="s">
        <v>88</v>
      </c>
    </row>
    <row r="127" s="13" customFormat="1">
      <c r="A127" s="13"/>
      <c r="B127" s="225"/>
      <c r="C127" s="226"/>
      <c r="D127" s="223" t="s">
        <v>154</v>
      </c>
      <c r="E127" s="227" t="s">
        <v>40</v>
      </c>
      <c r="F127" s="228" t="s">
        <v>208</v>
      </c>
      <c r="G127" s="226"/>
      <c r="H127" s="227" t="s">
        <v>40</v>
      </c>
      <c r="I127" s="229"/>
      <c r="J127" s="226"/>
      <c r="K127" s="226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154</v>
      </c>
      <c r="AU127" s="234" t="s">
        <v>88</v>
      </c>
      <c r="AV127" s="13" t="s">
        <v>86</v>
      </c>
      <c r="AW127" s="13" t="s">
        <v>38</v>
      </c>
      <c r="AX127" s="13" t="s">
        <v>78</v>
      </c>
      <c r="AY127" s="234" t="s">
        <v>141</v>
      </c>
    </row>
    <row r="128" s="14" customFormat="1">
      <c r="A128" s="14"/>
      <c r="B128" s="235"/>
      <c r="C128" s="236"/>
      <c r="D128" s="223" t="s">
        <v>154</v>
      </c>
      <c r="E128" s="237" t="s">
        <v>40</v>
      </c>
      <c r="F128" s="238" t="s">
        <v>259</v>
      </c>
      <c r="G128" s="236"/>
      <c r="H128" s="239">
        <v>28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154</v>
      </c>
      <c r="AU128" s="245" t="s">
        <v>88</v>
      </c>
      <c r="AV128" s="14" t="s">
        <v>88</v>
      </c>
      <c r="AW128" s="14" t="s">
        <v>38</v>
      </c>
      <c r="AX128" s="14" t="s">
        <v>86</v>
      </c>
      <c r="AY128" s="245" t="s">
        <v>141</v>
      </c>
    </row>
    <row r="129" s="2" customFormat="1" ht="16.5" customHeight="1">
      <c r="A129" s="39"/>
      <c r="B129" s="40"/>
      <c r="C129" s="257" t="s">
        <v>260</v>
      </c>
      <c r="D129" s="257" t="s">
        <v>178</v>
      </c>
      <c r="E129" s="258" t="s">
        <v>261</v>
      </c>
      <c r="F129" s="259" t="s">
        <v>262</v>
      </c>
      <c r="G129" s="260" t="s">
        <v>256</v>
      </c>
      <c r="H129" s="261">
        <v>28.559999999999999</v>
      </c>
      <c r="I129" s="262"/>
      <c r="J129" s="263">
        <f>ROUND(I129*H129,2)</f>
        <v>0</v>
      </c>
      <c r="K129" s="259" t="s">
        <v>147</v>
      </c>
      <c r="L129" s="264"/>
      <c r="M129" s="265" t="s">
        <v>40</v>
      </c>
      <c r="N129" s="266" t="s">
        <v>49</v>
      </c>
      <c r="O129" s="85"/>
      <c r="P129" s="214">
        <f>O129*H129</f>
        <v>0</v>
      </c>
      <c r="Q129" s="214">
        <v>0.056120000000000003</v>
      </c>
      <c r="R129" s="214">
        <f>Q129*H129</f>
        <v>1.6027872000000001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182</v>
      </c>
      <c r="AT129" s="216" t="s">
        <v>178</v>
      </c>
      <c r="AU129" s="216" t="s">
        <v>88</v>
      </c>
      <c r="AY129" s="18" t="s">
        <v>141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86</v>
      </c>
      <c r="BK129" s="217">
        <f>ROUND(I129*H129,2)</f>
        <v>0</v>
      </c>
      <c r="BL129" s="18" t="s">
        <v>148</v>
      </c>
      <c r="BM129" s="216" t="s">
        <v>263</v>
      </c>
    </row>
    <row r="130" s="14" customFormat="1">
      <c r="A130" s="14"/>
      <c r="B130" s="235"/>
      <c r="C130" s="236"/>
      <c r="D130" s="223" t="s">
        <v>154</v>
      </c>
      <c r="E130" s="236"/>
      <c r="F130" s="238" t="s">
        <v>264</v>
      </c>
      <c r="G130" s="236"/>
      <c r="H130" s="239">
        <v>28.559999999999999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5" t="s">
        <v>154</v>
      </c>
      <c r="AU130" s="245" t="s">
        <v>88</v>
      </c>
      <c r="AV130" s="14" t="s">
        <v>88</v>
      </c>
      <c r="AW130" s="14" t="s">
        <v>4</v>
      </c>
      <c r="AX130" s="14" t="s">
        <v>86</v>
      </c>
      <c r="AY130" s="245" t="s">
        <v>141</v>
      </c>
    </row>
    <row r="131" s="2" customFormat="1" ht="16.5" customHeight="1">
      <c r="A131" s="39"/>
      <c r="B131" s="40"/>
      <c r="C131" s="205" t="s">
        <v>265</v>
      </c>
      <c r="D131" s="205" t="s">
        <v>143</v>
      </c>
      <c r="E131" s="206" t="s">
        <v>266</v>
      </c>
      <c r="F131" s="207" t="s">
        <v>267</v>
      </c>
      <c r="G131" s="208" t="s">
        <v>159</v>
      </c>
      <c r="H131" s="209">
        <v>0.97999999999999998</v>
      </c>
      <c r="I131" s="210"/>
      <c r="J131" s="211">
        <f>ROUND(I131*H131,2)</f>
        <v>0</v>
      </c>
      <c r="K131" s="207" t="s">
        <v>147</v>
      </c>
      <c r="L131" s="45"/>
      <c r="M131" s="212" t="s">
        <v>40</v>
      </c>
      <c r="N131" s="213" t="s">
        <v>49</v>
      </c>
      <c r="O131" s="85"/>
      <c r="P131" s="214">
        <f>O131*H131</f>
        <v>0</v>
      </c>
      <c r="Q131" s="214">
        <v>2.2563399999999998</v>
      </c>
      <c r="R131" s="214">
        <f>Q131*H131</f>
        <v>2.2112131999999995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148</v>
      </c>
      <c r="AT131" s="216" t="s">
        <v>143</v>
      </c>
      <c r="AU131" s="216" t="s">
        <v>88</v>
      </c>
      <c r="AY131" s="18" t="s">
        <v>141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86</v>
      </c>
      <c r="BK131" s="217">
        <f>ROUND(I131*H131,2)</f>
        <v>0</v>
      </c>
      <c r="BL131" s="18" t="s">
        <v>148</v>
      </c>
      <c r="BM131" s="216" t="s">
        <v>268</v>
      </c>
    </row>
    <row r="132" s="2" customFormat="1">
      <c r="A132" s="39"/>
      <c r="B132" s="40"/>
      <c r="C132" s="41"/>
      <c r="D132" s="218" t="s">
        <v>150</v>
      </c>
      <c r="E132" s="41"/>
      <c r="F132" s="219" t="s">
        <v>269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150</v>
      </c>
      <c r="AU132" s="18" t="s">
        <v>88</v>
      </c>
    </row>
    <row r="133" s="13" customFormat="1">
      <c r="A133" s="13"/>
      <c r="B133" s="225"/>
      <c r="C133" s="226"/>
      <c r="D133" s="223" t="s">
        <v>154</v>
      </c>
      <c r="E133" s="227" t="s">
        <v>40</v>
      </c>
      <c r="F133" s="228" t="s">
        <v>162</v>
      </c>
      <c r="G133" s="226"/>
      <c r="H133" s="227" t="s">
        <v>40</v>
      </c>
      <c r="I133" s="229"/>
      <c r="J133" s="226"/>
      <c r="K133" s="226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154</v>
      </c>
      <c r="AU133" s="234" t="s">
        <v>88</v>
      </c>
      <c r="AV133" s="13" t="s">
        <v>86</v>
      </c>
      <c r="AW133" s="13" t="s">
        <v>38</v>
      </c>
      <c r="AX133" s="13" t="s">
        <v>78</v>
      </c>
      <c r="AY133" s="234" t="s">
        <v>141</v>
      </c>
    </row>
    <row r="134" s="14" customFormat="1">
      <c r="A134" s="14"/>
      <c r="B134" s="235"/>
      <c r="C134" s="236"/>
      <c r="D134" s="223" t="s">
        <v>154</v>
      </c>
      <c r="E134" s="237" t="s">
        <v>40</v>
      </c>
      <c r="F134" s="238" t="s">
        <v>270</v>
      </c>
      <c r="G134" s="236"/>
      <c r="H134" s="239">
        <v>0.97999999999999998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154</v>
      </c>
      <c r="AU134" s="245" t="s">
        <v>88</v>
      </c>
      <c r="AV134" s="14" t="s">
        <v>88</v>
      </c>
      <c r="AW134" s="14" t="s">
        <v>38</v>
      </c>
      <c r="AX134" s="14" t="s">
        <v>86</v>
      </c>
      <c r="AY134" s="245" t="s">
        <v>141</v>
      </c>
    </row>
    <row r="135" s="12" customFormat="1" ht="22.8" customHeight="1">
      <c r="A135" s="12"/>
      <c r="B135" s="189"/>
      <c r="C135" s="190"/>
      <c r="D135" s="191" t="s">
        <v>77</v>
      </c>
      <c r="E135" s="203" t="s">
        <v>271</v>
      </c>
      <c r="F135" s="203" t="s">
        <v>272</v>
      </c>
      <c r="G135" s="190"/>
      <c r="H135" s="190"/>
      <c r="I135" s="193"/>
      <c r="J135" s="204">
        <f>BK135</f>
        <v>0</v>
      </c>
      <c r="K135" s="190"/>
      <c r="L135" s="195"/>
      <c r="M135" s="196"/>
      <c r="N135" s="197"/>
      <c r="O135" s="197"/>
      <c r="P135" s="198">
        <f>SUM(P136:P137)</f>
        <v>0</v>
      </c>
      <c r="Q135" s="197"/>
      <c r="R135" s="198">
        <f>SUM(R136:R137)</f>
        <v>0</v>
      </c>
      <c r="S135" s="197"/>
      <c r="T135" s="199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0" t="s">
        <v>86</v>
      </c>
      <c r="AT135" s="201" t="s">
        <v>77</v>
      </c>
      <c r="AU135" s="201" t="s">
        <v>86</v>
      </c>
      <c r="AY135" s="200" t="s">
        <v>141</v>
      </c>
      <c r="BK135" s="202">
        <f>SUM(BK136:BK137)</f>
        <v>0</v>
      </c>
    </row>
    <row r="136" s="2" customFormat="1" ht="24.15" customHeight="1">
      <c r="A136" s="39"/>
      <c r="B136" s="40"/>
      <c r="C136" s="205" t="s">
        <v>273</v>
      </c>
      <c r="D136" s="205" t="s">
        <v>143</v>
      </c>
      <c r="E136" s="206" t="s">
        <v>274</v>
      </c>
      <c r="F136" s="207" t="s">
        <v>275</v>
      </c>
      <c r="G136" s="208" t="s">
        <v>276</v>
      </c>
      <c r="H136" s="209">
        <v>18.129000000000001</v>
      </c>
      <c r="I136" s="210"/>
      <c r="J136" s="211">
        <f>ROUND(I136*H136,2)</f>
        <v>0</v>
      </c>
      <c r="K136" s="207" t="s">
        <v>147</v>
      </c>
      <c r="L136" s="45"/>
      <c r="M136" s="212" t="s">
        <v>40</v>
      </c>
      <c r="N136" s="213" t="s">
        <v>49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148</v>
      </c>
      <c r="AT136" s="216" t="s">
        <v>143</v>
      </c>
      <c r="AU136" s="216" t="s">
        <v>88</v>
      </c>
      <c r="AY136" s="18" t="s">
        <v>141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86</v>
      </c>
      <c r="BK136" s="217">
        <f>ROUND(I136*H136,2)</f>
        <v>0</v>
      </c>
      <c r="BL136" s="18" t="s">
        <v>148</v>
      </c>
      <c r="BM136" s="216" t="s">
        <v>277</v>
      </c>
    </row>
    <row r="137" s="2" customFormat="1">
      <c r="A137" s="39"/>
      <c r="B137" s="40"/>
      <c r="C137" s="41"/>
      <c r="D137" s="218" t="s">
        <v>150</v>
      </c>
      <c r="E137" s="41"/>
      <c r="F137" s="219" t="s">
        <v>278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150</v>
      </c>
      <c r="AU137" s="18" t="s">
        <v>88</v>
      </c>
    </row>
    <row r="138" s="12" customFormat="1" ht="25.92" customHeight="1">
      <c r="A138" s="12"/>
      <c r="B138" s="189"/>
      <c r="C138" s="190"/>
      <c r="D138" s="191" t="s">
        <v>77</v>
      </c>
      <c r="E138" s="192" t="s">
        <v>112</v>
      </c>
      <c r="F138" s="192" t="s">
        <v>279</v>
      </c>
      <c r="G138" s="190"/>
      <c r="H138" s="190"/>
      <c r="I138" s="193"/>
      <c r="J138" s="194">
        <f>BK138</f>
        <v>0</v>
      </c>
      <c r="K138" s="190"/>
      <c r="L138" s="195"/>
      <c r="M138" s="196"/>
      <c r="N138" s="197"/>
      <c r="O138" s="197"/>
      <c r="P138" s="198">
        <f>SUM(P139:P140)</f>
        <v>0</v>
      </c>
      <c r="Q138" s="197"/>
      <c r="R138" s="198">
        <f>SUM(R139:R140)</f>
        <v>0</v>
      </c>
      <c r="S138" s="197"/>
      <c r="T138" s="199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0" t="s">
        <v>148</v>
      </c>
      <c r="AT138" s="201" t="s">
        <v>77</v>
      </c>
      <c r="AU138" s="201" t="s">
        <v>78</v>
      </c>
      <c r="AY138" s="200" t="s">
        <v>141</v>
      </c>
      <c r="BK138" s="202">
        <f>SUM(BK139:BK140)</f>
        <v>0</v>
      </c>
    </row>
    <row r="139" s="2" customFormat="1" ht="37.8" customHeight="1">
      <c r="A139" s="39"/>
      <c r="B139" s="40"/>
      <c r="C139" s="205" t="s">
        <v>8</v>
      </c>
      <c r="D139" s="205" t="s">
        <v>143</v>
      </c>
      <c r="E139" s="206" t="s">
        <v>280</v>
      </c>
      <c r="F139" s="207" t="s">
        <v>281</v>
      </c>
      <c r="G139" s="208" t="s">
        <v>282</v>
      </c>
      <c r="H139" s="209">
        <v>1</v>
      </c>
      <c r="I139" s="210"/>
      <c r="J139" s="211">
        <f>ROUND(I139*H139,2)</f>
        <v>0</v>
      </c>
      <c r="K139" s="207" t="s">
        <v>249</v>
      </c>
      <c r="L139" s="45"/>
      <c r="M139" s="212" t="s">
        <v>40</v>
      </c>
      <c r="N139" s="213" t="s">
        <v>49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283</v>
      </c>
      <c r="AT139" s="216" t="s">
        <v>143</v>
      </c>
      <c r="AU139" s="216" t="s">
        <v>86</v>
      </c>
      <c r="AY139" s="18" t="s">
        <v>141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86</v>
      </c>
      <c r="BK139" s="217">
        <f>ROUND(I139*H139,2)</f>
        <v>0</v>
      </c>
      <c r="BL139" s="18" t="s">
        <v>283</v>
      </c>
      <c r="BM139" s="216" t="s">
        <v>284</v>
      </c>
    </row>
    <row r="140" s="2" customFormat="1">
      <c r="A140" s="39"/>
      <c r="B140" s="40"/>
      <c r="C140" s="41"/>
      <c r="D140" s="223" t="s">
        <v>152</v>
      </c>
      <c r="E140" s="41"/>
      <c r="F140" s="224" t="s">
        <v>285</v>
      </c>
      <c r="G140" s="41"/>
      <c r="H140" s="41"/>
      <c r="I140" s="220"/>
      <c r="J140" s="41"/>
      <c r="K140" s="41"/>
      <c r="L140" s="45"/>
      <c r="M140" s="267"/>
      <c r="N140" s="268"/>
      <c r="O140" s="269"/>
      <c r="P140" s="269"/>
      <c r="Q140" s="269"/>
      <c r="R140" s="269"/>
      <c r="S140" s="269"/>
      <c r="T140" s="270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152</v>
      </c>
      <c r="AU140" s="18" t="s">
        <v>86</v>
      </c>
    </row>
    <row r="141" s="2" customFormat="1" ht="6.96" customHeight="1">
      <c r="A141" s="39"/>
      <c r="B141" s="60"/>
      <c r="C141" s="61"/>
      <c r="D141" s="61"/>
      <c r="E141" s="61"/>
      <c r="F141" s="61"/>
      <c r="G141" s="61"/>
      <c r="H141" s="61"/>
      <c r="I141" s="61"/>
      <c r="J141" s="61"/>
      <c r="K141" s="61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sheet="1" autoFilter="0" formatColumns="0" formatRows="0" objects="1" scenarios="1" spinCount="100000" saltValue="D7Xod97D1o2BmdFo2eJavlfZeN3BhlDJ+yBaQ0TEu07t2dq4OSK6lAHGQI5SZ8aOzJZ9NrdwXgFDoVgNo1Q2Aw==" hashValue="camCkvt3A+Ti/n95KVc08e50Ila24qXkKkAaQtD3r7wxY5xJ4CP3ufziaMKdrQussNwzlbHiool9itBu8GhCKQ==" algorithmName="SHA-512" password="CC35"/>
  <autoFilter ref="C84:K14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1_02/122251101"/>
    <hyperlink ref="F93" r:id="rId2" display="https://podminky.urs.cz/item/CS_URS_2021_02/162351103"/>
    <hyperlink ref="F98" r:id="rId3" display="https://podminky.urs.cz/item/CS_URS_2021_02/175111201"/>
    <hyperlink ref="F102" r:id="rId4" display="https://podminky.urs.cz/item/CS_URS_2021_02/175111209"/>
    <hyperlink ref="F104" r:id="rId5" display="https://podminky.urs.cz/item/CS_URS_2021_02/181951112"/>
    <hyperlink ref="F110" r:id="rId6" display="https://podminky.urs.cz/item/CS_URS_2021_02/564821112"/>
    <hyperlink ref="F115" r:id="rId7" display="https://podminky.urs.cz/item/CS_URS_2021_02/564760111"/>
    <hyperlink ref="F117" r:id="rId8" display="https://podminky.urs.cz/item/CS_URS_2021_02/564730011"/>
    <hyperlink ref="F119" r:id="rId9" display="https://podminky.urs.cz/item/CS_URS_2021_02/596211110"/>
    <hyperlink ref="F126" r:id="rId10" display="https://podminky.urs.cz/item/CS_URS_2021_02/916231213"/>
    <hyperlink ref="F132" r:id="rId11" display="https://podminky.urs.cz/item/CS_URS_2021_02/916991121"/>
    <hyperlink ref="F137" r:id="rId12" display="https://podminky.urs.cz/item/CS_URS_2021_02/9982251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3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88</v>
      </c>
    </row>
    <row r="4" s="1" customFormat="1" ht="24.96" customHeight="1">
      <c r="B4" s="21"/>
      <c r="D4" s="131" t="s">
        <v>117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SOUTĚŽNÍ AREÁL PRO PRÁCI S MOTOROVOU PILOU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118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286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40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15. 11. 2021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42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47.25" customHeight="1">
      <c r="A27" s="139"/>
      <c r="B27" s="140"/>
      <c r="C27" s="139"/>
      <c r="D27" s="139"/>
      <c r="E27" s="141" t="s">
        <v>43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44</v>
      </c>
      <c r="E30" s="39"/>
      <c r="F30" s="39"/>
      <c r="G30" s="39"/>
      <c r="H30" s="39"/>
      <c r="I30" s="39"/>
      <c r="J30" s="145">
        <f>ROUND(J85,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46</v>
      </c>
      <c r="G32" s="39"/>
      <c r="H32" s="39"/>
      <c r="I32" s="146" t="s">
        <v>45</v>
      </c>
      <c r="J32" s="146" t="s">
        <v>47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48</v>
      </c>
      <c r="E33" s="133" t="s">
        <v>49</v>
      </c>
      <c r="F33" s="148">
        <f>ROUND((SUM(BE85:BE158)),  2)</f>
        <v>0</v>
      </c>
      <c r="G33" s="39"/>
      <c r="H33" s="39"/>
      <c r="I33" s="149">
        <v>0.20999999999999999</v>
      </c>
      <c r="J33" s="148">
        <f>ROUND(((SUM(BE85:BE158))*I33),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50</v>
      </c>
      <c r="F34" s="148">
        <f>ROUND((SUM(BF85:BF158)),  2)</f>
        <v>0</v>
      </c>
      <c r="G34" s="39"/>
      <c r="H34" s="39"/>
      <c r="I34" s="149">
        <v>0.14999999999999999</v>
      </c>
      <c r="J34" s="148">
        <f>ROUND(((SUM(BF85:BF158))*I34),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51</v>
      </c>
      <c r="F35" s="148">
        <f>ROUND((SUM(BG85:BG158)),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52</v>
      </c>
      <c r="F36" s="148">
        <f>ROUND((SUM(BH85:BH158)),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53</v>
      </c>
      <c r="F37" s="148">
        <f>ROUND((SUM(BI85:BI158)),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54</v>
      </c>
      <c r="E39" s="152"/>
      <c r="F39" s="152"/>
      <c r="G39" s="153" t="s">
        <v>55</v>
      </c>
      <c r="H39" s="154" t="s">
        <v>56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SOUTĚŽNÍ AREÁL PRO PRÁCI S MOTOROVOU PILOU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03 - BETONOVÁ PLOCHA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22</v>
      </c>
      <c r="D52" s="41"/>
      <c r="E52" s="41"/>
      <c r="F52" s="28" t="str">
        <f>F12</f>
        <v>Žlutice</v>
      </c>
      <c r="G52" s="41"/>
      <c r="H52" s="41"/>
      <c r="I52" s="33" t="s">
        <v>24</v>
      </c>
      <c r="J52" s="73" t="str">
        <f>IF(J12="","",J12)</f>
        <v>15. 11. 2021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26</v>
      </c>
      <c r="D54" s="41"/>
      <c r="E54" s="41"/>
      <c r="F54" s="28" t="str">
        <f>E15</f>
        <v>Střední lesnická škola Žlutice, p.o.</v>
      </c>
      <c r="G54" s="41"/>
      <c r="H54" s="41"/>
      <c r="I54" s="33" t="s">
        <v>34</v>
      </c>
      <c r="J54" s="37" t="str">
        <f>E21</f>
        <v>Ing. Milan KALÁB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121</v>
      </c>
      <c r="D57" s="163"/>
      <c r="E57" s="163"/>
      <c r="F57" s="163"/>
      <c r="G57" s="163"/>
      <c r="H57" s="163"/>
      <c r="I57" s="163"/>
      <c r="J57" s="164" t="s">
        <v>122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76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123</v>
      </c>
    </row>
    <row r="60" s="9" customFormat="1" ht="24.96" customHeight="1">
      <c r="A60" s="9"/>
      <c r="B60" s="166"/>
      <c r="C60" s="167"/>
      <c r="D60" s="168" t="s">
        <v>124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125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287</v>
      </c>
      <c r="E62" s="175"/>
      <c r="F62" s="175"/>
      <c r="G62" s="175"/>
      <c r="H62" s="175"/>
      <c r="I62" s="175"/>
      <c r="J62" s="176">
        <f>J108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200</v>
      </c>
      <c r="E63" s="175"/>
      <c r="F63" s="175"/>
      <c r="G63" s="175"/>
      <c r="H63" s="175"/>
      <c r="I63" s="175"/>
      <c r="J63" s="176">
        <f>J130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201</v>
      </c>
      <c r="E64" s="175"/>
      <c r="F64" s="175"/>
      <c r="G64" s="175"/>
      <c r="H64" s="175"/>
      <c r="I64" s="175"/>
      <c r="J64" s="176">
        <f>J139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202</v>
      </c>
      <c r="E65" s="175"/>
      <c r="F65" s="175"/>
      <c r="G65" s="175"/>
      <c r="H65" s="175"/>
      <c r="I65" s="175"/>
      <c r="J65" s="176">
        <f>J156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126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161" t="str">
        <f>E7</f>
        <v>SOUTĚŽNÍ AREÁL PRO PRÁCI S MOTOROVOU PILOU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118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70" t="str">
        <f>E9</f>
        <v>03 - BETONOVÁ PLOCHA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22</v>
      </c>
      <c r="D79" s="41"/>
      <c r="E79" s="41"/>
      <c r="F79" s="28" t="str">
        <f>F12</f>
        <v>Žlutice</v>
      </c>
      <c r="G79" s="41"/>
      <c r="H79" s="41"/>
      <c r="I79" s="33" t="s">
        <v>24</v>
      </c>
      <c r="J79" s="73" t="str">
        <f>IF(J12="","",J12)</f>
        <v>15. 11. 2021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26</v>
      </c>
      <c r="D81" s="41"/>
      <c r="E81" s="41"/>
      <c r="F81" s="28" t="str">
        <f>E15</f>
        <v>Střední lesnická škola Žlutice, p.o.</v>
      </c>
      <c r="G81" s="41"/>
      <c r="H81" s="41"/>
      <c r="I81" s="33" t="s">
        <v>34</v>
      </c>
      <c r="J81" s="37" t="str">
        <f>E21</f>
        <v>Ing. Milan KALÁB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32</v>
      </c>
      <c r="D82" s="41"/>
      <c r="E82" s="41"/>
      <c r="F82" s="28" t="str">
        <f>IF(E18="","",E18)</f>
        <v>Vyplň údaj</v>
      </c>
      <c r="G82" s="41"/>
      <c r="H82" s="41"/>
      <c r="I82" s="33" t="s">
        <v>39</v>
      </c>
      <c r="J82" s="37" t="str">
        <f>E24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0.32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1" customFormat="1" ht="29.28" customHeight="1">
      <c r="A84" s="178"/>
      <c r="B84" s="179"/>
      <c r="C84" s="180" t="s">
        <v>127</v>
      </c>
      <c r="D84" s="181" t="s">
        <v>63</v>
      </c>
      <c r="E84" s="181" t="s">
        <v>59</v>
      </c>
      <c r="F84" s="181" t="s">
        <v>60</v>
      </c>
      <c r="G84" s="181" t="s">
        <v>128</v>
      </c>
      <c r="H84" s="181" t="s">
        <v>129</v>
      </c>
      <c r="I84" s="181" t="s">
        <v>130</v>
      </c>
      <c r="J84" s="181" t="s">
        <v>122</v>
      </c>
      <c r="K84" s="182" t="s">
        <v>131</v>
      </c>
      <c r="L84" s="183"/>
      <c r="M84" s="93" t="s">
        <v>40</v>
      </c>
      <c r="N84" s="94" t="s">
        <v>48</v>
      </c>
      <c r="O84" s="94" t="s">
        <v>132</v>
      </c>
      <c r="P84" s="94" t="s">
        <v>133</v>
      </c>
      <c r="Q84" s="94" t="s">
        <v>134</v>
      </c>
      <c r="R84" s="94" t="s">
        <v>135</v>
      </c>
      <c r="S84" s="94" t="s">
        <v>136</v>
      </c>
      <c r="T84" s="95" t="s">
        <v>137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="2" customFormat="1" ht="22.8" customHeight="1">
      <c r="A85" s="39"/>
      <c r="B85" s="40"/>
      <c r="C85" s="100" t="s">
        <v>138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93.211713419999995</v>
      </c>
      <c r="S85" s="97"/>
      <c r="T85" s="187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77</v>
      </c>
      <c r="AU85" s="18" t="s">
        <v>123</v>
      </c>
      <c r="BK85" s="188">
        <f>BK86</f>
        <v>0</v>
      </c>
    </row>
    <row r="86" s="12" customFormat="1" ht="25.92" customHeight="1">
      <c r="A86" s="12"/>
      <c r="B86" s="189"/>
      <c r="C86" s="190"/>
      <c r="D86" s="191" t="s">
        <v>77</v>
      </c>
      <c r="E86" s="192" t="s">
        <v>139</v>
      </c>
      <c r="F86" s="192" t="s">
        <v>140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P87+P108+P130+P139+P156</f>
        <v>0</v>
      </c>
      <c r="Q86" s="197"/>
      <c r="R86" s="198">
        <f>R87+R108+R130+R139+R156</f>
        <v>93.211713419999995</v>
      </c>
      <c r="S86" s="197"/>
      <c r="T86" s="199">
        <f>T87+T108+T130+T139+T156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86</v>
      </c>
      <c r="AT86" s="201" t="s">
        <v>77</v>
      </c>
      <c r="AU86" s="201" t="s">
        <v>78</v>
      </c>
      <c r="AY86" s="200" t="s">
        <v>141</v>
      </c>
      <c r="BK86" s="202">
        <f>BK87+BK108+BK130+BK139+BK156</f>
        <v>0</v>
      </c>
    </row>
    <row r="87" s="12" customFormat="1" ht="22.8" customHeight="1">
      <c r="A87" s="12"/>
      <c r="B87" s="189"/>
      <c r="C87" s="190"/>
      <c r="D87" s="191" t="s">
        <v>77</v>
      </c>
      <c r="E87" s="203" t="s">
        <v>86</v>
      </c>
      <c r="F87" s="203" t="s">
        <v>142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SUM(P88:P107)</f>
        <v>0</v>
      </c>
      <c r="Q87" s="197"/>
      <c r="R87" s="198">
        <f>SUM(R88:R107)</f>
        <v>0</v>
      </c>
      <c r="S87" s="197"/>
      <c r="T87" s="199">
        <f>SUM(T88:T107)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86</v>
      </c>
      <c r="AT87" s="201" t="s">
        <v>77</v>
      </c>
      <c r="AU87" s="201" t="s">
        <v>86</v>
      </c>
      <c r="AY87" s="200" t="s">
        <v>141</v>
      </c>
      <c r="BK87" s="202">
        <f>SUM(BK88:BK107)</f>
        <v>0</v>
      </c>
    </row>
    <row r="88" s="2" customFormat="1" ht="21.75" customHeight="1">
      <c r="A88" s="39"/>
      <c r="B88" s="40"/>
      <c r="C88" s="205" t="s">
        <v>86</v>
      </c>
      <c r="D88" s="205" t="s">
        <v>143</v>
      </c>
      <c r="E88" s="206" t="s">
        <v>288</v>
      </c>
      <c r="F88" s="207" t="s">
        <v>289</v>
      </c>
      <c r="G88" s="208" t="s">
        <v>159</v>
      </c>
      <c r="H88" s="209">
        <v>77.388999999999996</v>
      </c>
      <c r="I88" s="210"/>
      <c r="J88" s="211">
        <f>ROUND(I88*H88,2)</f>
        <v>0</v>
      </c>
      <c r="K88" s="207" t="s">
        <v>147</v>
      </c>
      <c r="L88" s="45"/>
      <c r="M88" s="212" t="s">
        <v>40</v>
      </c>
      <c r="N88" s="213" t="s">
        <v>49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148</v>
      </c>
      <c r="AT88" s="216" t="s">
        <v>143</v>
      </c>
      <c r="AU88" s="216" t="s">
        <v>88</v>
      </c>
      <c r="AY88" s="18" t="s">
        <v>141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86</v>
      </c>
      <c r="BK88" s="217">
        <f>ROUND(I88*H88,2)</f>
        <v>0</v>
      </c>
      <c r="BL88" s="18" t="s">
        <v>148</v>
      </c>
      <c r="BM88" s="216" t="s">
        <v>290</v>
      </c>
    </row>
    <row r="89" s="2" customFormat="1">
      <c r="A89" s="39"/>
      <c r="B89" s="40"/>
      <c r="C89" s="41"/>
      <c r="D89" s="218" t="s">
        <v>150</v>
      </c>
      <c r="E89" s="41"/>
      <c r="F89" s="219" t="s">
        <v>291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150</v>
      </c>
      <c r="AU89" s="18" t="s">
        <v>88</v>
      </c>
    </row>
    <row r="90" s="13" customFormat="1">
      <c r="A90" s="13"/>
      <c r="B90" s="225"/>
      <c r="C90" s="226"/>
      <c r="D90" s="223" t="s">
        <v>154</v>
      </c>
      <c r="E90" s="227" t="s">
        <v>40</v>
      </c>
      <c r="F90" s="228" t="s">
        <v>292</v>
      </c>
      <c r="G90" s="226"/>
      <c r="H90" s="227" t="s">
        <v>40</v>
      </c>
      <c r="I90" s="229"/>
      <c r="J90" s="226"/>
      <c r="K90" s="226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154</v>
      </c>
      <c r="AU90" s="234" t="s">
        <v>88</v>
      </c>
      <c r="AV90" s="13" t="s">
        <v>86</v>
      </c>
      <c r="AW90" s="13" t="s">
        <v>38</v>
      </c>
      <c r="AX90" s="13" t="s">
        <v>78</v>
      </c>
      <c r="AY90" s="234" t="s">
        <v>141</v>
      </c>
    </row>
    <row r="91" s="14" customFormat="1">
      <c r="A91" s="14"/>
      <c r="B91" s="235"/>
      <c r="C91" s="236"/>
      <c r="D91" s="223" t="s">
        <v>154</v>
      </c>
      <c r="E91" s="237" t="s">
        <v>40</v>
      </c>
      <c r="F91" s="238" t="s">
        <v>293</v>
      </c>
      <c r="G91" s="236"/>
      <c r="H91" s="239">
        <v>77.388999999999996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5" t="s">
        <v>154</v>
      </c>
      <c r="AU91" s="245" t="s">
        <v>88</v>
      </c>
      <c r="AV91" s="14" t="s">
        <v>88</v>
      </c>
      <c r="AW91" s="14" t="s">
        <v>38</v>
      </c>
      <c r="AX91" s="14" t="s">
        <v>86</v>
      </c>
      <c r="AY91" s="245" t="s">
        <v>141</v>
      </c>
    </row>
    <row r="92" s="2" customFormat="1" ht="37.8" customHeight="1">
      <c r="A92" s="39"/>
      <c r="B92" s="40"/>
      <c r="C92" s="205" t="s">
        <v>88</v>
      </c>
      <c r="D92" s="205" t="s">
        <v>143</v>
      </c>
      <c r="E92" s="206" t="s">
        <v>157</v>
      </c>
      <c r="F92" s="207" t="s">
        <v>158</v>
      </c>
      <c r="G92" s="208" t="s">
        <v>159</v>
      </c>
      <c r="H92" s="209">
        <v>74.569000000000003</v>
      </c>
      <c r="I92" s="210"/>
      <c r="J92" s="211">
        <f>ROUND(I92*H92,2)</f>
        <v>0</v>
      </c>
      <c r="K92" s="207" t="s">
        <v>147</v>
      </c>
      <c r="L92" s="45"/>
      <c r="M92" s="212" t="s">
        <v>40</v>
      </c>
      <c r="N92" s="213" t="s">
        <v>49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148</v>
      </c>
      <c r="AT92" s="216" t="s">
        <v>143</v>
      </c>
      <c r="AU92" s="216" t="s">
        <v>88</v>
      </c>
      <c r="AY92" s="18" t="s">
        <v>141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86</v>
      </c>
      <c r="BK92" s="217">
        <f>ROUND(I92*H92,2)</f>
        <v>0</v>
      </c>
      <c r="BL92" s="18" t="s">
        <v>148</v>
      </c>
      <c r="BM92" s="216" t="s">
        <v>294</v>
      </c>
    </row>
    <row r="93" s="2" customFormat="1">
      <c r="A93" s="39"/>
      <c r="B93" s="40"/>
      <c r="C93" s="41"/>
      <c r="D93" s="218" t="s">
        <v>150</v>
      </c>
      <c r="E93" s="41"/>
      <c r="F93" s="219" t="s">
        <v>161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150</v>
      </c>
      <c r="AU93" s="18" t="s">
        <v>88</v>
      </c>
    </row>
    <row r="94" s="2" customFormat="1">
      <c r="A94" s="39"/>
      <c r="B94" s="40"/>
      <c r="C94" s="41"/>
      <c r="D94" s="223" t="s">
        <v>152</v>
      </c>
      <c r="E94" s="41"/>
      <c r="F94" s="224" t="s">
        <v>211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152</v>
      </c>
      <c r="AU94" s="18" t="s">
        <v>88</v>
      </c>
    </row>
    <row r="95" s="13" customFormat="1">
      <c r="A95" s="13"/>
      <c r="B95" s="225"/>
      <c r="C95" s="226"/>
      <c r="D95" s="223" t="s">
        <v>154</v>
      </c>
      <c r="E95" s="227" t="s">
        <v>40</v>
      </c>
      <c r="F95" s="228" t="s">
        <v>162</v>
      </c>
      <c r="G95" s="226"/>
      <c r="H95" s="227" t="s">
        <v>40</v>
      </c>
      <c r="I95" s="229"/>
      <c r="J95" s="226"/>
      <c r="K95" s="226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154</v>
      </c>
      <c r="AU95" s="234" t="s">
        <v>88</v>
      </c>
      <c r="AV95" s="13" t="s">
        <v>86</v>
      </c>
      <c r="AW95" s="13" t="s">
        <v>38</v>
      </c>
      <c r="AX95" s="13" t="s">
        <v>78</v>
      </c>
      <c r="AY95" s="234" t="s">
        <v>141</v>
      </c>
    </row>
    <row r="96" s="14" customFormat="1">
      <c r="A96" s="14"/>
      <c r="B96" s="235"/>
      <c r="C96" s="236"/>
      <c r="D96" s="223" t="s">
        <v>154</v>
      </c>
      <c r="E96" s="237" t="s">
        <v>40</v>
      </c>
      <c r="F96" s="238" t="s">
        <v>295</v>
      </c>
      <c r="G96" s="236"/>
      <c r="H96" s="239">
        <v>74.569000000000003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154</v>
      </c>
      <c r="AU96" s="245" t="s">
        <v>88</v>
      </c>
      <c r="AV96" s="14" t="s">
        <v>88</v>
      </c>
      <c r="AW96" s="14" t="s">
        <v>38</v>
      </c>
      <c r="AX96" s="14" t="s">
        <v>86</v>
      </c>
      <c r="AY96" s="245" t="s">
        <v>141</v>
      </c>
    </row>
    <row r="97" s="2" customFormat="1" ht="37.8" customHeight="1">
      <c r="A97" s="39"/>
      <c r="B97" s="40"/>
      <c r="C97" s="205" t="s">
        <v>164</v>
      </c>
      <c r="D97" s="205" t="s">
        <v>143</v>
      </c>
      <c r="E97" s="206" t="s">
        <v>213</v>
      </c>
      <c r="F97" s="207" t="s">
        <v>214</v>
      </c>
      <c r="G97" s="208" t="s">
        <v>159</v>
      </c>
      <c r="H97" s="209">
        <v>2.8199999999999998</v>
      </c>
      <c r="I97" s="210"/>
      <c r="J97" s="211">
        <f>ROUND(I97*H97,2)</f>
        <v>0</v>
      </c>
      <c r="K97" s="207" t="s">
        <v>147</v>
      </c>
      <c r="L97" s="45"/>
      <c r="M97" s="212" t="s">
        <v>40</v>
      </c>
      <c r="N97" s="213" t="s">
        <v>49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148</v>
      </c>
      <c r="AT97" s="216" t="s">
        <v>143</v>
      </c>
      <c r="AU97" s="216" t="s">
        <v>88</v>
      </c>
      <c r="AY97" s="18" t="s">
        <v>141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86</v>
      </c>
      <c r="BK97" s="217">
        <f>ROUND(I97*H97,2)</f>
        <v>0</v>
      </c>
      <c r="BL97" s="18" t="s">
        <v>148</v>
      </c>
      <c r="BM97" s="216" t="s">
        <v>296</v>
      </c>
    </row>
    <row r="98" s="2" customFormat="1">
      <c r="A98" s="39"/>
      <c r="B98" s="40"/>
      <c r="C98" s="41"/>
      <c r="D98" s="218" t="s">
        <v>150</v>
      </c>
      <c r="E98" s="41"/>
      <c r="F98" s="219" t="s">
        <v>216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150</v>
      </c>
      <c r="AU98" s="18" t="s">
        <v>88</v>
      </c>
    </row>
    <row r="99" s="13" customFormat="1">
      <c r="A99" s="13"/>
      <c r="B99" s="225"/>
      <c r="C99" s="226"/>
      <c r="D99" s="223" t="s">
        <v>154</v>
      </c>
      <c r="E99" s="227" t="s">
        <v>40</v>
      </c>
      <c r="F99" s="228" t="s">
        <v>162</v>
      </c>
      <c r="G99" s="226"/>
      <c r="H99" s="227" t="s">
        <v>40</v>
      </c>
      <c r="I99" s="229"/>
      <c r="J99" s="226"/>
      <c r="K99" s="226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154</v>
      </c>
      <c r="AU99" s="234" t="s">
        <v>88</v>
      </c>
      <c r="AV99" s="13" t="s">
        <v>86</v>
      </c>
      <c r="AW99" s="13" t="s">
        <v>38</v>
      </c>
      <c r="AX99" s="13" t="s">
        <v>78</v>
      </c>
      <c r="AY99" s="234" t="s">
        <v>141</v>
      </c>
    </row>
    <row r="100" s="14" customFormat="1">
      <c r="A100" s="14"/>
      <c r="B100" s="235"/>
      <c r="C100" s="236"/>
      <c r="D100" s="223" t="s">
        <v>154</v>
      </c>
      <c r="E100" s="237" t="s">
        <v>40</v>
      </c>
      <c r="F100" s="238" t="s">
        <v>297</v>
      </c>
      <c r="G100" s="236"/>
      <c r="H100" s="239">
        <v>2.8199999999999998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154</v>
      </c>
      <c r="AU100" s="245" t="s">
        <v>88</v>
      </c>
      <c r="AV100" s="14" t="s">
        <v>88</v>
      </c>
      <c r="AW100" s="14" t="s">
        <v>38</v>
      </c>
      <c r="AX100" s="14" t="s">
        <v>86</v>
      </c>
      <c r="AY100" s="245" t="s">
        <v>141</v>
      </c>
    </row>
    <row r="101" s="2" customFormat="1" ht="37.8" customHeight="1">
      <c r="A101" s="39"/>
      <c r="B101" s="40"/>
      <c r="C101" s="205" t="s">
        <v>148</v>
      </c>
      <c r="D101" s="205" t="s">
        <v>143</v>
      </c>
      <c r="E101" s="206" t="s">
        <v>218</v>
      </c>
      <c r="F101" s="207" t="s">
        <v>219</v>
      </c>
      <c r="G101" s="208" t="s">
        <v>159</v>
      </c>
      <c r="H101" s="209">
        <v>2.8199999999999998</v>
      </c>
      <c r="I101" s="210"/>
      <c r="J101" s="211">
        <f>ROUND(I101*H101,2)</f>
        <v>0</v>
      </c>
      <c r="K101" s="207" t="s">
        <v>147</v>
      </c>
      <c r="L101" s="45"/>
      <c r="M101" s="212" t="s">
        <v>40</v>
      </c>
      <c r="N101" s="213" t="s">
        <v>49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148</v>
      </c>
      <c r="AT101" s="216" t="s">
        <v>143</v>
      </c>
      <c r="AU101" s="216" t="s">
        <v>88</v>
      </c>
      <c r="AY101" s="18" t="s">
        <v>141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86</v>
      </c>
      <c r="BK101" s="217">
        <f>ROUND(I101*H101,2)</f>
        <v>0</v>
      </c>
      <c r="BL101" s="18" t="s">
        <v>148</v>
      </c>
      <c r="BM101" s="216" t="s">
        <v>298</v>
      </c>
    </row>
    <row r="102" s="2" customFormat="1">
      <c r="A102" s="39"/>
      <c r="B102" s="40"/>
      <c r="C102" s="41"/>
      <c r="D102" s="218" t="s">
        <v>150</v>
      </c>
      <c r="E102" s="41"/>
      <c r="F102" s="219" t="s">
        <v>221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150</v>
      </c>
      <c r="AU102" s="18" t="s">
        <v>88</v>
      </c>
    </row>
    <row r="103" s="2" customFormat="1" ht="21.75" customHeight="1">
      <c r="A103" s="39"/>
      <c r="B103" s="40"/>
      <c r="C103" s="205" t="s">
        <v>177</v>
      </c>
      <c r="D103" s="205" t="s">
        <v>143</v>
      </c>
      <c r="E103" s="206" t="s">
        <v>222</v>
      </c>
      <c r="F103" s="207" t="s">
        <v>223</v>
      </c>
      <c r="G103" s="208" t="s">
        <v>146</v>
      </c>
      <c r="H103" s="209">
        <v>192.56</v>
      </c>
      <c r="I103" s="210"/>
      <c r="J103" s="211">
        <f>ROUND(I103*H103,2)</f>
        <v>0</v>
      </c>
      <c r="K103" s="207" t="s">
        <v>147</v>
      </c>
      <c r="L103" s="45"/>
      <c r="M103" s="212" t="s">
        <v>40</v>
      </c>
      <c r="N103" s="213" t="s">
        <v>49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148</v>
      </c>
      <c r="AT103" s="216" t="s">
        <v>143</v>
      </c>
      <c r="AU103" s="216" t="s">
        <v>88</v>
      </c>
      <c r="AY103" s="18" t="s">
        <v>141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86</v>
      </c>
      <c r="BK103" s="217">
        <f>ROUND(I103*H103,2)</f>
        <v>0</v>
      </c>
      <c r="BL103" s="18" t="s">
        <v>148</v>
      </c>
      <c r="BM103" s="216" t="s">
        <v>299</v>
      </c>
    </row>
    <row r="104" s="2" customFormat="1">
      <c r="A104" s="39"/>
      <c r="B104" s="40"/>
      <c r="C104" s="41"/>
      <c r="D104" s="218" t="s">
        <v>150</v>
      </c>
      <c r="E104" s="41"/>
      <c r="F104" s="219" t="s">
        <v>225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150</v>
      </c>
      <c r="AU104" s="18" t="s">
        <v>88</v>
      </c>
    </row>
    <row r="105" s="2" customFormat="1">
      <c r="A105" s="39"/>
      <c r="B105" s="40"/>
      <c r="C105" s="41"/>
      <c r="D105" s="223" t="s">
        <v>152</v>
      </c>
      <c r="E105" s="41"/>
      <c r="F105" s="224" t="s">
        <v>300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152</v>
      </c>
      <c r="AU105" s="18" t="s">
        <v>88</v>
      </c>
    </row>
    <row r="106" s="13" customFormat="1">
      <c r="A106" s="13"/>
      <c r="B106" s="225"/>
      <c r="C106" s="226"/>
      <c r="D106" s="223" t="s">
        <v>154</v>
      </c>
      <c r="E106" s="227" t="s">
        <v>40</v>
      </c>
      <c r="F106" s="228" t="s">
        <v>292</v>
      </c>
      <c r="G106" s="226"/>
      <c r="H106" s="227" t="s">
        <v>40</v>
      </c>
      <c r="I106" s="229"/>
      <c r="J106" s="226"/>
      <c r="K106" s="226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154</v>
      </c>
      <c r="AU106" s="234" t="s">
        <v>88</v>
      </c>
      <c r="AV106" s="13" t="s">
        <v>86</v>
      </c>
      <c r="AW106" s="13" t="s">
        <v>38</v>
      </c>
      <c r="AX106" s="13" t="s">
        <v>78</v>
      </c>
      <c r="AY106" s="234" t="s">
        <v>141</v>
      </c>
    </row>
    <row r="107" s="14" customFormat="1">
      <c r="A107" s="14"/>
      <c r="B107" s="235"/>
      <c r="C107" s="236"/>
      <c r="D107" s="223" t="s">
        <v>154</v>
      </c>
      <c r="E107" s="237" t="s">
        <v>40</v>
      </c>
      <c r="F107" s="238" t="s">
        <v>301</v>
      </c>
      <c r="G107" s="236"/>
      <c r="H107" s="239">
        <v>192.56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154</v>
      </c>
      <c r="AU107" s="245" t="s">
        <v>88</v>
      </c>
      <c r="AV107" s="14" t="s">
        <v>88</v>
      </c>
      <c r="AW107" s="14" t="s">
        <v>38</v>
      </c>
      <c r="AX107" s="14" t="s">
        <v>86</v>
      </c>
      <c r="AY107" s="245" t="s">
        <v>141</v>
      </c>
    </row>
    <row r="108" s="12" customFormat="1" ht="22.8" customHeight="1">
      <c r="A108" s="12"/>
      <c r="B108" s="189"/>
      <c r="C108" s="190"/>
      <c r="D108" s="191" t="s">
        <v>77</v>
      </c>
      <c r="E108" s="203" t="s">
        <v>88</v>
      </c>
      <c r="F108" s="203" t="s">
        <v>302</v>
      </c>
      <c r="G108" s="190"/>
      <c r="H108" s="190"/>
      <c r="I108" s="193"/>
      <c r="J108" s="204">
        <f>BK108</f>
        <v>0</v>
      </c>
      <c r="K108" s="190"/>
      <c r="L108" s="195"/>
      <c r="M108" s="196"/>
      <c r="N108" s="197"/>
      <c r="O108" s="197"/>
      <c r="P108" s="198">
        <f>SUM(P109:P129)</f>
        <v>0</v>
      </c>
      <c r="Q108" s="197"/>
      <c r="R108" s="198">
        <f>SUM(R109:R129)</f>
        <v>78.571525499999993</v>
      </c>
      <c r="S108" s="197"/>
      <c r="T108" s="199">
        <f>SUM(T109:T129)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0" t="s">
        <v>86</v>
      </c>
      <c r="AT108" s="201" t="s">
        <v>77</v>
      </c>
      <c r="AU108" s="201" t="s">
        <v>86</v>
      </c>
      <c r="AY108" s="200" t="s">
        <v>141</v>
      </c>
      <c r="BK108" s="202">
        <f>SUM(BK109:BK129)</f>
        <v>0</v>
      </c>
    </row>
    <row r="109" s="2" customFormat="1" ht="24.15" customHeight="1">
      <c r="A109" s="39"/>
      <c r="B109" s="40"/>
      <c r="C109" s="205" t="s">
        <v>185</v>
      </c>
      <c r="D109" s="205" t="s">
        <v>143</v>
      </c>
      <c r="E109" s="206" t="s">
        <v>303</v>
      </c>
      <c r="F109" s="207" t="s">
        <v>304</v>
      </c>
      <c r="G109" s="208" t="s">
        <v>146</v>
      </c>
      <c r="H109" s="209">
        <v>192.56</v>
      </c>
      <c r="I109" s="210"/>
      <c r="J109" s="211">
        <f>ROUND(I109*H109,2)</f>
        <v>0</v>
      </c>
      <c r="K109" s="207" t="s">
        <v>147</v>
      </c>
      <c r="L109" s="45"/>
      <c r="M109" s="212" t="s">
        <v>40</v>
      </c>
      <c r="N109" s="213" t="s">
        <v>49</v>
      </c>
      <c r="O109" s="85"/>
      <c r="P109" s="214">
        <f>O109*H109</f>
        <v>0</v>
      </c>
      <c r="Q109" s="214">
        <v>0.00010000000000000001</v>
      </c>
      <c r="R109" s="214">
        <f>Q109*H109</f>
        <v>0.019256000000000002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148</v>
      </c>
      <c r="AT109" s="216" t="s">
        <v>143</v>
      </c>
      <c r="AU109" s="216" t="s">
        <v>88</v>
      </c>
      <c r="AY109" s="18" t="s">
        <v>141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86</v>
      </c>
      <c r="BK109" s="217">
        <f>ROUND(I109*H109,2)</f>
        <v>0</v>
      </c>
      <c r="BL109" s="18" t="s">
        <v>148</v>
      </c>
      <c r="BM109" s="216" t="s">
        <v>305</v>
      </c>
    </row>
    <row r="110" s="2" customFormat="1">
      <c r="A110" s="39"/>
      <c r="B110" s="40"/>
      <c r="C110" s="41"/>
      <c r="D110" s="218" t="s">
        <v>150</v>
      </c>
      <c r="E110" s="41"/>
      <c r="F110" s="219" t="s">
        <v>306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150</v>
      </c>
      <c r="AU110" s="18" t="s">
        <v>88</v>
      </c>
    </row>
    <row r="111" s="13" customFormat="1">
      <c r="A111" s="13"/>
      <c r="B111" s="225"/>
      <c r="C111" s="226"/>
      <c r="D111" s="223" t="s">
        <v>154</v>
      </c>
      <c r="E111" s="227" t="s">
        <v>40</v>
      </c>
      <c r="F111" s="228" t="s">
        <v>292</v>
      </c>
      <c r="G111" s="226"/>
      <c r="H111" s="227" t="s">
        <v>40</v>
      </c>
      <c r="I111" s="229"/>
      <c r="J111" s="226"/>
      <c r="K111" s="226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154</v>
      </c>
      <c r="AU111" s="234" t="s">
        <v>88</v>
      </c>
      <c r="AV111" s="13" t="s">
        <v>86</v>
      </c>
      <c r="AW111" s="13" t="s">
        <v>38</v>
      </c>
      <c r="AX111" s="13" t="s">
        <v>78</v>
      </c>
      <c r="AY111" s="234" t="s">
        <v>141</v>
      </c>
    </row>
    <row r="112" s="14" customFormat="1">
      <c r="A112" s="14"/>
      <c r="B112" s="235"/>
      <c r="C112" s="236"/>
      <c r="D112" s="223" t="s">
        <v>154</v>
      </c>
      <c r="E112" s="237" t="s">
        <v>40</v>
      </c>
      <c r="F112" s="238" t="s">
        <v>301</v>
      </c>
      <c r="G112" s="236"/>
      <c r="H112" s="239">
        <v>192.56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154</v>
      </c>
      <c r="AU112" s="245" t="s">
        <v>88</v>
      </c>
      <c r="AV112" s="14" t="s">
        <v>88</v>
      </c>
      <c r="AW112" s="14" t="s">
        <v>38</v>
      </c>
      <c r="AX112" s="14" t="s">
        <v>86</v>
      </c>
      <c r="AY112" s="245" t="s">
        <v>141</v>
      </c>
    </row>
    <row r="113" s="2" customFormat="1" ht="16.5" customHeight="1">
      <c r="A113" s="39"/>
      <c r="B113" s="40"/>
      <c r="C113" s="257" t="s">
        <v>190</v>
      </c>
      <c r="D113" s="257" t="s">
        <v>178</v>
      </c>
      <c r="E113" s="258" t="s">
        <v>307</v>
      </c>
      <c r="F113" s="259" t="s">
        <v>308</v>
      </c>
      <c r="G113" s="260" t="s">
        <v>146</v>
      </c>
      <c r="H113" s="261">
        <v>228.08699999999999</v>
      </c>
      <c r="I113" s="262"/>
      <c r="J113" s="263">
        <f>ROUND(I113*H113,2)</f>
        <v>0</v>
      </c>
      <c r="K113" s="259" t="s">
        <v>147</v>
      </c>
      <c r="L113" s="264"/>
      <c r="M113" s="265" t="s">
        <v>40</v>
      </c>
      <c r="N113" s="266" t="s">
        <v>49</v>
      </c>
      <c r="O113" s="85"/>
      <c r="P113" s="214">
        <f>O113*H113</f>
        <v>0</v>
      </c>
      <c r="Q113" s="214">
        <v>0.00040000000000000002</v>
      </c>
      <c r="R113" s="214">
        <f>Q113*H113</f>
        <v>0.091234800000000005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182</v>
      </c>
      <c r="AT113" s="216" t="s">
        <v>178</v>
      </c>
      <c r="AU113" s="216" t="s">
        <v>88</v>
      </c>
      <c r="AY113" s="18" t="s">
        <v>141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86</v>
      </c>
      <c r="BK113" s="217">
        <f>ROUND(I113*H113,2)</f>
        <v>0</v>
      </c>
      <c r="BL113" s="18" t="s">
        <v>148</v>
      </c>
      <c r="BM113" s="216" t="s">
        <v>309</v>
      </c>
    </row>
    <row r="114" s="14" customFormat="1">
      <c r="A114" s="14"/>
      <c r="B114" s="235"/>
      <c r="C114" s="236"/>
      <c r="D114" s="223" t="s">
        <v>154</v>
      </c>
      <c r="E114" s="236"/>
      <c r="F114" s="238" t="s">
        <v>310</v>
      </c>
      <c r="G114" s="236"/>
      <c r="H114" s="239">
        <v>228.08699999999999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154</v>
      </c>
      <c r="AU114" s="245" t="s">
        <v>88</v>
      </c>
      <c r="AV114" s="14" t="s">
        <v>88</v>
      </c>
      <c r="AW114" s="14" t="s">
        <v>4</v>
      </c>
      <c r="AX114" s="14" t="s">
        <v>86</v>
      </c>
      <c r="AY114" s="245" t="s">
        <v>141</v>
      </c>
    </row>
    <row r="115" s="2" customFormat="1" ht="24.15" customHeight="1">
      <c r="A115" s="39"/>
      <c r="B115" s="40"/>
      <c r="C115" s="205" t="s">
        <v>182</v>
      </c>
      <c r="D115" s="205" t="s">
        <v>143</v>
      </c>
      <c r="E115" s="206" t="s">
        <v>311</v>
      </c>
      <c r="F115" s="207" t="s">
        <v>312</v>
      </c>
      <c r="G115" s="208" t="s">
        <v>146</v>
      </c>
      <c r="H115" s="209">
        <v>192.56</v>
      </c>
      <c r="I115" s="210"/>
      <c r="J115" s="211">
        <f>ROUND(I115*H115,2)</f>
        <v>0</v>
      </c>
      <c r="K115" s="207" t="s">
        <v>147</v>
      </c>
      <c r="L115" s="45"/>
      <c r="M115" s="212" t="s">
        <v>40</v>
      </c>
      <c r="N115" s="213" t="s">
        <v>49</v>
      </c>
      <c r="O115" s="85"/>
      <c r="P115" s="214">
        <f>O115*H115</f>
        <v>0</v>
      </c>
      <c r="Q115" s="214">
        <v>0.00022000000000000001</v>
      </c>
      <c r="R115" s="214">
        <f>Q115*H115</f>
        <v>0.042363200000000004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148</v>
      </c>
      <c r="AT115" s="216" t="s">
        <v>143</v>
      </c>
      <c r="AU115" s="216" t="s">
        <v>88</v>
      </c>
      <c r="AY115" s="18" t="s">
        <v>141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86</v>
      </c>
      <c r="BK115" s="217">
        <f>ROUND(I115*H115,2)</f>
        <v>0</v>
      </c>
      <c r="BL115" s="18" t="s">
        <v>148</v>
      </c>
      <c r="BM115" s="216" t="s">
        <v>313</v>
      </c>
    </row>
    <row r="116" s="2" customFormat="1">
      <c r="A116" s="39"/>
      <c r="B116" s="40"/>
      <c r="C116" s="41"/>
      <c r="D116" s="218" t="s">
        <v>150</v>
      </c>
      <c r="E116" s="41"/>
      <c r="F116" s="219" t="s">
        <v>314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150</v>
      </c>
      <c r="AU116" s="18" t="s">
        <v>88</v>
      </c>
    </row>
    <row r="117" s="2" customFormat="1" ht="16.5" customHeight="1">
      <c r="A117" s="39"/>
      <c r="B117" s="40"/>
      <c r="C117" s="257" t="s">
        <v>242</v>
      </c>
      <c r="D117" s="257" t="s">
        <v>178</v>
      </c>
      <c r="E117" s="258" t="s">
        <v>315</v>
      </c>
      <c r="F117" s="259" t="s">
        <v>316</v>
      </c>
      <c r="G117" s="260" t="s">
        <v>146</v>
      </c>
      <c r="H117" s="261">
        <v>228.08699999999999</v>
      </c>
      <c r="I117" s="262"/>
      <c r="J117" s="263">
        <f>ROUND(I117*H117,2)</f>
        <v>0</v>
      </c>
      <c r="K117" s="259" t="s">
        <v>147</v>
      </c>
      <c r="L117" s="264"/>
      <c r="M117" s="265" t="s">
        <v>40</v>
      </c>
      <c r="N117" s="266" t="s">
        <v>49</v>
      </c>
      <c r="O117" s="85"/>
      <c r="P117" s="214">
        <f>O117*H117</f>
        <v>0</v>
      </c>
      <c r="Q117" s="214">
        <v>0.00014999999999999999</v>
      </c>
      <c r="R117" s="214">
        <f>Q117*H117</f>
        <v>0.034213049999999995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182</v>
      </c>
      <c r="AT117" s="216" t="s">
        <v>178</v>
      </c>
      <c r="AU117" s="216" t="s">
        <v>88</v>
      </c>
      <c r="AY117" s="18" t="s">
        <v>141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86</v>
      </c>
      <c r="BK117" s="217">
        <f>ROUND(I117*H117,2)</f>
        <v>0</v>
      </c>
      <c r="BL117" s="18" t="s">
        <v>148</v>
      </c>
      <c r="BM117" s="216" t="s">
        <v>317</v>
      </c>
    </row>
    <row r="118" s="14" customFormat="1">
      <c r="A118" s="14"/>
      <c r="B118" s="235"/>
      <c r="C118" s="236"/>
      <c r="D118" s="223" t="s">
        <v>154</v>
      </c>
      <c r="E118" s="236"/>
      <c r="F118" s="238" t="s">
        <v>310</v>
      </c>
      <c r="G118" s="236"/>
      <c r="H118" s="239">
        <v>228.08699999999999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154</v>
      </c>
      <c r="AU118" s="245" t="s">
        <v>88</v>
      </c>
      <c r="AV118" s="14" t="s">
        <v>88</v>
      </c>
      <c r="AW118" s="14" t="s">
        <v>4</v>
      </c>
      <c r="AX118" s="14" t="s">
        <v>86</v>
      </c>
      <c r="AY118" s="245" t="s">
        <v>141</v>
      </c>
    </row>
    <row r="119" s="2" customFormat="1" ht="21.75" customHeight="1">
      <c r="A119" s="39"/>
      <c r="B119" s="40"/>
      <c r="C119" s="205" t="s">
        <v>110</v>
      </c>
      <c r="D119" s="205" t="s">
        <v>143</v>
      </c>
      <c r="E119" s="206" t="s">
        <v>318</v>
      </c>
      <c r="F119" s="207" t="s">
        <v>319</v>
      </c>
      <c r="G119" s="208" t="s">
        <v>159</v>
      </c>
      <c r="H119" s="209">
        <v>31.68</v>
      </c>
      <c r="I119" s="210"/>
      <c r="J119" s="211">
        <f>ROUND(I119*H119,2)</f>
        <v>0</v>
      </c>
      <c r="K119" s="207" t="s">
        <v>147</v>
      </c>
      <c r="L119" s="45"/>
      <c r="M119" s="212" t="s">
        <v>40</v>
      </c>
      <c r="N119" s="213" t="s">
        <v>49</v>
      </c>
      <c r="O119" s="85"/>
      <c r="P119" s="214">
        <f>O119*H119</f>
        <v>0</v>
      </c>
      <c r="Q119" s="214">
        <v>2.45329</v>
      </c>
      <c r="R119" s="214">
        <f>Q119*H119</f>
        <v>77.720227199999997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148</v>
      </c>
      <c r="AT119" s="216" t="s">
        <v>143</v>
      </c>
      <c r="AU119" s="216" t="s">
        <v>88</v>
      </c>
      <c r="AY119" s="18" t="s">
        <v>141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86</v>
      </c>
      <c r="BK119" s="217">
        <f>ROUND(I119*H119,2)</f>
        <v>0</v>
      </c>
      <c r="BL119" s="18" t="s">
        <v>148</v>
      </c>
      <c r="BM119" s="216" t="s">
        <v>320</v>
      </c>
    </row>
    <row r="120" s="2" customFormat="1">
      <c r="A120" s="39"/>
      <c r="B120" s="40"/>
      <c r="C120" s="41"/>
      <c r="D120" s="218" t="s">
        <v>150</v>
      </c>
      <c r="E120" s="41"/>
      <c r="F120" s="219" t="s">
        <v>321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150</v>
      </c>
      <c r="AU120" s="18" t="s">
        <v>88</v>
      </c>
    </row>
    <row r="121" s="2" customFormat="1">
      <c r="A121" s="39"/>
      <c r="B121" s="40"/>
      <c r="C121" s="41"/>
      <c r="D121" s="223" t="s">
        <v>152</v>
      </c>
      <c r="E121" s="41"/>
      <c r="F121" s="224" t="s">
        <v>322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152</v>
      </c>
      <c r="AU121" s="18" t="s">
        <v>88</v>
      </c>
    </row>
    <row r="122" s="13" customFormat="1">
      <c r="A122" s="13"/>
      <c r="B122" s="225"/>
      <c r="C122" s="226"/>
      <c r="D122" s="223" t="s">
        <v>154</v>
      </c>
      <c r="E122" s="227" t="s">
        <v>40</v>
      </c>
      <c r="F122" s="228" t="s">
        <v>292</v>
      </c>
      <c r="G122" s="226"/>
      <c r="H122" s="227" t="s">
        <v>40</v>
      </c>
      <c r="I122" s="229"/>
      <c r="J122" s="226"/>
      <c r="K122" s="226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154</v>
      </c>
      <c r="AU122" s="234" t="s">
        <v>88</v>
      </c>
      <c r="AV122" s="13" t="s">
        <v>86</v>
      </c>
      <c r="AW122" s="13" t="s">
        <v>38</v>
      </c>
      <c r="AX122" s="13" t="s">
        <v>78</v>
      </c>
      <c r="AY122" s="234" t="s">
        <v>141</v>
      </c>
    </row>
    <row r="123" s="14" customFormat="1">
      <c r="A123" s="14"/>
      <c r="B123" s="235"/>
      <c r="C123" s="236"/>
      <c r="D123" s="223" t="s">
        <v>154</v>
      </c>
      <c r="E123" s="237" t="s">
        <v>40</v>
      </c>
      <c r="F123" s="238" t="s">
        <v>323</v>
      </c>
      <c r="G123" s="236"/>
      <c r="H123" s="239">
        <v>31.68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154</v>
      </c>
      <c r="AU123" s="245" t="s">
        <v>88</v>
      </c>
      <c r="AV123" s="14" t="s">
        <v>88</v>
      </c>
      <c r="AW123" s="14" t="s">
        <v>38</v>
      </c>
      <c r="AX123" s="14" t="s">
        <v>86</v>
      </c>
      <c r="AY123" s="245" t="s">
        <v>141</v>
      </c>
    </row>
    <row r="124" s="2" customFormat="1" ht="16.5" customHeight="1">
      <c r="A124" s="39"/>
      <c r="B124" s="40"/>
      <c r="C124" s="205" t="s">
        <v>253</v>
      </c>
      <c r="D124" s="205" t="s">
        <v>143</v>
      </c>
      <c r="E124" s="206" t="s">
        <v>324</v>
      </c>
      <c r="F124" s="207" t="s">
        <v>325</v>
      </c>
      <c r="G124" s="208" t="s">
        <v>276</v>
      </c>
      <c r="H124" s="209">
        <v>0.625</v>
      </c>
      <c r="I124" s="210"/>
      <c r="J124" s="211">
        <f>ROUND(I124*H124,2)</f>
        <v>0</v>
      </c>
      <c r="K124" s="207" t="s">
        <v>147</v>
      </c>
      <c r="L124" s="45"/>
      <c r="M124" s="212" t="s">
        <v>40</v>
      </c>
      <c r="N124" s="213" t="s">
        <v>49</v>
      </c>
      <c r="O124" s="85"/>
      <c r="P124" s="214">
        <f>O124*H124</f>
        <v>0</v>
      </c>
      <c r="Q124" s="214">
        <v>1.06277</v>
      </c>
      <c r="R124" s="214">
        <f>Q124*H124</f>
        <v>0.66423125000000005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148</v>
      </c>
      <c r="AT124" s="216" t="s">
        <v>143</v>
      </c>
      <c r="AU124" s="216" t="s">
        <v>88</v>
      </c>
      <c r="AY124" s="18" t="s">
        <v>141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86</v>
      </c>
      <c r="BK124" s="217">
        <f>ROUND(I124*H124,2)</f>
        <v>0</v>
      </c>
      <c r="BL124" s="18" t="s">
        <v>148</v>
      </c>
      <c r="BM124" s="216" t="s">
        <v>326</v>
      </c>
    </row>
    <row r="125" s="2" customFormat="1">
      <c r="A125" s="39"/>
      <c r="B125" s="40"/>
      <c r="C125" s="41"/>
      <c r="D125" s="218" t="s">
        <v>150</v>
      </c>
      <c r="E125" s="41"/>
      <c r="F125" s="219" t="s">
        <v>327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150</v>
      </c>
      <c r="AU125" s="18" t="s">
        <v>88</v>
      </c>
    </row>
    <row r="126" s="13" customFormat="1">
      <c r="A126" s="13"/>
      <c r="B126" s="225"/>
      <c r="C126" s="226"/>
      <c r="D126" s="223" t="s">
        <v>154</v>
      </c>
      <c r="E126" s="227" t="s">
        <v>40</v>
      </c>
      <c r="F126" s="228" t="s">
        <v>292</v>
      </c>
      <c r="G126" s="226"/>
      <c r="H126" s="227" t="s">
        <v>40</v>
      </c>
      <c r="I126" s="229"/>
      <c r="J126" s="226"/>
      <c r="K126" s="226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154</v>
      </c>
      <c r="AU126" s="234" t="s">
        <v>88</v>
      </c>
      <c r="AV126" s="13" t="s">
        <v>86</v>
      </c>
      <c r="AW126" s="13" t="s">
        <v>38</v>
      </c>
      <c r="AX126" s="13" t="s">
        <v>78</v>
      </c>
      <c r="AY126" s="234" t="s">
        <v>141</v>
      </c>
    </row>
    <row r="127" s="14" customFormat="1">
      <c r="A127" s="14"/>
      <c r="B127" s="235"/>
      <c r="C127" s="236"/>
      <c r="D127" s="223" t="s">
        <v>154</v>
      </c>
      <c r="E127" s="237" t="s">
        <v>40</v>
      </c>
      <c r="F127" s="238" t="s">
        <v>328</v>
      </c>
      <c r="G127" s="236"/>
      <c r="H127" s="239">
        <v>0.54500000000000004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154</v>
      </c>
      <c r="AU127" s="245" t="s">
        <v>88</v>
      </c>
      <c r="AV127" s="14" t="s">
        <v>88</v>
      </c>
      <c r="AW127" s="14" t="s">
        <v>38</v>
      </c>
      <c r="AX127" s="14" t="s">
        <v>78</v>
      </c>
      <c r="AY127" s="245" t="s">
        <v>141</v>
      </c>
    </row>
    <row r="128" s="14" customFormat="1">
      <c r="A128" s="14"/>
      <c r="B128" s="235"/>
      <c r="C128" s="236"/>
      <c r="D128" s="223" t="s">
        <v>154</v>
      </c>
      <c r="E128" s="237" t="s">
        <v>40</v>
      </c>
      <c r="F128" s="238" t="s">
        <v>329</v>
      </c>
      <c r="G128" s="236"/>
      <c r="H128" s="239">
        <v>0.080000000000000002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154</v>
      </c>
      <c r="AU128" s="245" t="s">
        <v>88</v>
      </c>
      <c r="AV128" s="14" t="s">
        <v>88</v>
      </c>
      <c r="AW128" s="14" t="s">
        <v>38</v>
      </c>
      <c r="AX128" s="14" t="s">
        <v>78</v>
      </c>
      <c r="AY128" s="245" t="s">
        <v>141</v>
      </c>
    </row>
    <row r="129" s="15" customFormat="1">
      <c r="A129" s="15"/>
      <c r="B129" s="246"/>
      <c r="C129" s="247"/>
      <c r="D129" s="223" t="s">
        <v>154</v>
      </c>
      <c r="E129" s="248" t="s">
        <v>40</v>
      </c>
      <c r="F129" s="249" t="s">
        <v>172</v>
      </c>
      <c r="G129" s="247"/>
      <c r="H129" s="250">
        <v>0.625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6" t="s">
        <v>154</v>
      </c>
      <c r="AU129" s="256" t="s">
        <v>88</v>
      </c>
      <c r="AV129" s="15" t="s">
        <v>148</v>
      </c>
      <c r="AW129" s="15" t="s">
        <v>38</v>
      </c>
      <c r="AX129" s="15" t="s">
        <v>86</v>
      </c>
      <c r="AY129" s="256" t="s">
        <v>141</v>
      </c>
    </row>
    <row r="130" s="12" customFormat="1" ht="22.8" customHeight="1">
      <c r="A130" s="12"/>
      <c r="B130" s="189"/>
      <c r="C130" s="190"/>
      <c r="D130" s="191" t="s">
        <v>77</v>
      </c>
      <c r="E130" s="203" t="s">
        <v>177</v>
      </c>
      <c r="F130" s="203" t="s">
        <v>228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f>SUM(P131:P138)</f>
        <v>0</v>
      </c>
      <c r="Q130" s="197"/>
      <c r="R130" s="198">
        <f>SUM(R131:R138)</f>
        <v>0</v>
      </c>
      <c r="S130" s="197"/>
      <c r="T130" s="199">
        <f>SUM(T131:T138)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0" t="s">
        <v>86</v>
      </c>
      <c r="AT130" s="201" t="s">
        <v>77</v>
      </c>
      <c r="AU130" s="201" t="s">
        <v>86</v>
      </c>
      <c r="AY130" s="200" t="s">
        <v>141</v>
      </c>
      <c r="BK130" s="202">
        <f>SUM(BK131:BK138)</f>
        <v>0</v>
      </c>
    </row>
    <row r="131" s="2" customFormat="1" ht="16.5" customHeight="1">
      <c r="A131" s="39"/>
      <c r="B131" s="40"/>
      <c r="C131" s="205" t="s">
        <v>260</v>
      </c>
      <c r="D131" s="205" t="s">
        <v>143</v>
      </c>
      <c r="E131" s="206" t="s">
        <v>330</v>
      </c>
      <c r="F131" s="207" t="s">
        <v>331</v>
      </c>
      <c r="G131" s="208" t="s">
        <v>146</v>
      </c>
      <c r="H131" s="209">
        <v>176</v>
      </c>
      <c r="I131" s="210"/>
      <c r="J131" s="211">
        <f>ROUND(I131*H131,2)</f>
        <v>0</v>
      </c>
      <c r="K131" s="207" t="s">
        <v>147</v>
      </c>
      <c r="L131" s="45"/>
      <c r="M131" s="212" t="s">
        <v>40</v>
      </c>
      <c r="N131" s="213" t="s">
        <v>49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148</v>
      </c>
      <c r="AT131" s="216" t="s">
        <v>143</v>
      </c>
      <c r="AU131" s="216" t="s">
        <v>88</v>
      </c>
      <c r="AY131" s="18" t="s">
        <v>141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86</v>
      </c>
      <c r="BK131" s="217">
        <f>ROUND(I131*H131,2)</f>
        <v>0</v>
      </c>
      <c r="BL131" s="18" t="s">
        <v>148</v>
      </c>
      <c r="BM131" s="216" t="s">
        <v>332</v>
      </c>
    </row>
    <row r="132" s="2" customFormat="1">
      <c r="A132" s="39"/>
      <c r="B132" s="40"/>
      <c r="C132" s="41"/>
      <c r="D132" s="218" t="s">
        <v>150</v>
      </c>
      <c r="E132" s="41"/>
      <c r="F132" s="219" t="s">
        <v>333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150</v>
      </c>
      <c r="AU132" s="18" t="s">
        <v>88</v>
      </c>
    </row>
    <row r="133" s="2" customFormat="1">
      <c r="A133" s="39"/>
      <c r="B133" s="40"/>
      <c r="C133" s="41"/>
      <c r="D133" s="223" t="s">
        <v>152</v>
      </c>
      <c r="E133" s="41"/>
      <c r="F133" s="224" t="s">
        <v>334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152</v>
      </c>
      <c r="AU133" s="18" t="s">
        <v>88</v>
      </c>
    </row>
    <row r="134" s="13" customFormat="1">
      <c r="A134" s="13"/>
      <c r="B134" s="225"/>
      <c r="C134" s="226"/>
      <c r="D134" s="223" t="s">
        <v>154</v>
      </c>
      <c r="E134" s="227" t="s">
        <v>40</v>
      </c>
      <c r="F134" s="228" t="s">
        <v>292</v>
      </c>
      <c r="G134" s="226"/>
      <c r="H134" s="227" t="s">
        <v>40</v>
      </c>
      <c r="I134" s="229"/>
      <c r="J134" s="226"/>
      <c r="K134" s="226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154</v>
      </c>
      <c r="AU134" s="234" t="s">
        <v>88</v>
      </c>
      <c r="AV134" s="13" t="s">
        <v>86</v>
      </c>
      <c r="AW134" s="13" t="s">
        <v>38</v>
      </c>
      <c r="AX134" s="13" t="s">
        <v>78</v>
      </c>
      <c r="AY134" s="234" t="s">
        <v>141</v>
      </c>
    </row>
    <row r="135" s="14" customFormat="1">
      <c r="A135" s="14"/>
      <c r="B135" s="235"/>
      <c r="C135" s="236"/>
      <c r="D135" s="223" t="s">
        <v>154</v>
      </c>
      <c r="E135" s="237" t="s">
        <v>40</v>
      </c>
      <c r="F135" s="238" t="s">
        <v>335</v>
      </c>
      <c r="G135" s="236"/>
      <c r="H135" s="239">
        <v>176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154</v>
      </c>
      <c r="AU135" s="245" t="s">
        <v>88</v>
      </c>
      <c r="AV135" s="14" t="s">
        <v>88</v>
      </c>
      <c r="AW135" s="14" t="s">
        <v>38</v>
      </c>
      <c r="AX135" s="14" t="s">
        <v>86</v>
      </c>
      <c r="AY135" s="245" t="s">
        <v>141</v>
      </c>
    </row>
    <row r="136" s="2" customFormat="1" ht="16.5" customHeight="1">
      <c r="A136" s="39"/>
      <c r="B136" s="40"/>
      <c r="C136" s="205" t="s">
        <v>265</v>
      </c>
      <c r="D136" s="205" t="s">
        <v>143</v>
      </c>
      <c r="E136" s="206" t="s">
        <v>336</v>
      </c>
      <c r="F136" s="207" t="s">
        <v>337</v>
      </c>
      <c r="G136" s="208" t="s">
        <v>146</v>
      </c>
      <c r="H136" s="209">
        <v>176</v>
      </c>
      <c r="I136" s="210"/>
      <c r="J136" s="211">
        <f>ROUND(I136*H136,2)</f>
        <v>0</v>
      </c>
      <c r="K136" s="207" t="s">
        <v>147</v>
      </c>
      <c r="L136" s="45"/>
      <c r="M136" s="212" t="s">
        <v>40</v>
      </c>
      <c r="N136" s="213" t="s">
        <v>49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148</v>
      </c>
      <c r="AT136" s="216" t="s">
        <v>143</v>
      </c>
      <c r="AU136" s="216" t="s">
        <v>88</v>
      </c>
      <c r="AY136" s="18" t="s">
        <v>141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86</v>
      </c>
      <c r="BK136" s="217">
        <f>ROUND(I136*H136,2)</f>
        <v>0</v>
      </c>
      <c r="BL136" s="18" t="s">
        <v>148</v>
      </c>
      <c r="BM136" s="216" t="s">
        <v>338</v>
      </c>
    </row>
    <row r="137" s="2" customFormat="1">
      <c r="A137" s="39"/>
      <c r="B137" s="40"/>
      <c r="C137" s="41"/>
      <c r="D137" s="218" t="s">
        <v>150</v>
      </c>
      <c r="E137" s="41"/>
      <c r="F137" s="219" t="s">
        <v>339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150</v>
      </c>
      <c r="AU137" s="18" t="s">
        <v>88</v>
      </c>
    </row>
    <row r="138" s="2" customFormat="1">
      <c r="A138" s="39"/>
      <c r="B138" s="40"/>
      <c r="C138" s="41"/>
      <c r="D138" s="223" t="s">
        <v>152</v>
      </c>
      <c r="E138" s="41"/>
      <c r="F138" s="224" t="s">
        <v>340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152</v>
      </c>
      <c r="AU138" s="18" t="s">
        <v>88</v>
      </c>
    </row>
    <row r="139" s="12" customFormat="1" ht="22.8" customHeight="1">
      <c r="A139" s="12"/>
      <c r="B139" s="189"/>
      <c r="C139" s="190"/>
      <c r="D139" s="191" t="s">
        <v>77</v>
      </c>
      <c r="E139" s="203" t="s">
        <v>242</v>
      </c>
      <c r="F139" s="203" t="s">
        <v>252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SUM(P140:P155)</f>
        <v>0</v>
      </c>
      <c r="Q139" s="197"/>
      <c r="R139" s="198">
        <f>SUM(R140:R155)</f>
        <v>14.640187920000001</v>
      </c>
      <c r="S139" s="197"/>
      <c r="T139" s="199">
        <f>SUM(T140:T155)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0" t="s">
        <v>86</v>
      </c>
      <c r="AT139" s="201" t="s">
        <v>77</v>
      </c>
      <c r="AU139" s="201" t="s">
        <v>86</v>
      </c>
      <c r="AY139" s="200" t="s">
        <v>141</v>
      </c>
      <c r="BK139" s="202">
        <f>SUM(BK140:BK155)</f>
        <v>0</v>
      </c>
    </row>
    <row r="140" s="2" customFormat="1" ht="24.15" customHeight="1">
      <c r="A140" s="39"/>
      <c r="B140" s="40"/>
      <c r="C140" s="205" t="s">
        <v>273</v>
      </c>
      <c r="D140" s="205" t="s">
        <v>143</v>
      </c>
      <c r="E140" s="206" t="s">
        <v>341</v>
      </c>
      <c r="F140" s="207" t="s">
        <v>342</v>
      </c>
      <c r="G140" s="208" t="s">
        <v>256</v>
      </c>
      <c r="H140" s="209">
        <v>43</v>
      </c>
      <c r="I140" s="210"/>
      <c r="J140" s="211">
        <f>ROUND(I140*H140,2)</f>
        <v>0</v>
      </c>
      <c r="K140" s="207" t="s">
        <v>147</v>
      </c>
      <c r="L140" s="45"/>
      <c r="M140" s="212" t="s">
        <v>40</v>
      </c>
      <c r="N140" s="213" t="s">
        <v>49</v>
      </c>
      <c r="O140" s="85"/>
      <c r="P140" s="214">
        <f>O140*H140</f>
        <v>0</v>
      </c>
      <c r="Q140" s="214">
        <v>1.0000000000000001E-05</v>
      </c>
      <c r="R140" s="214">
        <f>Q140*H140</f>
        <v>0.00043000000000000004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148</v>
      </c>
      <c r="AT140" s="216" t="s">
        <v>143</v>
      </c>
      <c r="AU140" s="216" t="s">
        <v>88</v>
      </c>
      <c r="AY140" s="18" t="s">
        <v>141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86</v>
      </c>
      <c r="BK140" s="217">
        <f>ROUND(I140*H140,2)</f>
        <v>0</v>
      </c>
      <c r="BL140" s="18" t="s">
        <v>148</v>
      </c>
      <c r="BM140" s="216" t="s">
        <v>343</v>
      </c>
    </row>
    <row r="141" s="2" customFormat="1">
      <c r="A141" s="39"/>
      <c r="B141" s="40"/>
      <c r="C141" s="41"/>
      <c r="D141" s="218" t="s">
        <v>150</v>
      </c>
      <c r="E141" s="41"/>
      <c r="F141" s="219" t="s">
        <v>344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150</v>
      </c>
      <c r="AU141" s="18" t="s">
        <v>88</v>
      </c>
    </row>
    <row r="142" s="13" customFormat="1">
      <c r="A142" s="13"/>
      <c r="B142" s="225"/>
      <c r="C142" s="226"/>
      <c r="D142" s="223" t="s">
        <v>154</v>
      </c>
      <c r="E142" s="227" t="s">
        <v>40</v>
      </c>
      <c r="F142" s="228" t="s">
        <v>292</v>
      </c>
      <c r="G142" s="226"/>
      <c r="H142" s="227" t="s">
        <v>40</v>
      </c>
      <c r="I142" s="229"/>
      <c r="J142" s="226"/>
      <c r="K142" s="226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154</v>
      </c>
      <c r="AU142" s="234" t="s">
        <v>88</v>
      </c>
      <c r="AV142" s="13" t="s">
        <v>86</v>
      </c>
      <c r="AW142" s="13" t="s">
        <v>38</v>
      </c>
      <c r="AX142" s="13" t="s">
        <v>78</v>
      </c>
      <c r="AY142" s="234" t="s">
        <v>141</v>
      </c>
    </row>
    <row r="143" s="14" customFormat="1">
      <c r="A143" s="14"/>
      <c r="B143" s="235"/>
      <c r="C143" s="236"/>
      <c r="D143" s="223" t="s">
        <v>154</v>
      </c>
      <c r="E143" s="237" t="s">
        <v>40</v>
      </c>
      <c r="F143" s="238" t="s">
        <v>345</v>
      </c>
      <c r="G143" s="236"/>
      <c r="H143" s="239">
        <v>43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154</v>
      </c>
      <c r="AU143" s="245" t="s">
        <v>88</v>
      </c>
      <c r="AV143" s="14" t="s">
        <v>88</v>
      </c>
      <c r="AW143" s="14" t="s">
        <v>38</v>
      </c>
      <c r="AX143" s="14" t="s">
        <v>86</v>
      </c>
      <c r="AY143" s="245" t="s">
        <v>141</v>
      </c>
    </row>
    <row r="144" s="2" customFormat="1" ht="16.5" customHeight="1">
      <c r="A144" s="39"/>
      <c r="B144" s="40"/>
      <c r="C144" s="205" t="s">
        <v>8</v>
      </c>
      <c r="D144" s="205" t="s">
        <v>143</v>
      </c>
      <c r="E144" s="206" t="s">
        <v>346</v>
      </c>
      <c r="F144" s="207" t="s">
        <v>347</v>
      </c>
      <c r="G144" s="208" t="s">
        <v>256</v>
      </c>
      <c r="H144" s="209">
        <v>43</v>
      </c>
      <c r="I144" s="210"/>
      <c r="J144" s="211">
        <f>ROUND(I144*H144,2)</f>
        <v>0</v>
      </c>
      <c r="K144" s="207" t="s">
        <v>249</v>
      </c>
      <c r="L144" s="45"/>
      <c r="M144" s="212" t="s">
        <v>40</v>
      </c>
      <c r="N144" s="213" t="s">
        <v>49</v>
      </c>
      <c r="O144" s="85"/>
      <c r="P144" s="214">
        <f>O144*H144</f>
        <v>0</v>
      </c>
      <c r="Q144" s="214">
        <v>0.0043</v>
      </c>
      <c r="R144" s="214">
        <f>Q144*H144</f>
        <v>0.18490000000000001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148</v>
      </c>
      <c r="AT144" s="216" t="s">
        <v>143</v>
      </c>
      <c r="AU144" s="216" t="s">
        <v>88</v>
      </c>
      <c r="AY144" s="18" t="s">
        <v>141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86</v>
      </c>
      <c r="BK144" s="217">
        <f>ROUND(I144*H144,2)</f>
        <v>0</v>
      </c>
      <c r="BL144" s="18" t="s">
        <v>148</v>
      </c>
      <c r="BM144" s="216" t="s">
        <v>348</v>
      </c>
    </row>
    <row r="145" s="2" customFormat="1" ht="24.15" customHeight="1">
      <c r="A145" s="39"/>
      <c r="B145" s="40"/>
      <c r="C145" s="205" t="s">
        <v>349</v>
      </c>
      <c r="D145" s="205" t="s">
        <v>143</v>
      </c>
      <c r="E145" s="206" t="s">
        <v>254</v>
      </c>
      <c r="F145" s="207" t="s">
        <v>255</v>
      </c>
      <c r="G145" s="208" t="s">
        <v>256</v>
      </c>
      <c r="H145" s="209">
        <v>54.399999999999999</v>
      </c>
      <c r="I145" s="210"/>
      <c r="J145" s="211">
        <f>ROUND(I145*H145,2)</f>
        <v>0</v>
      </c>
      <c r="K145" s="207" t="s">
        <v>147</v>
      </c>
      <c r="L145" s="45"/>
      <c r="M145" s="212" t="s">
        <v>40</v>
      </c>
      <c r="N145" s="213" t="s">
        <v>49</v>
      </c>
      <c r="O145" s="85"/>
      <c r="P145" s="214">
        <f>O145*H145</f>
        <v>0</v>
      </c>
      <c r="Q145" s="214">
        <v>0.1295</v>
      </c>
      <c r="R145" s="214">
        <f>Q145*H145</f>
        <v>7.0448000000000004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148</v>
      </c>
      <c r="AT145" s="216" t="s">
        <v>143</v>
      </c>
      <c r="AU145" s="216" t="s">
        <v>88</v>
      </c>
      <c r="AY145" s="18" t="s">
        <v>141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86</v>
      </c>
      <c r="BK145" s="217">
        <f>ROUND(I145*H145,2)</f>
        <v>0</v>
      </c>
      <c r="BL145" s="18" t="s">
        <v>148</v>
      </c>
      <c r="BM145" s="216" t="s">
        <v>350</v>
      </c>
    </row>
    <row r="146" s="2" customFormat="1">
      <c r="A146" s="39"/>
      <c r="B146" s="40"/>
      <c r="C146" s="41"/>
      <c r="D146" s="218" t="s">
        <v>150</v>
      </c>
      <c r="E146" s="41"/>
      <c r="F146" s="219" t="s">
        <v>258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150</v>
      </c>
      <c r="AU146" s="18" t="s">
        <v>88</v>
      </c>
    </row>
    <row r="147" s="2" customFormat="1">
      <c r="A147" s="39"/>
      <c r="B147" s="40"/>
      <c r="C147" s="41"/>
      <c r="D147" s="223" t="s">
        <v>152</v>
      </c>
      <c r="E147" s="41"/>
      <c r="F147" s="224" t="s">
        <v>351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152</v>
      </c>
      <c r="AU147" s="18" t="s">
        <v>88</v>
      </c>
    </row>
    <row r="148" s="13" customFormat="1">
      <c r="A148" s="13"/>
      <c r="B148" s="225"/>
      <c r="C148" s="226"/>
      <c r="D148" s="223" t="s">
        <v>154</v>
      </c>
      <c r="E148" s="227" t="s">
        <v>40</v>
      </c>
      <c r="F148" s="228" t="s">
        <v>292</v>
      </c>
      <c r="G148" s="226"/>
      <c r="H148" s="227" t="s">
        <v>40</v>
      </c>
      <c r="I148" s="229"/>
      <c r="J148" s="226"/>
      <c r="K148" s="226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154</v>
      </c>
      <c r="AU148" s="234" t="s">
        <v>88</v>
      </c>
      <c r="AV148" s="13" t="s">
        <v>86</v>
      </c>
      <c r="AW148" s="13" t="s">
        <v>38</v>
      </c>
      <c r="AX148" s="13" t="s">
        <v>78</v>
      </c>
      <c r="AY148" s="234" t="s">
        <v>141</v>
      </c>
    </row>
    <row r="149" s="14" customFormat="1">
      <c r="A149" s="14"/>
      <c r="B149" s="235"/>
      <c r="C149" s="236"/>
      <c r="D149" s="223" t="s">
        <v>154</v>
      </c>
      <c r="E149" s="237" t="s">
        <v>40</v>
      </c>
      <c r="F149" s="238" t="s">
        <v>352</v>
      </c>
      <c r="G149" s="236"/>
      <c r="H149" s="239">
        <v>54.399999999999999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5" t="s">
        <v>154</v>
      </c>
      <c r="AU149" s="245" t="s">
        <v>88</v>
      </c>
      <c r="AV149" s="14" t="s">
        <v>88</v>
      </c>
      <c r="AW149" s="14" t="s">
        <v>38</v>
      </c>
      <c r="AX149" s="14" t="s">
        <v>86</v>
      </c>
      <c r="AY149" s="245" t="s">
        <v>141</v>
      </c>
    </row>
    <row r="150" s="2" customFormat="1" ht="16.5" customHeight="1">
      <c r="A150" s="39"/>
      <c r="B150" s="40"/>
      <c r="C150" s="257" t="s">
        <v>353</v>
      </c>
      <c r="D150" s="257" t="s">
        <v>178</v>
      </c>
      <c r="E150" s="258" t="s">
        <v>261</v>
      </c>
      <c r="F150" s="259" t="s">
        <v>262</v>
      </c>
      <c r="G150" s="260" t="s">
        <v>256</v>
      </c>
      <c r="H150" s="261">
        <v>55.488</v>
      </c>
      <c r="I150" s="262"/>
      <c r="J150" s="263">
        <f>ROUND(I150*H150,2)</f>
        <v>0</v>
      </c>
      <c r="K150" s="259" t="s">
        <v>147</v>
      </c>
      <c r="L150" s="264"/>
      <c r="M150" s="265" t="s">
        <v>40</v>
      </c>
      <c r="N150" s="266" t="s">
        <v>49</v>
      </c>
      <c r="O150" s="85"/>
      <c r="P150" s="214">
        <f>O150*H150</f>
        <v>0</v>
      </c>
      <c r="Q150" s="214">
        <v>0.056120000000000003</v>
      </c>
      <c r="R150" s="214">
        <f>Q150*H150</f>
        <v>3.1139865600000003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182</v>
      </c>
      <c r="AT150" s="216" t="s">
        <v>178</v>
      </c>
      <c r="AU150" s="216" t="s">
        <v>88</v>
      </c>
      <c r="AY150" s="18" t="s">
        <v>141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86</v>
      </c>
      <c r="BK150" s="217">
        <f>ROUND(I150*H150,2)</f>
        <v>0</v>
      </c>
      <c r="BL150" s="18" t="s">
        <v>148</v>
      </c>
      <c r="BM150" s="216" t="s">
        <v>354</v>
      </c>
    </row>
    <row r="151" s="14" customFormat="1">
      <c r="A151" s="14"/>
      <c r="B151" s="235"/>
      <c r="C151" s="236"/>
      <c r="D151" s="223" t="s">
        <v>154</v>
      </c>
      <c r="E151" s="236"/>
      <c r="F151" s="238" t="s">
        <v>355</v>
      </c>
      <c r="G151" s="236"/>
      <c r="H151" s="239">
        <v>55.488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5" t="s">
        <v>154</v>
      </c>
      <c r="AU151" s="245" t="s">
        <v>88</v>
      </c>
      <c r="AV151" s="14" t="s">
        <v>88</v>
      </c>
      <c r="AW151" s="14" t="s">
        <v>4</v>
      </c>
      <c r="AX151" s="14" t="s">
        <v>86</v>
      </c>
      <c r="AY151" s="245" t="s">
        <v>141</v>
      </c>
    </row>
    <row r="152" s="2" customFormat="1" ht="16.5" customHeight="1">
      <c r="A152" s="39"/>
      <c r="B152" s="40"/>
      <c r="C152" s="205" t="s">
        <v>356</v>
      </c>
      <c r="D152" s="205" t="s">
        <v>143</v>
      </c>
      <c r="E152" s="206" t="s">
        <v>266</v>
      </c>
      <c r="F152" s="207" t="s">
        <v>267</v>
      </c>
      <c r="G152" s="208" t="s">
        <v>159</v>
      </c>
      <c r="H152" s="209">
        <v>1.9039999999999999</v>
      </c>
      <c r="I152" s="210"/>
      <c r="J152" s="211">
        <f>ROUND(I152*H152,2)</f>
        <v>0</v>
      </c>
      <c r="K152" s="207" t="s">
        <v>147</v>
      </c>
      <c r="L152" s="45"/>
      <c r="M152" s="212" t="s">
        <v>40</v>
      </c>
      <c r="N152" s="213" t="s">
        <v>49</v>
      </c>
      <c r="O152" s="85"/>
      <c r="P152" s="214">
        <f>O152*H152</f>
        <v>0</v>
      </c>
      <c r="Q152" s="214">
        <v>2.2563399999999998</v>
      </c>
      <c r="R152" s="214">
        <f>Q152*H152</f>
        <v>4.2960713599999991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148</v>
      </c>
      <c r="AT152" s="216" t="s">
        <v>143</v>
      </c>
      <c r="AU152" s="216" t="s">
        <v>88</v>
      </c>
      <c r="AY152" s="18" t="s">
        <v>141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86</v>
      </c>
      <c r="BK152" s="217">
        <f>ROUND(I152*H152,2)</f>
        <v>0</v>
      </c>
      <c r="BL152" s="18" t="s">
        <v>148</v>
      </c>
      <c r="BM152" s="216" t="s">
        <v>357</v>
      </c>
    </row>
    <row r="153" s="2" customFormat="1">
      <c r="A153" s="39"/>
      <c r="B153" s="40"/>
      <c r="C153" s="41"/>
      <c r="D153" s="218" t="s">
        <v>150</v>
      </c>
      <c r="E153" s="41"/>
      <c r="F153" s="219" t="s">
        <v>269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150</v>
      </c>
      <c r="AU153" s="18" t="s">
        <v>88</v>
      </c>
    </row>
    <row r="154" s="13" customFormat="1">
      <c r="A154" s="13"/>
      <c r="B154" s="225"/>
      <c r="C154" s="226"/>
      <c r="D154" s="223" t="s">
        <v>154</v>
      </c>
      <c r="E154" s="227" t="s">
        <v>40</v>
      </c>
      <c r="F154" s="228" t="s">
        <v>162</v>
      </c>
      <c r="G154" s="226"/>
      <c r="H154" s="227" t="s">
        <v>40</v>
      </c>
      <c r="I154" s="229"/>
      <c r="J154" s="226"/>
      <c r="K154" s="226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154</v>
      </c>
      <c r="AU154" s="234" t="s">
        <v>88</v>
      </c>
      <c r="AV154" s="13" t="s">
        <v>86</v>
      </c>
      <c r="AW154" s="13" t="s">
        <v>38</v>
      </c>
      <c r="AX154" s="13" t="s">
        <v>78</v>
      </c>
      <c r="AY154" s="234" t="s">
        <v>141</v>
      </c>
    </row>
    <row r="155" s="14" customFormat="1">
      <c r="A155" s="14"/>
      <c r="B155" s="235"/>
      <c r="C155" s="236"/>
      <c r="D155" s="223" t="s">
        <v>154</v>
      </c>
      <c r="E155" s="237" t="s">
        <v>40</v>
      </c>
      <c r="F155" s="238" t="s">
        <v>358</v>
      </c>
      <c r="G155" s="236"/>
      <c r="H155" s="239">
        <v>1.9039999999999999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154</v>
      </c>
      <c r="AU155" s="245" t="s">
        <v>88</v>
      </c>
      <c r="AV155" s="14" t="s">
        <v>88</v>
      </c>
      <c r="AW155" s="14" t="s">
        <v>38</v>
      </c>
      <c r="AX155" s="14" t="s">
        <v>86</v>
      </c>
      <c r="AY155" s="245" t="s">
        <v>141</v>
      </c>
    </row>
    <row r="156" s="12" customFormat="1" ht="22.8" customHeight="1">
      <c r="A156" s="12"/>
      <c r="B156" s="189"/>
      <c r="C156" s="190"/>
      <c r="D156" s="191" t="s">
        <v>77</v>
      </c>
      <c r="E156" s="203" t="s">
        <v>271</v>
      </c>
      <c r="F156" s="203" t="s">
        <v>272</v>
      </c>
      <c r="G156" s="190"/>
      <c r="H156" s="190"/>
      <c r="I156" s="193"/>
      <c r="J156" s="204">
        <f>BK156</f>
        <v>0</v>
      </c>
      <c r="K156" s="190"/>
      <c r="L156" s="195"/>
      <c r="M156" s="196"/>
      <c r="N156" s="197"/>
      <c r="O156" s="197"/>
      <c r="P156" s="198">
        <f>SUM(P157:P158)</f>
        <v>0</v>
      </c>
      <c r="Q156" s="197"/>
      <c r="R156" s="198">
        <f>SUM(R157:R158)</f>
        <v>0</v>
      </c>
      <c r="S156" s="197"/>
      <c r="T156" s="199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0" t="s">
        <v>86</v>
      </c>
      <c r="AT156" s="201" t="s">
        <v>77</v>
      </c>
      <c r="AU156" s="201" t="s">
        <v>86</v>
      </c>
      <c r="AY156" s="200" t="s">
        <v>141</v>
      </c>
      <c r="BK156" s="202">
        <f>SUM(BK157:BK158)</f>
        <v>0</v>
      </c>
    </row>
    <row r="157" s="2" customFormat="1" ht="24.15" customHeight="1">
      <c r="A157" s="39"/>
      <c r="B157" s="40"/>
      <c r="C157" s="205" t="s">
        <v>359</v>
      </c>
      <c r="D157" s="205" t="s">
        <v>143</v>
      </c>
      <c r="E157" s="206" t="s">
        <v>274</v>
      </c>
      <c r="F157" s="207" t="s">
        <v>275</v>
      </c>
      <c r="G157" s="208" t="s">
        <v>276</v>
      </c>
      <c r="H157" s="209">
        <v>93.212000000000003</v>
      </c>
      <c r="I157" s="210"/>
      <c r="J157" s="211">
        <f>ROUND(I157*H157,2)</f>
        <v>0</v>
      </c>
      <c r="K157" s="207" t="s">
        <v>147</v>
      </c>
      <c r="L157" s="45"/>
      <c r="M157" s="212" t="s">
        <v>40</v>
      </c>
      <c r="N157" s="213" t="s">
        <v>49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148</v>
      </c>
      <c r="AT157" s="216" t="s">
        <v>143</v>
      </c>
      <c r="AU157" s="216" t="s">
        <v>88</v>
      </c>
      <c r="AY157" s="18" t="s">
        <v>141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86</v>
      </c>
      <c r="BK157" s="217">
        <f>ROUND(I157*H157,2)</f>
        <v>0</v>
      </c>
      <c r="BL157" s="18" t="s">
        <v>148</v>
      </c>
      <c r="BM157" s="216" t="s">
        <v>360</v>
      </c>
    </row>
    <row r="158" s="2" customFormat="1">
      <c r="A158" s="39"/>
      <c r="B158" s="40"/>
      <c r="C158" s="41"/>
      <c r="D158" s="218" t="s">
        <v>150</v>
      </c>
      <c r="E158" s="41"/>
      <c r="F158" s="219" t="s">
        <v>278</v>
      </c>
      <c r="G158" s="41"/>
      <c r="H158" s="41"/>
      <c r="I158" s="220"/>
      <c r="J158" s="41"/>
      <c r="K158" s="41"/>
      <c r="L158" s="45"/>
      <c r="M158" s="267"/>
      <c r="N158" s="268"/>
      <c r="O158" s="269"/>
      <c r="P158" s="269"/>
      <c r="Q158" s="269"/>
      <c r="R158" s="269"/>
      <c r="S158" s="269"/>
      <c r="T158" s="270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150</v>
      </c>
      <c r="AU158" s="18" t="s">
        <v>88</v>
      </c>
    </row>
    <row r="159" s="2" customFormat="1" ht="6.96" customHeight="1">
      <c r="A159" s="39"/>
      <c r="B159" s="60"/>
      <c r="C159" s="61"/>
      <c r="D159" s="61"/>
      <c r="E159" s="61"/>
      <c r="F159" s="61"/>
      <c r="G159" s="61"/>
      <c r="H159" s="61"/>
      <c r="I159" s="61"/>
      <c r="J159" s="61"/>
      <c r="K159" s="61"/>
      <c r="L159" s="45"/>
      <c r="M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</row>
  </sheetData>
  <sheetProtection sheet="1" autoFilter="0" formatColumns="0" formatRows="0" objects="1" scenarios="1" spinCount="100000" saltValue="mHDcp32vgqPjCc1O4XHh8HFeCiVG+yTVRkcqaDuUMiDP9E2WMWaY0A4Fdrzw+7sZpP1vMW1gpqUVo3chYtE/Fw==" hashValue="dBndA0N/BnrHQYEMSxlsVpcK4tVk6wJIumWSaOCL/0qF4FY54CFvu0JgoQTPpcqxQ6uwu7lYVMC/KuHH/iJ0Ag==" algorithmName="SHA-512" password="CC35"/>
  <autoFilter ref="C84:K15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1_02/122251103"/>
    <hyperlink ref="F93" r:id="rId2" display="https://podminky.urs.cz/item/CS_URS_2021_02/162351103"/>
    <hyperlink ref="F98" r:id="rId3" display="https://podminky.urs.cz/item/CS_URS_2021_02/175111201"/>
    <hyperlink ref="F102" r:id="rId4" display="https://podminky.urs.cz/item/CS_URS_2021_02/175111209"/>
    <hyperlink ref="F104" r:id="rId5" display="https://podminky.urs.cz/item/CS_URS_2021_02/181951112"/>
    <hyperlink ref="F110" r:id="rId6" display="https://podminky.urs.cz/item/CS_URS_2021_02/213141111"/>
    <hyperlink ref="F116" r:id="rId7" display="https://podminky.urs.cz/item/CS_URS_2021_02/213141113"/>
    <hyperlink ref="F120" r:id="rId8" display="https://podminky.urs.cz/item/CS_URS_2021_02/273322611"/>
    <hyperlink ref="F125" r:id="rId9" display="https://podminky.urs.cz/item/CS_URS_2021_02/273362021"/>
    <hyperlink ref="F132" r:id="rId10" display="https://podminky.urs.cz/item/CS_URS_2021_02/564871116"/>
    <hyperlink ref="F137" r:id="rId11" display="https://podminky.urs.cz/item/CS_URS_2021_02/564801112"/>
    <hyperlink ref="F141" r:id="rId12" display="https://podminky.urs.cz/item/CS_URS_2021_02/919111114"/>
    <hyperlink ref="F146" r:id="rId13" display="https://podminky.urs.cz/item/CS_URS_2021_02/916231213"/>
    <hyperlink ref="F153" r:id="rId14" display="https://podminky.urs.cz/item/CS_URS_2021_02/916991121"/>
    <hyperlink ref="F158" r:id="rId15" display="https://podminky.urs.cz/item/CS_URS_2021_02/9982251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6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88</v>
      </c>
    </row>
    <row r="4" s="1" customFormat="1" ht="24.96" customHeight="1">
      <c r="B4" s="21"/>
      <c r="D4" s="131" t="s">
        <v>117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SOUTĚŽNÍ AREÁL PRO PRÁCI S MOTOROVOU PILOU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118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361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40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15. 11. 2021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42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47.25" customHeight="1">
      <c r="A27" s="139"/>
      <c r="B27" s="140"/>
      <c r="C27" s="139"/>
      <c r="D27" s="139"/>
      <c r="E27" s="141" t="s">
        <v>43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44</v>
      </c>
      <c r="E30" s="39"/>
      <c r="F30" s="39"/>
      <c r="G30" s="39"/>
      <c r="H30" s="39"/>
      <c r="I30" s="39"/>
      <c r="J30" s="145">
        <f>ROUND(J85,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46</v>
      </c>
      <c r="G32" s="39"/>
      <c r="H32" s="39"/>
      <c r="I32" s="146" t="s">
        <v>45</v>
      </c>
      <c r="J32" s="146" t="s">
        <v>47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48</v>
      </c>
      <c r="E33" s="133" t="s">
        <v>49</v>
      </c>
      <c r="F33" s="148">
        <f>ROUND((SUM(BE85:BE143)),  2)</f>
        <v>0</v>
      </c>
      <c r="G33" s="39"/>
      <c r="H33" s="39"/>
      <c r="I33" s="149">
        <v>0.20999999999999999</v>
      </c>
      <c r="J33" s="148">
        <f>ROUND(((SUM(BE85:BE143))*I33),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50</v>
      </c>
      <c r="F34" s="148">
        <f>ROUND((SUM(BF85:BF143)),  2)</f>
        <v>0</v>
      </c>
      <c r="G34" s="39"/>
      <c r="H34" s="39"/>
      <c r="I34" s="149">
        <v>0.14999999999999999</v>
      </c>
      <c r="J34" s="148">
        <f>ROUND(((SUM(BF85:BF143))*I34),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51</v>
      </c>
      <c r="F35" s="148">
        <f>ROUND((SUM(BG85:BG143)),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52</v>
      </c>
      <c r="F36" s="148">
        <f>ROUND((SUM(BH85:BH143)),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53</v>
      </c>
      <c r="F37" s="148">
        <f>ROUND((SUM(BI85:BI143)),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54</v>
      </c>
      <c r="E39" s="152"/>
      <c r="F39" s="152"/>
      <c r="G39" s="153" t="s">
        <v>55</v>
      </c>
      <c r="H39" s="154" t="s">
        <v>56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SOUTĚŽNÍ AREÁL PRO PRÁCI S MOTOROVOU PILOU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04 - TRIBUNA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22</v>
      </c>
      <c r="D52" s="41"/>
      <c r="E52" s="41"/>
      <c r="F52" s="28" t="str">
        <f>F12</f>
        <v>Žlutice</v>
      </c>
      <c r="G52" s="41"/>
      <c r="H52" s="41"/>
      <c r="I52" s="33" t="s">
        <v>24</v>
      </c>
      <c r="J52" s="73" t="str">
        <f>IF(J12="","",J12)</f>
        <v>15. 11. 2021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26</v>
      </c>
      <c r="D54" s="41"/>
      <c r="E54" s="41"/>
      <c r="F54" s="28" t="str">
        <f>E15</f>
        <v>Střední lesnická škola Žlutice, p.o.</v>
      </c>
      <c r="G54" s="41"/>
      <c r="H54" s="41"/>
      <c r="I54" s="33" t="s">
        <v>34</v>
      </c>
      <c r="J54" s="37" t="str">
        <f>E21</f>
        <v>Ing. Milan KALÁB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121</v>
      </c>
      <c r="D57" s="163"/>
      <c r="E57" s="163"/>
      <c r="F57" s="163"/>
      <c r="G57" s="163"/>
      <c r="H57" s="163"/>
      <c r="I57" s="163"/>
      <c r="J57" s="164" t="s">
        <v>122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76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123</v>
      </c>
    </row>
    <row r="60" s="9" customFormat="1" ht="24.96" customHeight="1">
      <c r="A60" s="9"/>
      <c r="B60" s="166"/>
      <c r="C60" s="167"/>
      <c r="D60" s="168" t="s">
        <v>124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125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200</v>
      </c>
      <c r="E62" s="175"/>
      <c r="F62" s="175"/>
      <c r="G62" s="175"/>
      <c r="H62" s="175"/>
      <c r="I62" s="175"/>
      <c r="J62" s="176">
        <f>J114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201</v>
      </c>
      <c r="E63" s="175"/>
      <c r="F63" s="175"/>
      <c r="G63" s="175"/>
      <c r="H63" s="175"/>
      <c r="I63" s="175"/>
      <c r="J63" s="176">
        <f>J123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202</v>
      </c>
      <c r="E64" s="175"/>
      <c r="F64" s="175"/>
      <c r="G64" s="175"/>
      <c r="H64" s="175"/>
      <c r="I64" s="175"/>
      <c r="J64" s="176">
        <f>J138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66"/>
      <c r="C65" s="167"/>
      <c r="D65" s="168" t="s">
        <v>203</v>
      </c>
      <c r="E65" s="169"/>
      <c r="F65" s="169"/>
      <c r="G65" s="169"/>
      <c r="H65" s="169"/>
      <c r="I65" s="169"/>
      <c r="J65" s="170">
        <f>J141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126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161" t="str">
        <f>E7</f>
        <v>SOUTĚŽNÍ AREÁL PRO PRÁCI S MOTOROVOU PILOU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118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70" t="str">
        <f>E9</f>
        <v>04 - TRIBUNA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22</v>
      </c>
      <c r="D79" s="41"/>
      <c r="E79" s="41"/>
      <c r="F79" s="28" t="str">
        <f>F12</f>
        <v>Žlutice</v>
      </c>
      <c r="G79" s="41"/>
      <c r="H79" s="41"/>
      <c r="I79" s="33" t="s">
        <v>24</v>
      </c>
      <c r="J79" s="73" t="str">
        <f>IF(J12="","",J12)</f>
        <v>15. 11. 2021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26</v>
      </c>
      <c r="D81" s="41"/>
      <c r="E81" s="41"/>
      <c r="F81" s="28" t="str">
        <f>E15</f>
        <v>Střední lesnická škola Žlutice, p.o.</v>
      </c>
      <c r="G81" s="41"/>
      <c r="H81" s="41"/>
      <c r="I81" s="33" t="s">
        <v>34</v>
      </c>
      <c r="J81" s="37" t="str">
        <f>E21</f>
        <v>Ing. Milan KALÁB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32</v>
      </c>
      <c r="D82" s="41"/>
      <c r="E82" s="41"/>
      <c r="F82" s="28" t="str">
        <f>IF(E18="","",E18)</f>
        <v>Vyplň údaj</v>
      </c>
      <c r="G82" s="41"/>
      <c r="H82" s="41"/>
      <c r="I82" s="33" t="s">
        <v>39</v>
      </c>
      <c r="J82" s="37" t="str">
        <f>E24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0.32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1" customFormat="1" ht="29.28" customHeight="1">
      <c r="A84" s="178"/>
      <c r="B84" s="179"/>
      <c r="C84" s="180" t="s">
        <v>127</v>
      </c>
      <c r="D84" s="181" t="s">
        <v>63</v>
      </c>
      <c r="E84" s="181" t="s">
        <v>59</v>
      </c>
      <c r="F84" s="181" t="s">
        <v>60</v>
      </c>
      <c r="G84" s="181" t="s">
        <v>128</v>
      </c>
      <c r="H84" s="181" t="s">
        <v>129</v>
      </c>
      <c r="I84" s="181" t="s">
        <v>130</v>
      </c>
      <c r="J84" s="181" t="s">
        <v>122</v>
      </c>
      <c r="K84" s="182" t="s">
        <v>131</v>
      </c>
      <c r="L84" s="183"/>
      <c r="M84" s="93" t="s">
        <v>40</v>
      </c>
      <c r="N84" s="94" t="s">
        <v>48</v>
      </c>
      <c r="O84" s="94" t="s">
        <v>132</v>
      </c>
      <c r="P84" s="94" t="s">
        <v>133</v>
      </c>
      <c r="Q84" s="94" t="s">
        <v>134</v>
      </c>
      <c r="R84" s="94" t="s">
        <v>135</v>
      </c>
      <c r="S84" s="94" t="s">
        <v>136</v>
      </c>
      <c r="T84" s="95" t="s">
        <v>137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="2" customFormat="1" ht="22.8" customHeight="1">
      <c r="A85" s="39"/>
      <c r="B85" s="40"/>
      <c r="C85" s="100" t="s">
        <v>138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P86+P141</f>
        <v>0</v>
      </c>
      <c r="Q85" s="97"/>
      <c r="R85" s="186">
        <f>R86+R141</f>
        <v>10.3474787</v>
      </c>
      <c r="S85" s="97"/>
      <c r="T85" s="187">
        <f>T86+T141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77</v>
      </c>
      <c r="AU85" s="18" t="s">
        <v>123</v>
      </c>
      <c r="BK85" s="188">
        <f>BK86+BK141</f>
        <v>0</v>
      </c>
    </row>
    <row r="86" s="12" customFormat="1" ht="25.92" customHeight="1">
      <c r="A86" s="12"/>
      <c r="B86" s="189"/>
      <c r="C86" s="190"/>
      <c r="D86" s="191" t="s">
        <v>77</v>
      </c>
      <c r="E86" s="192" t="s">
        <v>139</v>
      </c>
      <c r="F86" s="192" t="s">
        <v>140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P87+P114+P123+P138</f>
        <v>0</v>
      </c>
      <c r="Q86" s="197"/>
      <c r="R86" s="198">
        <f>R87+R114+R123+R138</f>
        <v>10.3474787</v>
      </c>
      <c r="S86" s="197"/>
      <c r="T86" s="199">
        <f>T87+T114+T123+T138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86</v>
      </c>
      <c r="AT86" s="201" t="s">
        <v>77</v>
      </c>
      <c r="AU86" s="201" t="s">
        <v>78</v>
      </c>
      <c r="AY86" s="200" t="s">
        <v>141</v>
      </c>
      <c r="BK86" s="202">
        <f>BK87+BK114+BK123+BK138</f>
        <v>0</v>
      </c>
    </row>
    <row r="87" s="12" customFormat="1" ht="22.8" customHeight="1">
      <c r="A87" s="12"/>
      <c r="B87" s="189"/>
      <c r="C87" s="190"/>
      <c r="D87" s="191" t="s">
        <v>77</v>
      </c>
      <c r="E87" s="203" t="s">
        <v>86</v>
      </c>
      <c r="F87" s="203" t="s">
        <v>142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SUM(P88:P113)</f>
        <v>0</v>
      </c>
      <c r="Q87" s="197"/>
      <c r="R87" s="198">
        <f>SUM(R88:R113)</f>
        <v>0</v>
      </c>
      <c r="S87" s="197"/>
      <c r="T87" s="199">
        <f>SUM(T88:T113)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86</v>
      </c>
      <c r="AT87" s="201" t="s">
        <v>77</v>
      </c>
      <c r="AU87" s="201" t="s">
        <v>86</v>
      </c>
      <c r="AY87" s="200" t="s">
        <v>141</v>
      </c>
      <c r="BK87" s="202">
        <f>SUM(BK88:BK113)</f>
        <v>0</v>
      </c>
    </row>
    <row r="88" s="2" customFormat="1" ht="24.15" customHeight="1">
      <c r="A88" s="39"/>
      <c r="B88" s="40"/>
      <c r="C88" s="205" t="s">
        <v>86</v>
      </c>
      <c r="D88" s="205" t="s">
        <v>143</v>
      </c>
      <c r="E88" s="206" t="s">
        <v>362</v>
      </c>
      <c r="F88" s="207" t="s">
        <v>363</v>
      </c>
      <c r="G88" s="208" t="s">
        <v>159</v>
      </c>
      <c r="H88" s="209">
        <v>36.960000000000001</v>
      </c>
      <c r="I88" s="210"/>
      <c r="J88" s="211">
        <f>ROUND(I88*H88,2)</f>
        <v>0</v>
      </c>
      <c r="K88" s="207" t="s">
        <v>147</v>
      </c>
      <c r="L88" s="45"/>
      <c r="M88" s="212" t="s">
        <v>40</v>
      </c>
      <c r="N88" s="213" t="s">
        <v>49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148</v>
      </c>
      <c r="AT88" s="216" t="s">
        <v>143</v>
      </c>
      <c r="AU88" s="216" t="s">
        <v>88</v>
      </c>
      <c r="AY88" s="18" t="s">
        <v>141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86</v>
      </c>
      <c r="BK88" s="217">
        <f>ROUND(I88*H88,2)</f>
        <v>0</v>
      </c>
      <c r="BL88" s="18" t="s">
        <v>148</v>
      </c>
      <c r="BM88" s="216" t="s">
        <v>364</v>
      </c>
    </row>
    <row r="89" s="2" customFormat="1">
      <c r="A89" s="39"/>
      <c r="B89" s="40"/>
      <c r="C89" s="41"/>
      <c r="D89" s="218" t="s">
        <v>150</v>
      </c>
      <c r="E89" s="41"/>
      <c r="F89" s="219" t="s">
        <v>365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150</v>
      </c>
      <c r="AU89" s="18" t="s">
        <v>88</v>
      </c>
    </row>
    <row r="90" s="13" customFormat="1">
      <c r="A90" s="13"/>
      <c r="B90" s="225"/>
      <c r="C90" s="226"/>
      <c r="D90" s="223" t="s">
        <v>154</v>
      </c>
      <c r="E90" s="227" t="s">
        <v>40</v>
      </c>
      <c r="F90" s="228" t="s">
        <v>366</v>
      </c>
      <c r="G90" s="226"/>
      <c r="H90" s="227" t="s">
        <v>40</v>
      </c>
      <c r="I90" s="229"/>
      <c r="J90" s="226"/>
      <c r="K90" s="226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154</v>
      </c>
      <c r="AU90" s="234" t="s">
        <v>88</v>
      </c>
      <c r="AV90" s="13" t="s">
        <v>86</v>
      </c>
      <c r="AW90" s="13" t="s">
        <v>38</v>
      </c>
      <c r="AX90" s="13" t="s">
        <v>78</v>
      </c>
      <c r="AY90" s="234" t="s">
        <v>141</v>
      </c>
    </row>
    <row r="91" s="14" customFormat="1">
      <c r="A91" s="14"/>
      <c r="B91" s="235"/>
      <c r="C91" s="236"/>
      <c r="D91" s="223" t="s">
        <v>154</v>
      </c>
      <c r="E91" s="237" t="s">
        <v>40</v>
      </c>
      <c r="F91" s="238" t="s">
        <v>367</v>
      </c>
      <c r="G91" s="236"/>
      <c r="H91" s="239">
        <v>36.960000000000001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5" t="s">
        <v>154</v>
      </c>
      <c r="AU91" s="245" t="s">
        <v>88</v>
      </c>
      <c r="AV91" s="14" t="s">
        <v>88</v>
      </c>
      <c r="AW91" s="14" t="s">
        <v>38</v>
      </c>
      <c r="AX91" s="14" t="s">
        <v>86</v>
      </c>
      <c r="AY91" s="245" t="s">
        <v>141</v>
      </c>
    </row>
    <row r="92" s="2" customFormat="1" ht="16.5" customHeight="1">
      <c r="A92" s="39"/>
      <c r="B92" s="40"/>
      <c r="C92" s="205" t="s">
        <v>88</v>
      </c>
      <c r="D92" s="205" t="s">
        <v>143</v>
      </c>
      <c r="E92" s="206" t="s">
        <v>204</v>
      </c>
      <c r="F92" s="207" t="s">
        <v>205</v>
      </c>
      <c r="G92" s="208" t="s">
        <v>159</v>
      </c>
      <c r="H92" s="209">
        <v>5.359</v>
      </c>
      <c r="I92" s="210"/>
      <c r="J92" s="211">
        <f>ROUND(I92*H92,2)</f>
        <v>0</v>
      </c>
      <c r="K92" s="207" t="s">
        <v>147</v>
      </c>
      <c r="L92" s="45"/>
      <c r="M92" s="212" t="s">
        <v>40</v>
      </c>
      <c r="N92" s="213" t="s">
        <v>49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148</v>
      </c>
      <c r="AT92" s="216" t="s">
        <v>143</v>
      </c>
      <c r="AU92" s="216" t="s">
        <v>88</v>
      </c>
      <c r="AY92" s="18" t="s">
        <v>141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86</v>
      </c>
      <c r="BK92" s="217">
        <f>ROUND(I92*H92,2)</f>
        <v>0</v>
      </c>
      <c r="BL92" s="18" t="s">
        <v>148</v>
      </c>
      <c r="BM92" s="216" t="s">
        <v>368</v>
      </c>
    </row>
    <row r="93" s="2" customFormat="1">
      <c r="A93" s="39"/>
      <c r="B93" s="40"/>
      <c r="C93" s="41"/>
      <c r="D93" s="218" t="s">
        <v>150</v>
      </c>
      <c r="E93" s="41"/>
      <c r="F93" s="219" t="s">
        <v>207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150</v>
      </c>
      <c r="AU93" s="18" t="s">
        <v>88</v>
      </c>
    </row>
    <row r="94" s="13" customFormat="1">
      <c r="A94" s="13"/>
      <c r="B94" s="225"/>
      <c r="C94" s="226"/>
      <c r="D94" s="223" t="s">
        <v>154</v>
      </c>
      <c r="E94" s="227" t="s">
        <v>40</v>
      </c>
      <c r="F94" s="228" t="s">
        <v>366</v>
      </c>
      <c r="G94" s="226"/>
      <c r="H94" s="227" t="s">
        <v>40</v>
      </c>
      <c r="I94" s="229"/>
      <c r="J94" s="226"/>
      <c r="K94" s="226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154</v>
      </c>
      <c r="AU94" s="234" t="s">
        <v>88</v>
      </c>
      <c r="AV94" s="13" t="s">
        <v>86</v>
      </c>
      <c r="AW94" s="13" t="s">
        <v>38</v>
      </c>
      <c r="AX94" s="13" t="s">
        <v>78</v>
      </c>
      <c r="AY94" s="234" t="s">
        <v>141</v>
      </c>
    </row>
    <row r="95" s="14" customFormat="1">
      <c r="A95" s="14"/>
      <c r="B95" s="235"/>
      <c r="C95" s="236"/>
      <c r="D95" s="223" t="s">
        <v>154</v>
      </c>
      <c r="E95" s="237" t="s">
        <v>40</v>
      </c>
      <c r="F95" s="238" t="s">
        <v>369</v>
      </c>
      <c r="G95" s="236"/>
      <c r="H95" s="239">
        <v>5.359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5" t="s">
        <v>154</v>
      </c>
      <c r="AU95" s="245" t="s">
        <v>88</v>
      </c>
      <c r="AV95" s="14" t="s">
        <v>88</v>
      </c>
      <c r="AW95" s="14" t="s">
        <v>38</v>
      </c>
      <c r="AX95" s="14" t="s">
        <v>86</v>
      </c>
      <c r="AY95" s="245" t="s">
        <v>141</v>
      </c>
    </row>
    <row r="96" s="2" customFormat="1" ht="37.8" customHeight="1">
      <c r="A96" s="39"/>
      <c r="B96" s="40"/>
      <c r="C96" s="205" t="s">
        <v>164</v>
      </c>
      <c r="D96" s="205" t="s">
        <v>143</v>
      </c>
      <c r="E96" s="206" t="s">
        <v>157</v>
      </c>
      <c r="F96" s="207" t="s">
        <v>158</v>
      </c>
      <c r="G96" s="208" t="s">
        <v>159</v>
      </c>
      <c r="H96" s="209">
        <v>19.523</v>
      </c>
      <c r="I96" s="210"/>
      <c r="J96" s="211">
        <f>ROUND(I96*H96,2)</f>
        <v>0</v>
      </c>
      <c r="K96" s="207" t="s">
        <v>147</v>
      </c>
      <c r="L96" s="45"/>
      <c r="M96" s="212" t="s">
        <v>40</v>
      </c>
      <c r="N96" s="213" t="s">
        <v>49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148</v>
      </c>
      <c r="AT96" s="216" t="s">
        <v>143</v>
      </c>
      <c r="AU96" s="216" t="s">
        <v>88</v>
      </c>
      <c r="AY96" s="18" t="s">
        <v>141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86</v>
      </c>
      <c r="BK96" s="217">
        <f>ROUND(I96*H96,2)</f>
        <v>0</v>
      </c>
      <c r="BL96" s="18" t="s">
        <v>148</v>
      </c>
      <c r="BM96" s="216" t="s">
        <v>370</v>
      </c>
    </row>
    <row r="97" s="2" customFormat="1">
      <c r="A97" s="39"/>
      <c r="B97" s="40"/>
      <c r="C97" s="41"/>
      <c r="D97" s="218" t="s">
        <v>150</v>
      </c>
      <c r="E97" s="41"/>
      <c r="F97" s="219" t="s">
        <v>161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150</v>
      </c>
      <c r="AU97" s="18" t="s">
        <v>88</v>
      </c>
    </row>
    <row r="98" s="2" customFormat="1">
      <c r="A98" s="39"/>
      <c r="B98" s="40"/>
      <c r="C98" s="41"/>
      <c r="D98" s="223" t="s">
        <v>152</v>
      </c>
      <c r="E98" s="41"/>
      <c r="F98" s="224" t="s">
        <v>211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152</v>
      </c>
      <c r="AU98" s="18" t="s">
        <v>88</v>
      </c>
    </row>
    <row r="99" s="13" customFormat="1">
      <c r="A99" s="13"/>
      <c r="B99" s="225"/>
      <c r="C99" s="226"/>
      <c r="D99" s="223" t="s">
        <v>154</v>
      </c>
      <c r="E99" s="227" t="s">
        <v>40</v>
      </c>
      <c r="F99" s="228" t="s">
        <v>162</v>
      </c>
      <c r="G99" s="226"/>
      <c r="H99" s="227" t="s">
        <v>40</v>
      </c>
      <c r="I99" s="229"/>
      <c r="J99" s="226"/>
      <c r="K99" s="226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154</v>
      </c>
      <c r="AU99" s="234" t="s">
        <v>88</v>
      </c>
      <c r="AV99" s="13" t="s">
        <v>86</v>
      </c>
      <c r="AW99" s="13" t="s">
        <v>38</v>
      </c>
      <c r="AX99" s="13" t="s">
        <v>78</v>
      </c>
      <c r="AY99" s="234" t="s">
        <v>141</v>
      </c>
    </row>
    <row r="100" s="14" customFormat="1">
      <c r="A100" s="14"/>
      <c r="B100" s="235"/>
      <c r="C100" s="236"/>
      <c r="D100" s="223" t="s">
        <v>154</v>
      </c>
      <c r="E100" s="237" t="s">
        <v>40</v>
      </c>
      <c r="F100" s="238" t="s">
        <v>371</v>
      </c>
      <c r="G100" s="236"/>
      <c r="H100" s="239">
        <v>19.523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154</v>
      </c>
      <c r="AU100" s="245" t="s">
        <v>88</v>
      </c>
      <c r="AV100" s="14" t="s">
        <v>88</v>
      </c>
      <c r="AW100" s="14" t="s">
        <v>38</v>
      </c>
      <c r="AX100" s="14" t="s">
        <v>86</v>
      </c>
      <c r="AY100" s="245" t="s">
        <v>141</v>
      </c>
    </row>
    <row r="101" s="2" customFormat="1" ht="37.8" customHeight="1">
      <c r="A101" s="39"/>
      <c r="B101" s="40"/>
      <c r="C101" s="205" t="s">
        <v>148</v>
      </c>
      <c r="D101" s="205" t="s">
        <v>143</v>
      </c>
      <c r="E101" s="206" t="s">
        <v>213</v>
      </c>
      <c r="F101" s="207" t="s">
        <v>214</v>
      </c>
      <c r="G101" s="208" t="s">
        <v>159</v>
      </c>
      <c r="H101" s="209">
        <v>17.437000000000001</v>
      </c>
      <c r="I101" s="210"/>
      <c r="J101" s="211">
        <f>ROUND(I101*H101,2)</f>
        <v>0</v>
      </c>
      <c r="K101" s="207" t="s">
        <v>147</v>
      </c>
      <c r="L101" s="45"/>
      <c r="M101" s="212" t="s">
        <v>40</v>
      </c>
      <c r="N101" s="213" t="s">
        <v>49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148</v>
      </c>
      <c r="AT101" s="216" t="s">
        <v>143</v>
      </c>
      <c r="AU101" s="216" t="s">
        <v>88</v>
      </c>
      <c r="AY101" s="18" t="s">
        <v>141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86</v>
      </c>
      <c r="BK101" s="217">
        <f>ROUND(I101*H101,2)</f>
        <v>0</v>
      </c>
      <c r="BL101" s="18" t="s">
        <v>148</v>
      </c>
      <c r="BM101" s="216" t="s">
        <v>372</v>
      </c>
    </row>
    <row r="102" s="2" customFormat="1">
      <c r="A102" s="39"/>
      <c r="B102" s="40"/>
      <c r="C102" s="41"/>
      <c r="D102" s="218" t="s">
        <v>150</v>
      </c>
      <c r="E102" s="41"/>
      <c r="F102" s="219" t="s">
        <v>216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150</v>
      </c>
      <c r="AU102" s="18" t="s">
        <v>88</v>
      </c>
    </row>
    <row r="103" s="2" customFormat="1">
      <c r="A103" s="39"/>
      <c r="B103" s="40"/>
      <c r="C103" s="41"/>
      <c r="D103" s="223" t="s">
        <v>152</v>
      </c>
      <c r="E103" s="41"/>
      <c r="F103" s="224" t="s">
        <v>373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152</v>
      </c>
      <c r="AU103" s="18" t="s">
        <v>88</v>
      </c>
    </row>
    <row r="104" s="13" customFormat="1">
      <c r="A104" s="13"/>
      <c r="B104" s="225"/>
      <c r="C104" s="226"/>
      <c r="D104" s="223" t="s">
        <v>154</v>
      </c>
      <c r="E104" s="227" t="s">
        <v>40</v>
      </c>
      <c r="F104" s="228" t="s">
        <v>162</v>
      </c>
      <c r="G104" s="226"/>
      <c r="H104" s="227" t="s">
        <v>40</v>
      </c>
      <c r="I104" s="229"/>
      <c r="J104" s="226"/>
      <c r="K104" s="226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154</v>
      </c>
      <c r="AU104" s="234" t="s">
        <v>88</v>
      </c>
      <c r="AV104" s="13" t="s">
        <v>86</v>
      </c>
      <c r="AW104" s="13" t="s">
        <v>38</v>
      </c>
      <c r="AX104" s="13" t="s">
        <v>78</v>
      </c>
      <c r="AY104" s="234" t="s">
        <v>141</v>
      </c>
    </row>
    <row r="105" s="14" customFormat="1">
      <c r="A105" s="14"/>
      <c r="B105" s="235"/>
      <c r="C105" s="236"/>
      <c r="D105" s="223" t="s">
        <v>154</v>
      </c>
      <c r="E105" s="237" t="s">
        <v>40</v>
      </c>
      <c r="F105" s="238" t="s">
        <v>374</v>
      </c>
      <c r="G105" s="236"/>
      <c r="H105" s="239">
        <v>16.632000000000001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154</v>
      </c>
      <c r="AU105" s="245" t="s">
        <v>88</v>
      </c>
      <c r="AV105" s="14" t="s">
        <v>88</v>
      </c>
      <c r="AW105" s="14" t="s">
        <v>38</v>
      </c>
      <c r="AX105" s="14" t="s">
        <v>78</v>
      </c>
      <c r="AY105" s="245" t="s">
        <v>141</v>
      </c>
    </row>
    <row r="106" s="14" customFormat="1">
      <c r="A106" s="14"/>
      <c r="B106" s="235"/>
      <c r="C106" s="236"/>
      <c r="D106" s="223" t="s">
        <v>154</v>
      </c>
      <c r="E106" s="237" t="s">
        <v>40</v>
      </c>
      <c r="F106" s="238" t="s">
        <v>375</v>
      </c>
      <c r="G106" s="236"/>
      <c r="H106" s="239">
        <v>0.80500000000000005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154</v>
      </c>
      <c r="AU106" s="245" t="s">
        <v>88</v>
      </c>
      <c r="AV106" s="14" t="s">
        <v>88</v>
      </c>
      <c r="AW106" s="14" t="s">
        <v>38</v>
      </c>
      <c r="AX106" s="14" t="s">
        <v>78</v>
      </c>
      <c r="AY106" s="245" t="s">
        <v>141</v>
      </c>
    </row>
    <row r="107" s="15" customFormat="1">
      <c r="A107" s="15"/>
      <c r="B107" s="246"/>
      <c r="C107" s="247"/>
      <c r="D107" s="223" t="s">
        <v>154</v>
      </c>
      <c r="E107" s="248" t="s">
        <v>40</v>
      </c>
      <c r="F107" s="249" t="s">
        <v>172</v>
      </c>
      <c r="G107" s="247"/>
      <c r="H107" s="250">
        <v>17.437000000000001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6" t="s">
        <v>154</v>
      </c>
      <c r="AU107" s="256" t="s">
        <v>88</v>
      </c>
      <c r="AV107" s="15" t="s">
        <v>148</v>
      </c>
      <c r="AW107" s="15" t="s">
        <v>38</v>
      </c>
      <c r="AX107" s="15" t="s">
        <v>86</v>
      </c>
      <c r="AY107" s="256" t="s">
        <v>141</v>
      </c>
    </row>
    <row r="108" s="2" customFormat="1" ht="37.8" customHeight="1">
      <c r="A108" s="39"/>
      <c r="B108" s="40"/>
      <c r="C108" s="205" t="s">
        <v>177</v>
      </c>
      <c r="D108" s="205" t="s">
        <v>143</v>
      </c>
      <c r="E108" s="206" t="s">
        <v>218</v>
      </c>
      <c r="F108" s="207" t="s">
        <v>219</v>
      </c>
      <c r="G108" s="208" t="s">
        <v>159</v>
      </c>
      <c r="H108" s="209">
        <v>17.437000000000001</v>
      </c>
      <c r="I108" s="210"/>
      <c r="J108" s="211">
        <f>ROUND(I108*H108,2)</f>
        <v>0</v>
      </c>
      <c r="K108" s="207" t="s">
        <v>147</v>
      </c>
      <c r="L108" s="45"/>
      <c r="M108" s="212" t="s">
        <v>40</v>
      </c>
      <c r="N108" s="213" t="s">
        <v>49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148</v>
      </c>
      <c r="AT108" s="216" t="s">
        <v>143</v>
      </c>
      <c r="AU108" s="216" t="s">
        <v>88</v>
      </c>
      <c r="AY108" s="18" t="s">
        <v>141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86</v>
      </c>
      <c r="BK108" s="217">
        <f>ROUND(I108*H108,2)</f>
        <v>0</v>
      </c>
      <c r="BL108" s="18" t="s">
        <v>148</v>
      </c>
      <c r="BM108" s="216" t="s">
        <v>376</v>
      </c>
    </row>
    <row r="109" s="2" customFormat="1">
      <c r="A109" s="39"/>
      <c r="B109" s="40"/>
      <c r="C109" s="41"/>
      <c r="D109" s="218" t="s">
        <v>150</v>
      </c>
      <c r="E109" s="41"/>
      <c r="F109" s="219" t="s">
        <v>221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150</v>
      </c>
      <c r="AU109" s="18" t="s">
        <v>88</v>
      </c>
    </row>
    <row r="110" s="2" customFormat="1" ht="21.75" customHeight="1">
      <c r="A110" s="39"/>
      <c r="B110" s="40"/>
      <c r="C110" s="205" t="s">
        <v>185</v>
      </c>
      <c r="D110" s="205" t="s">
        <v>143</v>
      </c>
      <c r="E110" s="206" t="s">
        <v>222</v>
      </c>
      <c r="F110" s="207" t="s">
        <v>223</v>
      </c>
      <c r="G110" s="208" t="s">
        <v>146</v>
      </c>
      <c r="H110" s="209">
        <v>24.359999999999999</v>
      </c>
      <c r="I110" s="210"/>
      <c r="J110" s="211">
        <f>ROUND(I110*H110,2)</f>
        <v>0</v>
      </c>
      <c r="K110" s="207" t="s">
        <v>147</v>
      </c>
      <c r="L110" s="45"/>
      <c r="M110" s="212" t="s">
        <v>40</v>
      </c>
      <c r="N110" s="213" t="s">
        <v>49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148</v>
      </c>
      <c r="AT110" s="216" t="s">
        <v>143</v>
      </c>
      <c r="AU110" s="216" t="s">
        <v>88</v>
      </c>
      <c r="AY110" s="18" t="s">
        <v>141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86</v>
      </c>
      <c r="BK110" s="217">
        <f>ROUND(I110*H110,2)</f>
        <v>0</v>
      </c>
      <c r="BL110" s="18" t="s">
        <v>148</v>
      </c>
      <c r="BM110" s="216" t="s">
        <v>377</v>
      </c>
    </row>
    <row r="111" s="2" customFormat="1">
      <c r="A111" s="39"/>
      <c r="B111" s="40"/>
      <c r="C111" s="41"/>
      <c r="D111" s="218" t="s">
        <v>150</v>
      </c>
      <c r="E111" s="41"/>
      <c r="F111" s="219" t="s">
        <v>225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150</v>
      </c>
      <c r="AU111" s="18" t="s">
        <v>88</v>
      </c>
    </row>
    <row r="112" s="13" customFormat="1">
      <c r="A112" s="13"/>
      <c r="B112" s="225"/>
      <c r="C112" s="226"/>
      <c r="D112" s="223" t="s">
        <v>154</v>
      </c>
      <c r="E112" s="227" t="s">
        <v>40</v>
      </c>
      <c r="F112" s="228" t="s">
        <v>162</v>
      </c>
      <c r="G112" s="226"/>
      <c r="H112" s="227" t="s">
        <v>40</v>
      </c>
      <c r="I112" s="229"/>
      <c r="J112" s="226"/>
      <c r="K112" s="226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154</v>
      </c>
      <c r="AU112" s="234" t="s">
        <v>88</v>
      </c>
      <c r="AV112" s="13" t="s">
        <v>86</v>
      </c>
      <c r="AW112" s="13" t="s">
        <v>38</v>
      </c>
      <c r="AX112" s="13" t="s">
        <v>78</v>
      </c>
      <c r="AY112" s="234" t="s">
        <v>141</v>
      </c>
    </row>
    <row r="113" s="14" customFormat="1">
      <c r="A113" s="14"/>
      <c r="B113" s="235"/>
      <c r="C113" s="236"/>
      <c r="D113" s="223" t="s">
        <v>154</v>
      </c>
      <c r="E113" s="237" t="s">
        <v>40</v>
      </c>
      <c r="F113" s="238" t="s">
        <v>378</v>
      </c>
      <c r="G113" s="236"/>
      <c r="H113" s="239">
        <v>24.359999999999999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154</v>
      </c>
      <c r="AU113" s="245" t="s">
        <v>88</v>
      </c>
      <c r="AV113" s="14" t="s">
        <v>88</v>
      </c>
      <c r="AW113" s="14" t="s">
        <v>38</v>
      </c>
      <c r="AX113" s="14" t="s">
        <v>86</v>
      </c>
      <c r="AY113" s="245" t="s">
        <v>141</v>
      </c>
    </row>
    <row r="114" s="12" customFormat="1" ht="22.8" customHeight="1">
      <c r="A114" s="12"/>
      <c r="B114" s="189"/>
      <c r="C114" s="190"/>
      <c r="D114" s="191" t="s">
        <v>77</v>
      </c>
      <c r="E114" s="203" t="s">
        <v>177</v>
      </c>
      <c r="F114" s="203" t="s">
        <v>228</v>
      </c>
      <c r="G114" s="190"/>
      <c r="H114" s="190"/>
      <c r="I114" s="193"/>
      <c r="J114" s="204">
        <f>BK114</f>
        <v>0</v>
      </c>
      <c r="K114" s="190"/>
      <c r="L114" s="195"/>
      <c r="M114" s="196"/>
      <c r="N114" s="197"/>
      <c r="O114" s="197"/>
      <c r="P114" s="198">
        <f>SUM(P115:P122)</f>
        <v>0</v>
      </c>
      <c r="Q114" s="197"/>
      <c r="R114" s="198">
        <f>SUM(R115:R122)</f>
        <v>4.887613</v>
      </c>
      <c r="S114" s="197"/>
      <c r="T114" s="199">
        <f>SUM(T115:T122)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0" t="s">
        <v>86</v>
      </c>
      <c r="AT114" s="201" t="s">
        <v>77</v>
      </c>
      <c r="AU114" s="201" t="s">
        <v>86</v>
      </c>
      <c r="AY114" s="200" t="s">
        <v>141</v>
      </c>
      <c r="BK114" s="202">
        <f>SUM(BK115:BK122)</f>
        <v>0</v>
      </c>
    </row>
    <row r="115" s="2" customFormat="1" ht="16.5" customHeight="1">
      <c r="A115" s="39"/>
      <c r="B115" s="40"/>
      <c r="C115" s="205" t="s">
        <v>190</v>
      </c>
      <c r="D115" s="205" t="s">
        <v>143</v>
      </c>
      <c r="E115" s="206" t="s">
        <v>379</v>
      </c>
      <c r="F115" s="207" t="s">
        <v>380</v>
      </c>
      <c r="G115" s="208" t="s">
        <v>146</v>
      </c>
      <c r="H115" s="209">
        <v>24.359999999999999</v>
      </c>
      <c r="I115" s="210"/>
      <c r="J115" s="211">
        <f>ROUND(I115*H115,2)</f>
        <v>0</v>
      </c>
      <c r="K115" s="207" t="s">
        <v>147</v>
      </c>
      <c r="L115" s="45"/>
      <c r="M115" s="212" t="s">
        <v>40</v>
      </c>
      <c r="N115" s="213" t="s">
        <v>49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148</v>
      </c>
      <c r="AT115" s="216" t="s">
        <v>143</v>
      </c>
      <c r="AU115" s="216" t="s">
        <v>88</v>
      </c>
      <c r="AY115" s="18" t="s">
        <v>141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86</v>
      </c>
      <c r="BK115" s="217">
        <f>ROUND(I115*H115,2)</f>
        <v>0</v>
      </c>
      <c r="BL115" s="18" t="s">
        <v>148</v>
      </c>
      <c r="BM115" s="216" t="s">
        <v>381</v>
      </c>
    </row>
    <row r="116" s="2" customFormat="1">
      <c r="A116" s="39"/>
      <c r="B116" s="40"/>
      <c r="C116" s="41"/>
      <c r="D116" s="218" t="s">
        <v>150</v>
      </c>
      <c r="E116" s="41"/>
      <c r="F116" s="219" t="s">
        <v>382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150</v>
      </c>
      <c r="AU116" s="18" t="s">
        <v>88</v>
      </c>
    </row>
    <row r="117" s="13" customFormat="1">
      <c r="A117" s="13"/>
      <c r="B117" s="225"/>
      <c r="C117" s="226"/>
      <c r="D117" s="223" t="s">
        <v>154</v>
      </c>
      <c r="E117" s="227" t="s">
        <v>40</v>
      </c>
      <c r="F117" s="228" t="s">
        <v>366</v>
      </c>
      <c r="G117" s="226"/>
      <c r="H117" s="227" t="s">
        <v>40</v>
      </c>
      <c r="I117" s="229"/>
      <c r="J117" s="226"/>
      <c r="K117" s="226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154</v>
      </c>
      <c r="AU117" s="234" t="s">
        <v>88</v>
      </c>
      <c r="AV117" s="13" t="s">
        <v>86</v>
      </c>
      <c r="AW117" s="13" t="s">
        <v>38</v>
      </c>
      <c r="AX117" s="13" t="s">
        <v>78</v>
      </c>
      <c r="AY117" s="234" t="s">
        <v>141</v>
      </c>
    </row>
    <row r="118" s="14" customFormat="1">
      <c r="A118" s="14"/>
      <c r="B118" s="235"/>
      <c r="C118" s="236"/>
      <c r="D118" s="223" t="s">
        <v>154</v>
      </c>
      <c r="E118" s="237" t="s">
        <v>40</v>
      </c>
      <c r="F118" s="238" t="s">
        <v>378</v>
      </c>
      <c r="G118" s="236"/>
      <c r="H118" s="239">
        <v>24.359999999999999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154</v>
      </c>
      <c r="AU118" s="245" t="s">
        <v>88</v>
      </c>
      <c r="AV118" s="14" t="s">
        <v>88</v>
      </c>
      <c r="AW118" s="14" t="s">
        <v>38</v>
      </c>
      <c r="AX118" s="14" t="s">
        <v>86</v>
      </c>
      <c r="AY118" s="245" t="s">
        <v>141</v>
      </c>
    </row>
    <row r="119" s="2" customFormat="1" ht="37.8" customHeight="1">
      <c r="A119" s="39"/>
      <c r="B119" s="40"/>
      <c r="C119" s="205" t="s">
        <v>182</v>
      </c>
      <c r="D119" s="205" t="s">
        <v>143</v>
      </c>
      <c r="E119" s="206" t="s">
        <v>243</v>
      </c>
      <c r="F119" s="207" t="s">
        <v>244</v>
      </c>
      <c r="G119" s="208" t="s">
        <v>146</v>
      </c>
      <c r="H119" s="209">
        <v>24.359999999999999</v>
      </c>
      <c r="I119" s="210"/>
      <c r="J119" s="211">
        <f>ROUND(I119*H119,2)</f>
        <v>0</v>
      </c>
      <c r="K119" s="207" t="s">
        <v>147</v>
      </c>
      <c r="L119" s="45"/>
      <c r="M119" s="212" t="s">
        <v>40</v>
      </c>
      <c r="N119" s="213" t="s">
        <v>49</v>
      </c>
      <c r="O119" s="85"/>
      <c r="P119" s="214">
        <f>O119*H119</f>
        <v>0</v>
      </c>
      <c r="Q119" s="214">
        <v>0.084250000000000005</v>
      </c>
      <c r="R119" s="214">
        <f>Q119*H119</f>
        <v>2.05233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148</v>
      </c>
      <c r="AT119" s="216" t="s">
        <v>143</v>
      </c>
      <c r="AU119" s="216" t="s">
        <v>88</v>
      </c>
      <c r="AY119" s="18" t="s">
        <v>141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86</v>
      </c>
      <c r="BK119" s="217">
        <f>ROUND(I119*H119,2)</f>
        <v>0</v>
      </c>
      <c r="BL119" s="18" t="s">
        <v>148</v>
      </c>
      <c r="BM119" s="216" t="s">
        <v>383</v>
      </c>
    </row>
    <row r="120" s="2" customFormat="1">
      <c r="A120" s="39"/>
      <c r="B120" s="40"/>
      <c r="C120" s="41"/>
      <c r="D120" s="218" t="s">
        <v>150</v>
      </c>
      <c r="E120" s="41"/>
      <c r="F120" s="219" t="s">
        <v>246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150</v>
      </c>
      <c r="AU120" s="18" t="s">
        <v>88</v>
      </c>
    </row>
    <row r="121" s="2" customFormat="1" ht="16.5" customHeight="1">
      <c r="A121" s="39"/>
      <c r="B121" s="40"/>
      <c r="C121" s="257" t="s">
        <v>242</v>
      </c>
      <c r="D121" s="257" t="s">
        <v>178</v>
      </c>
      <c r="E121" s="258" t="s">
        <v>384</v>
      </c>
      <c r="F121" s="259" t="s">
        <v>385</v>
      </c>
      <c r="G121" s="260" t="s">
        <v>146</v>
      </c>
      <c r="H121" s="261">
        <v>25.091000000000001</v>
      </c>
      <c r="I121" s="262"/>
      <c r="J121" s="263">
        <f>ROUND(I121*H121,2)</f>
        <v>0</v>
      </c>
      <c r="K121" s="259" t="s">
        <v>249</v>
      </c>
      <c r="L121" s="264"/>
      <c r="M121" s="265" t="s">
        <v>40</v>
      </c>
      <c r="N121" s="266" t="s">
        <v>49</v>
      </c>
      <c r="O121" s="85"/>
      <c r="P121" s="214">
        <f>O121*H121</f>
        <v>0</v>
      </c>
      <c r="Q121" s="214">
        <v>0.113</v>
      </c>
      <c r="R121" s="214">
        <f>Q121*H121</f>
        <v>2.835283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182</v>
      </c>
      <c r="AT121" s="216" t="s">
        <v>178</v>
      </c>
      <c r="AU121" s="216" t="s">
        <v>88</v>
      </c>
      <c r="AY121" s="18" t="s">
        <v>141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86</v>
      </c>
      <c r="BK121" s="217">
        <f>ROUND(I121*H121,2)</f>
        <v>0</v>
      </c>
      <c r="BL121" s="18" t="s">
        <v>148</v>
      </c>
      <c r="BM121" s="216" t="s">
        <v>386</v>
      </c>
    </row>
    <row r="122" s="14" customFormat="1">
      <c r="A122" s="14"/>
      <c r="B122" s="235"/>
      <c r="C122" s="236"/>
      <c r="D122" s="223" t="s">
        <v>154</v>
      </c>
      <c r="E122" s="236"/>
      <c r="F122" s="238" t="s">
        <v>387</v>
      </c>
      <c r="G122" s="236"/>
      <c r="H122" s="239">
        <v>25.091000000000001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154</v>
      </c>
      <c r="AU122" s="245" t="s">
        <v>88</v>
      </c>
      <c r="AV122" s="14" t="s">
        <v>88</v>
      </c>
      <c r="AW122" s="14" t="s">
        <v>4</v>
      </c>
      <c r="AX122" s="14" t="s">
        <v>86</v>
      </c>
      <c r="AY122" s="245" t="s">
        <v>141</v>
      </c>
    </row>
    <row r="123" s="12" customFormat="1" ht="22.8" customHeight="1">
      <c r="A123" s="12"/>
      <c r="B123" s="189"/>
      <c r="C123" s="190"/>
      <c r="D123" s="191" t="s">
        <v>77</v>
      </c>
      <c r="E123" s="203" t="s">
        <v>242</v>
      </c>
      <c r="F123" s="203" t="s">
        <v>252</v>
      </c>
      <c r="G123" s="190"/>
      <c r="H123" s="190"/>
      <c r="I123" s="193"/>
      <c r="J123" s="204">
        <f>BK123</f>
        <v>0</v>
      </c>
      <c r="K123" s="190"/>
      <c r="L123" s="195"/>
      <c r="M123" s="196"/>
      <c r="N123" s="197"/>
      <c r="O123" s="197"/>
      <c r="P123" s="198">
        <f>SUM(P124:P137)</f>
        <v>0</v>
      </c>
      <c r="Q123" s="197"/>
      <c r="R123" s="198">
        <f>SUM(R124:R137)</f>
        <v>5.4598656999999999</v>
      </c>
      <c r="S123" s="197"/>
      <c r="T123" s="199">
        <f>SUM(T124:T137)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0" t="s">
        <v>86</v>
      </c>
      <c r="AT123" s="201" t="s">
        <v>77</v>
      </c>
      <c r="AU123" s="201" t="s">
        <v>86</v>
      </c>
      <c r="AY123" s="200" t="s">
        <v>141</v>
      </c>
      <c r="BK123" s="202">
        <f>SUM(BK124:BK137)</f>
        <v>0</v>
      </c>
    </row>
    <row r="124" s="2" customFormat="1" ht="24.15" customHeight="1">
      <c r="A124" s="39"/>
      <c r="B124" s="40"/>
      <c r="C124" s="205" t="s">
        <v>110</v>
      </c>
      <c r="D124" s="205" t="s">
        <v>143</v>
      </c>
      <c r="E124" s="206" t="s">
        <v>254</v>
      </c>
      <c r="F124" s="207" t="s">
        <v>255</v>
      </c>
      <c r="G124" s="208" t="s">
        <v>256</v>
      </c>
      <c r="H124" s="209">
        <v>23</v>
      </c>
      <c r="I124" s="210"/>
      <c r="J124" s="211">
        <f>ROUND(I124*H124,2)</f>
        <v>0</v>
      </c>
      <c r="K124" s="207" t="s">
        <v>147</v>
      </c>
      <c r="L124" s="45"/>
      <c r="M124" s="212" t="s">
        <v>40</v>
      </c>
      <c r="N124" s="213" t="s">
        <v>49</v>
      </c>
      <c r="O124" s="85"/>
      <c r="P124" s="214">
        <f>O124*H124</f>
        <v>0</v>
      </c>
      <c r="Q124" s="214">
        <v>0.1295</v>
      </c>
      <c r="R124" s="214">
        <f>Q124*H124</f>
        <v>2.9784999999999999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148</v>
      </c>
      <c r="AT124" s="216" t="s">
        <v>143</v>
      </c>
      <c r="AU124" s="216" t="s">
        <v>88</v>
      </c>
      <c r="AY124" s="18" t="s">
        <v>141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86</v>
      </c>
      <c r="BK124" s="217">
        <f>ROUND(I124*H124,2)</f>
        <v>0</v>
      </c>
      <c r="BL124" s="18" t="s">
        <v>148</v>
      </c>
      <c r="BM124" s="216" t="s">
        <v>388</v>
      </c>
    </row>
    <row r="125" s="2" customFormat="1">
      <c r="A125" s="39"/>
      <c r="B125" s="40"/>
      <c r="C125" s="41"/>
      <c r="D125" s="218" t="s">
        <v>150</v>
      </c>
      <c r="E125" s="41"/>
      <c r="F125" s="219" t="s">
        <v>258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150</v>
      </c>
      <c r="AU125" s="18" t="s">
        <v>88</v>
      </c>
    </row>
    <row r="126" s="13" customFormat="1">
      <c r="A126" s="13"/>
      <c r="B126" s="225"/>
      <c r="C126" s="226"/>
      <c r="D126" s="223" t="s">
        <v>154</v>
      </c>
      <c r="E126" s="227" t="s">
        <v>40</v>
      </c>
      <c r="F126" s="228" t="s">
        <v>366</v>
      </c>
      <c r="G126" s="226"/>
      <c r="H126" s="227" t="s">
        <v>40</v>
      </c>
      <c r="I126" s="229"/>
      <c r="J126" s="226"/>
      <c r="K126" s="226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154</v>
      </c>
      <c r="AU126" s="234" t="s">
        <v>88</v>
      </c>
      <c r="AV126" s="13" t="s">
        <v>86</v>
      </c>
      <c r="AW126" s="13" t="s">
        <v>38</v>
      </c>
      <c r="AX126" s="13" t="s">
        <v>78</v>
      </c>
      <c r="AY126" s="234" t="s">
        <v>141</v>
      </c>
    </row>
    <row r="127" s="14" customFormat="1">
      <c r="A127" s="14"/>
      <c r="B127" s="235"/>
      <c r="C127" s="236"/>
      <c r="D127" s="223" t="s">
        <v>154</v>
      </c>
      <c r="E127" s="237" t="s">
        <v>40</v>
      </c>
      <c r="F127" s="238" t="s">
        <v>389</v>
      </c>
      <c r="G127" s="236"/>
      <c r="H127" s="239">
        <v>23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154</v>
      </c>
      <c r="AU127" s="245" t="s">
        <v>88</v>
      </c>
      <c r="AV127" s="14" t="s">
        <v>88</v>
      </c>
      <c r="AW127" s="14" t="s">
        <v>38</v>
      </c>
      <c r="AX127" s="14" t="s">
        <v>86</v>
      </c>
      <c r="AY127" s="245" t="s">
        <v>141</v>
      </c>
    </row>
    <row r="128" s="2" customFormat="1" ht="16.5" customHeight="1">
      <c r="A128" s="39"/>
      <c r="B128" s="40"/>
      <c r="C128" s="257" t="s">
        <v>253</v>
      </c>
      <c r="D128" s="257" t="s">
        <v>178</v>
      </c>
      <c r="E128" s="258" t="s">
        <v>390</v>
      </c>
      <c r="F128" s="259" t="s">
        <v>391</v>
      </c>
      <c r="G128" s="260" t="s">
        <v>256</v>
      </c>
      <c r="H128" s="261">
        <v>23.460000000000001</v>
      </c>
      <c r="I128" s="262"/>
      <c r="J128" s="263">
        <f>ROUND(I128*H128,2)</f>
        <v>0</v>
      </c>
      <c r="K128" s="259" t="s">
        <v>147</v>
      </c>
      <c r="L128" s="264"/>
      <c r="M128" s="265" t="s">
        <v>40</v>
      </c>
      <c r="N128" s="266" t="s">
        <v>49</v>
      </c>
      <c r="O128" s="85"/>
      <c r="P128" s="214">
        <f>O128*H128</f>
        <v>0</v>
      </c>
      <c r="Q128" s="214">
        <v>0.028000000000000001</v>
      </c>
      <c r="R128" s="214">
        <f>Q128*H128</f>
        <v>0.65688000000000002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182</v>
      </c>
      <c r="AT128" s="216" t="s">
        <v>178</v>
      </c>
      <c r="AU128" s="216" t="s">
        <v>88</v>
      </c>
      <c r="AY128" s="18" t="s">
        <v>141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86</v>
      </c>
      <c r="BK128" s="217">
        <f>ROUND(I128*H128,2)</f>
        <v>0</v>
      </c>
      <c r="BL128" s="18" t="s">
        <v>148</v>
      </c>
      <c r="BM128" s="216" t="s">
        <v>392</v>
      </c>
    </row>
    <row r="129" s="14" customFormat="1">
      <c r="A129" s="14"/>
      <c r="B129" s="235"/>
      <c r="C129" s="236"/>
      <c r="D129" s="223" t="s">
        <v>154</v>
      </c>
      <c r="E129" s="236"/>
      <c r="F129" s="238" t="s">
        <v>393</v>
      </c>
      <c r="G129" s="236"/>
      <c r="H129" s="239">
        <v>23.460000000000001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154</v>
      </c>
      <c r="AU129" s="245" t="s">
        <v>88</v>
      </c>
      <c r="AV129" s="14" t="s">
        <v>88</v>
      </c>
      <c r="AW129" s="14" t="s">
        <v>4</v>
      </c>
      <c r="AX129" s="14" t="s">
        <v>86</v>
      </c>
      <c r="AY129" s="245" t="s">
        <v>141</v>
      </c>
    </row>
    <row r="130" s="2" customFormat="1" ht="16.5" customHeight="1">
      <c r="A130" s="39"/>
      <c r="B130" s="40"/>
      <c r="C130" s="205" t="s">
        <v>260</v>
      </c>
      <c r="D130" s="205" t="s">
        <v>143</v>
      </c>
      <c r="E130" s="206" t="s">
        <v>266</v>
      </c>
      <c r="F130" s="207" t="s">
        <v>267</v>
      </c>
      <c r="G130" s="208" t="s">
        <v>159</v>
      </c>
      <c r="H130" s="209">
        <v>0.80500000000000005</v>
      </c>
      <c r="I130" s="210"/>
      <c r="J130" s="211">
        <f>ROUND(I130*H130,2)</f>
        <v>0</v>
      </c>
      <c r="K130" s="207" t="s">
        <v>147</v>
      </c>
      <c r="L130" s="45"/>
      <c r="M130" s="212" t="s">
        <v>40</v>
      </c>
      <c r="N130" s="213" t="s">
        <v>49</v>
      </c>
      <c r="O130" s="85"/>
      <c r="P130" s="214">
        <f>O130*H130</f>
        <v>0</v>
      </c>
      <c r="Q130" s="214">
        <v>2.2563399999999998</v>
      </c>
      <c r="R130" s="214">
        <f>Q130*H130</f>
        <v>1.8163536999999999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148</v>
      </c>
      <c r="AT130" s="216" t="s">
        <v>143</v>
      </c>
      <c r="AU130" s="216" t="s">
        <v>88</v>
      </c>
      <c r="AY130" s="18" t="s">
        <v>141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86</v>
      </c>
      <c r="BK130" s="217">
        <f>ROUND(I130*H130,2)</f>
        <v>0</v>
      </c>
      <c r="BL130" s="18" t="s">
        <v>148</v>
      </c>
      <c r="BM130" s="216" t="s">
        <v>394</v>
      </c>
    </row>
    <row r="131" s="2" customFormat="1">
      <c r="A131" s="39"/>
      <c r="B131" s="40"/>
      <c r="C131" s="41"/>
      <c r="D131" s="218" t="s">
        <v>150</v>
      </c>
      <c r="E131" s="41"/>
      <c r="F131" s="219" t="s">
        <v>269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150</v>
      </c>
      <c r="AU131" s="18" t="s">
        <v>88</v>
      </c>
    </row>
    <row r="132" s="13" customFormat="1">
      <c r="A132" s="13"/>
      <c r="B132" s="225"/>
      <c r="C132" s="226"/>
      <c r="D132" s="223" t="s">
        <v>154</v>
      </c>
      <c r="E132" s="227" t="s">
        <v>40</v>
      </c>
      <c r="F132" s="228" t="s">
        <v>162</v>
      </c>
      <c r="G132" s="226"/>
      <c r="H132" s="227" t="s">
        <v>40</v>
      </c>
      <c r="I132" s="229"/>
      <c r="J132" s="226"/>
      <c r="K132" s="226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154</v>
      </c>
      <c r="AU132" s="234" t="s">
        <v>88</v>
      </c>
      <c r="AV132" s="13" t="s">
        <v>86</v>
      </c>
      <c r="AW132" s="13" t="s">
        <v>38</v>
      </c>
      <c r="AX132" s="13" t="s">
        <v>78</v>
      </c>
      <c r="AY132" s="234" t="s">
        <v>141</v>
      </c>
    </row>
    <row r="133" s="14" customFormat="1">
      <c r="A133" s="14"/>
      <c r="B133" s="235"/>
      <c r="C133" s="236"/>
      <c r="D133" s="223" t="s">
        <v>154</v>
      </c>
      <c r="E133" s="237" t="s">
        <v>40</v>
      </c>
      <c r="F133" s="238" t="s">
        <v>395</v>
      </c>
      <c r="G133" s="236"/>
      <c r="H133" s="239">
        <v>0.80500000000000005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5" t="s">
        <v>154</v>
      </c>
      <c r="AU133" s="245" t="s">
        <v>88</v>
      </c>
      <c r="AV133" s="14" t="s">
        <v>88</v>
      </c>
      <c r="AW133" s="14" t="s">
        <v>38</v>
      </c>
      <c r="AX133" s="14" t="s">
        <v>86</v>
      </c>
      <c r="AY133" s="245" t="s">
        <v>141</v>
      </c>
    </row>
    <row r="134" s="2" customFormat="1" ht="21.75" customHeight="1">
      <c r="A134" s="39"/>
      <c r="B134" s="40"/>
      <c r="C134" s="205" t="s">
        <v>265</v>
      </c>
      <c r="D134" s="205" t="s">
        <v>143</v>
      </c>
      <c r="E134" s="206" t="s">
        <v>396</v>
      </c>
      <c r="F134" s="207" t="s">
        <v>397</v>
      </c>
      <c r="G134" s="208" t="s">
        <v>146</v>
      </c>
      <c r="H134" s="209">
        <v>21.399999999999999</v>
      </c>
      <c r="I134" s="210"/>
      <c r="J134" s="211">
        <f>ROUND(I134*H134,2)</f>
        <v>0</v>
      </c>
      <c r="K134" s="207" t="s">
        <v>147</v>
      </c>
      <c r="L134" s="45"/>
      <c r="M134" s="212" t="s">
        <v>40</v>
      </c>
      <c r="N134" s="213" t="s">
        <v>49</v>
      </c>
      <c r="O134" s="85"/>
      <c r="P134" s="214">
        <f>O134*H134</f>
        <v>0</v>
      </c>
      <c r="Q134" s="214">
        <v>0.00038000000000000002</v>
      </c>
      <c r="R134" s="214">
        <f>Q134*H134</f>
        <v>0.0081320000000000003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148</v>
      </c>
      <c r="AT134" s="216" t="s">
        <v>143</v>
      </c>
      <c r="AU134" s="216" t="s">
        <v>88</v>
      </c>
      <c r="AY134" s="18" t="s">
        <v>141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86</v>
      </c>
      <c r="BK134" s="217">
        <f>ROUND(I134*H134,2)</f>
        <v>0</v>
      </c>
      <c r="BL134" s="18" t="s">
        <v>148</v>
      </c>
      <c r="BM134" s="216" t="s">
        <v>398</v>
      </c>
    </row>
    <row r="135" s="2" customFormat="1">
      <c r="A135" s="39"/>
      <c r="B135" s="40"/>
      <c r="C135" s="41"/>
      <c r="D135" s="218" t="s">
        <v>150</v>
      </c>
      <c r="E135" s="41"/>
      <c r="F135" s="219" t="s">
        <v>399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150</v>
      </c>
      <c r="AU135" s="18" t="s">
        <v>88</v>
      </c>
    </row>
    <row r="136" s="13" customFormat="1">
      <c r="A136" s="13"/>
      <c r="B136" s="225"/>
      <c r="C136" s="226"/>
      <c r="D136" s="223" t="s">
        <v>154</v>
      </c>
      <c r="E136" s="227" t="s">
        <v>40</v>
      </c>
      <c r="F136" s="228" t="s">
        <v>366</v>
      </c>
      <c r="G136" s="226"/>
      <c r="H136" s="227" t="s">
        <v>40</v>
      </c>
      <c r="I136" s="229"/>
      <c r="J136" s="226"/>
      <c r="K136" s="226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154</v>
      </c>
      <c r="AU136" s="234" t="s">
        <v>88</v>
      </c>
      <c r="AV136" s="13" t="s">
        <v>86</v>
      </c>
      <c r="AW136" s="13" t="s">
        <v>38</v>
      </c>
      <c r="AX136" s="13" t="s">
        <v>78</v>
      </c>
      <c r="AY136" s="234" t="s">
        <v>141</v>
      </c>
    </row>
    <row r="137" s="14" customFormat="1">
      <c r="A137" s="14"/>
      <c r="B137" s="235"/>
      <c r="C137" s="236"/>
      <c r="D137" s="223" t="s">
        <v>154</v>
      </c>
      <c r="E137" s="237" t="s">
        <v>40</v>
      </c>
      <c r="F137" s="238" t="s">
        <v>400</v>
      </c>
      <c r="G137" s="236"/>
      <c r="H137" s="239">
        <v>21.399999999999999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154</v>
      </c>
      <c r="AU137" s="245" t="s">
        <v>88</v>
      </c>
      <c r="AV137" s="14" t="s">
        <v>88</v>
      </c>
      <c r="AW137" s="14" t="s">
        <v>38</v>
      </c>
      <c r="AX137" s="14" t="s">
        <v>86</v>
      </c>
      <c r="AY137" s="245" t="s">
        <v>141</v>
      </c>
    </row>
    <row r="138" s="12" customFormat="1" ht="22.8" customHeight="1">
      <c r="A138" s="12"/>
      <c r="B138" s="189"/>
      <c r="C138" s="190"/>
      <c r="D138" s="191" t="s">
        <v>77</v>
      </c>
      <c r="E138" s="203" t="s">
        <v>271</v>
      </c>
      <c r="F138" s="203" t="s">
        <v>272</v>
      </c>
      <c r="G138" s="190"/>
      <c r="H138" s="190"/>
      <c r="I138" s="193"/>
      <c r="J138" s="204">
        <f>BK138</f>
        <v>0</v>
      </c>
      <c r="K138" s="190"/>
      <c r="L138" s="195"/>
      <c r="M138" s="196"/>
      <c r="N138" s="197"/>
      <c r="O138" s="197"/>
      <c r="P138" s="198">
        <f>SUM(P139:P140)</f>
        <v>0</v>
      </c>
      <c r="Q138" s="197"/>
      <c r="R138" s="198">
        <f>SUM(R139:R140)</f>
        <v>0</v>
      </c>
      <c r="S138" s="197"/>
      <c r="T138" s="199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0" t="s">
        <v>86</v>
      </c>
      <c r="AT138" s="201" t="s">
        <v>77</v>
      </c>
      <c r="AU138" s="201" t="s">
        <v>86</v>
      </c>
      <c r="AY138" s="200" t="s">
        <v>141</v>
      </c>
      <c r="BK138" s="202">
        <f>SUM(BK139:BK140)</f>
        <v>0</v>
      </c>
    </row>
    <row r="139" s="2" customFormat="1" ht="24.15" customHeight="1">
      <c r="A139" s="39"/>
      <c r="B139" s="40"/>
      <c r="C139" s="205" t="s">
        <v>273</v>
      </c>
      <c r="D139" s="205" t="s">
        <v>143</v>
      </c>
      <c r="E139" s="206" t="s">
        <v>401</v>
      </c>
      <c r="F139" s="207" t="s">
        <v>402</v>
      </c>
      <c r="G139" s="208" t="s">
        <v>276</v>
      </c>
      <c r="H139" s="209">
        <v>10.347</v>
      </c>
      <c r="I139" s="210"/>
      <c r="J139" s="211">
        <f>ROUND(I139*H139,2)</f>
        <v>0</v>
      </c>
      <c r="K139" s="207" t="s">
        <v>147</v>
      </c>
      <c r="L139" s="45"/>
      <c r="M139" s="212" t="s">
        <v>40</v>
      </c>
      <c r="N139" s="213" t="s">
        <v>49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148</v>
      </c>
      <c r="AT139" s="216" t="s">
        <v>143</v>
      </c>
      <c r="AU139" s="216" t="s">
        <v>88</v>
      </c>
      <c r="AY139" s="18" t="s">
        <v>141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86</v>
      </c>
      <c r="BK139" s="217">
        <f>ROUND(I139*H139,2)</f>
        <v>0</v>
      </c>
      <c r="BL139" s="18" t="s">
        <v>148</v>
      </c>
      <c r="BM139" s="216" t="s">
        <v>403</v>
      </c>
    </row>
    <row r="140" s="2" customFormat="1">
      <c r="A140" s="39"/>
      <c r="B140" s="40"/>
      <c r="C140" s="41"/>
      <c r="D140" s="218" t="s">
        <v>150</v>
      </c>
      <c r="E140" s="41"/>
      <c r="F140" s="219" t="s">
        <v>404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150</v>
      </c>
      <c r="AU140" s="18" t="s">
        <v>88</v>
      </c>
    </row>
    <row r="141" s="12" customFormat="1" ht="25.92" customHeight="1">
      <c r="A141" s="12"/>
      <c r="B141" s="189"/>
      <c r="C141" s="190"/>
      <c r="D141" s="191" t="s">
        <v>77</v>
      </c>
      <c r="E141" s="192" t="s">
        <v>112</v>
      </c>
      <c r="F141" s="192" t="s">
        <v>279</v>
      </c>
      <c r="G141" s="190"/>
      <c r="H141" s="190"/>
      <c r="I141" s="193"/>
      <c r="J141" s="194">
        <f>BK141</f>
        <v>0</v>
      </c>
      <c r="K141" s="190"/>
      <c r="L141" s="195"/>
      <c r="M141" s="196"/>
      <c r="N141" s="197"/>
      <c r="O141" s="197"/>
      <c r="P141" s="198">
        <f>SUM(P142:P143)</f>
        <v>0</v>
      </c>
      <c r="Q141" s="197"/>
      <c r="R141" s="198">
        <f>SUM(R142:R143)</f>
        <v>0</v>
      </c>
      <c r="S141" s="197"/>
      <c r="T141" s="199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0" t="s">
        <v>148</v>
      </c>
      <c r="AT141" s="201" t="s">
        <v>77</v>
      </c>
      <c r="AU141" s="201" t="s">
        <v>78</v>
      </c>
      <c r="AY141" s="200" t="s">
        <v>141</v>
      </c>
      <c r="BK141" s="202">
        <f>SUM(BK142:BK143)</f>
        <v>0</v>
      </c>
    </row>
    <row r="142" s="2" customFormat="1" ht="44.25" customHeight="1">
      <c r="A142" s="39"/>
      <c r="B142" s="40"/>
      <c r="C142" s="205" t="s">
        <v>8</v>
      </c>
      <c r="D142" s="205" t="s">
        <v>143</v>
      </c>
      <c r="E142" s="206" t="s">
        <v>405</v>
      </c>
      <c r="F142" s="207" t="s">
        <v>406</v>
      </c>
      <c r="G142" s="208" t="s">
        <v>282</v>
      </c>
      <c r="H142" s="209">
        <v>1</v>
      </c>
      <c r="I142" s="210"/>
      <c r="J142" s="211">
        <f>ROUND(I142*H142,2)</f>
        <v>0</v>
      </c>
      <c r="K142" s="207" t="s">
        <v>249</v>
      </c>
      <c r="L142" s="45"/>
      <c r="M142" s="212" t="s">
        <v>40</v>
      </c>
      <c r="N142" s="213" t="s">
        <v>49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283</v>
      </c>
      <c r="AT142" s="216" t="s">
        <v>143</v>
      </c>
      <c r="AU142" s="216" t="s">
        <v>86</v>
      </c>
      <c r="AY142" s="18" t="s">
        <v>141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86</v>
      </c>
      <c r="BK142" s="217">
        <f>ROUND(I142*H142,2)</f>
        <v>0</v>
      </c>
      <c r="BL142" s="18" t="s">
        <v>283</v>
      </c>
      <c r="BM142" s="216" t="s">
        <v>407</v>
      </c>
    </row>
    <row r="143" s="2" customFormat="1">
      <c r="A143" s="39"/>
      <c r="B143" s="40"/>
      <c r="C143" s="41"/>
      <c r="D143" s="223" t="s">
        <v>152</v>
      </c>
      <c r="E143" s="41"/>
      <c r="F143" s="224" t="s">
        <v>408</v>
      </c>
      <c r="G143" s="41"/>
      <c r="H143" s="41"/>
      <c r="I143" s="220"/>
      <c r="J143" s="41"/>
      <c r="K143" s="41"/>
      <c r="L143" s="45"/>
      <c r="M143" s="267"/>
      <c r="N143" s="268"/>
      <c r="O143" s="269"/>
      <c r="P143" s="269"/>
      <c r="Q143" s="269"/>
      <c r="R143" s="269"/>
      <c r="S143" s="269"/>
      <c r="T143" s="270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152</v>
      </c>
      <c r="AU143" s="18" t="s">
        <v>86</v>
      </c>
    </row>
    <row r="144" s="2" customFormat="1" ht="6.96" customHeight="1">
      <c r="A144" s="39"/>
      <c r="B144" s="60"/>
      <c r="C144" s="61"/>
      <c r="D144" s="61"/>
      <c r="E144" s="61"/>
      <c r="F144" s="61"/>
      <c r="G144" s="61"/>
      <c r="H144" s="61"/>
      <c r="I144" s="61"/>
      <c r="J144" s="61"/>
      <c r="K144" s="61"/>
      <c r="L144" s="45"/>
      <c r="M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</sheetData>
  <sheetProtection sheet="1" autoFilter="0" formatColumns="0" formatRows="0" objects="1" scenarios="1" spinCount="100000" saltValue="EvfJBEE+S/Xbgiq79LaiLcNb3+Fw42yLO8HsMQOtb4kYVEaAg3fgoELiqerMi1VTofISIoa6/0T2HKFdgODPkw==" hashValue="ELWaovrL9a8gQiD8VpMXBlY36mm2CxqlIbJCRyn3or+K2l/oHo7QYO//UU1VcntUS8jeRx/1vOqA6Epiap7uzA==" algorithmName="SHA-512" password="CC35"/>
  <autoFilter ref="C84:K14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1_02/131251102"/>
    <hyperlink ref="F93" r:id="rId2" display="https://podminky.urs.cz/item/CS_URS_2021_02/122251101"/>
    <hyperlink ref="F97" r:id="rId3" display="https://podminky.urs.cz/item/CS_URS_2021_02/162351103"/>
    <hyperlink ref="F102" r:id="rId4" display="https://podminky.urs.cz/item/CS_URS_2021_02/175111201"/>
    <hyperlink ref="F109" r:id="rId5" display="https://podminky.urs.cz/item/CS_URS_2021_02/175111209"/>
    <hyperlink ref="F111" r:id="rId6" display="https://podminky.urs.cz/item/CS_URS_2021_02/181951112"/>
    <hyperlink ref="F116" r:id="rId7" display="https://podminky.urs.cz/item/CS_URS_2021_02/564851111"/>
    <hyperlink ref="F120" r:id="rId8" display="https://podminky.urs.cz/item/CS_URS_2021_02/596211110"/>
    <hyperlink ref="F125" r:id="rId9" display="https://podminky.urs.cz/item/CS_URS_2021_02/916231213"/>
    <hyperlink ref="F131" r:id="rId10" display="https://podminky.urs.cz/item/CS_URS_2021_02/916991121"/>
    <hyperlink ref="F135" r:id="rId11" display="https://podminky.urs.cz/item/CS_URS_2021_02/919721102"/>
    <hyperlink ref="F140" r:id="rId12" display="https://podminky.urs.cz/item/CS_URS_2021_02/9982230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3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88</v>
      </c>
    </row>
    <row r="4" s="1" customFormat="1" ht="24.96" customHeight="1">
      <c r="B4" s="21"/>
      <c r="D4" s="131" t="s">
        <v>117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SOUTĚŽNÍ AREÁL PRO PRÁCI S MOTOROVOU PILOU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118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409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40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15. 11. 2021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42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47.25" customHeight="1">
      <c r="A27" s="139"/>
      <c r="B27" s="140"/>
      <c r="C27" s="139"/>
      <c r="D27" s="139"/>
      <c r="E27" s="141" t="s">
        <v>43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44</v>
      </c>
      <c r="E30" s="39"/>
      <c r="F30" s="39"/>
      <c r="G30" s="39"/>
      <c r="H30" s="39"/>
      <c r="I30" s="39"/>
      <c r="J30" s="145">
        <f>ROUND(J83,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46</v>
      </c>
      <c r="G32" s="39"/>
      <c r="H32" s="39"/>
      <c r="I32" s="146" t="s">
        <v>45</v>
      </c>
      <c r="J32" s="146" t="s">
        <v>47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48</v>
      </c>
      <c r="E33" s="133" t="s">
        <v>49</v>
      </c>
      <c r="F33" s="148">
        <f>ROUND((SUM(BE83:BE115)),  2)</f>
        <v>0</v>
      </c>
      <c r="G33" s="39"/>
      <c r="H33" s="39"/>
      <c r="I33" s="149">
        <v>0.20999999999999999</v>
      </c>
      <c r="J33" s="148">
        <f>ROUND(((SUM(BE83:BE115))*I33),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50</v>
      </c>
      <c r="F34" s="148">
        <f>ROUND((SUM(BF83:BF115)),  2)</f>
        <v>0</v>
      </c>
      <c r="G34" s="39"/>
      <c r="H34" s="39"/>
      <c r="I34" s="149">
        <v>0.14999999999999999</v>
      </c>
      <c r="J34" s="148">
        <f>ROUND(((SUM(BF83:BF115))*I34),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51</v>
      </c>
      <c r="F35" s="148">
        <f>ROUND((SUM(BG83:BG115)),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52</v>
      </c>
      <c r="F36" s="148">
        <f>ROUND((SUM(BH83:BH115)),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53</v>
      </c>
      <c r="F37" s="148">
        <f>ROUND((SUM(BI83:BI115)),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54</v>
      </c>
      <c r="E39" s="152"/>
      <c r="F39" s="152"/>
      <c r="G39" s="153" t="s">
        <v>55</v>
      </c>
      <c r="H39" s="154" t="s">
        <v>56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SOUTĚŽNÍ AREÁL PRO PRÁCI S MOTOROVOU PILOU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05 - PŘÍJEZDOVÁ KOMUNIKACE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22</v>
      </c>
      <c r="D52" s="41"/>
      <c r="E52" s="41"/>
      <c r="F52" s="28" t="str">
        <f>F12</f>
        <v>Žlutice</v>
      </c>
      <c r="G52" s="41"/>
      <c r="H52" s="41"/>
      <c r="I52" s="33" t="s">
        <v>24</v>
      </c>
      <c r="J52" s="73" t="str">
        <f>IF(J12="","",J12)</f>
        <v>15. 11. 2021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26</v>
      </c>
      <c r="D54" s="41"/>
      <c r="E54" s="41"/>
      <c r="F54" s="28" t="str">
        <f>E15</f>
        <v>Střední lesnická škola Žlutice, p.o.</v>
      </c>
      <c r="G54" s="41"/>
      <c r="H54" s="41"/>
      <c r="I54" s="33" t="s">
        <v>34</v>
      </c>
      <c r="J54" s="37" t="str">
        <f>E21</f>
        <v>Ing. Milan KALÁB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121</v>
      </c>
      <c r="D57" s="163"/>
      <c r="E57" s="163"/>
      <c r="F57" s="163"/>
      <c r="G57" s="163"/>
      <c r="H57" s="163"/>
      <c r="I57" s="163"/>
      <c r="J57" s="164" t="s">
        <v>122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76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123</v>
      </c>
    </row>
    <row r="60" s="9" customFormat="1" ht="24.96" customHeight="1">
      <c r="A60" s="9"/>
      <c r="B60" s="166"/>
      <c r="C60" s="167"/>
      <c r="D60" s="168" t="s">
        <v>124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125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200</v>
      </c>
      <c r="E62" s="175"/>
      <c r="F62" s="175"/>
      <c r="G62" s="175"/>
      <c r="H62" s="175"/>
      <c r="I62" s="175"/>
      <c r="J62" s="176">
        <f>J102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202</v>
      </c>
      <c r="E63" s="175"/>
      <c r="F63" s="175"/>
      <c r="G63" s="175"/>
      <c r="H63" s="175"/>
      <c r="I63" s="175"/>
      <c r="J63" s="176">
        <f>J113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="2" customFormat="1" ht="6.96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="2" customFormat="1" ht="6.96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24.96" customHeight="1">
      <c r="A70" s="39"/>
      <c r="B70" s="40"/>
      <c r="C70" s="24" t="s">
        <v>126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6.96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6.5" customHeight="1">
      <c r="A73" s="39"/>
      <c r="B73" s="40"/>
      <c r="C73" s="41"/>
      <c r="D73" s="41"/>
      <c r="E73" s="161" t="str">
        <f>E7</f>
        <v>SOUTĚŽNÍ AREÁL PRO PRÁCI S MOTOROVOU PILOU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118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70" t="str">
        <f>E9</f>
        <v>05 - PŘÍJEZDOVÁ KOMUNIKACE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22</v>
      </c>
      <c r="D77" s="41"/>
      <c r="E77" s="41"/>
      <c r="F77" s="28" t="str">
        <f>F12</f>
        <v>Žlutice</v>
      </c>
      <c r="G77" s="41"/>
      <c r="H77" s="41"/>
      <c r="I77" s="33" t="s">
        <v>24</v>
      </c>
      <c r="J77" s="73" t="str">
        <f>IF(J12="","",J12)</f>
        <v>15. 11. 2021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5.15" customHeight="1">
      <c r="A79" s="39"/>
      <c r="B79" s="40"/>
      <c r="C79" s="33" t="s">
        <v>26</v>
      </c>
      <c r="D79" s="41"/>
      <c r="E79" s="41"/>
      <c r="F79" s="28" t="str">
        <f>E15</f>
        <v>Střední lesnická škola Žlutice, p.o.</v>
      </c>
      <c r="G79" s="41"/>
      <c r="H79" s="41"/>
      <c r="I79" s="33" t="s">
        <v>34</v>
      </c>
      <c r="J79" s="37" t="str">
        <f>E21</f>
        <v>Ing. Milan KALÁB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32</v>
      </c>
      <c r="D80" s="41"/>
      <c r="E80" s="41"/>
      <c r="F80" s="28" t="str">
        <f>IF(E18="","",E18)</f>
        <v>Vyplň údaj</v>
      </c>
      <c r="G80" s="41"/>
      <c r="H80" s="41"/>
      <c r="I80" s="33" t="s">
        <v>39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0.32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11" customFormat="1" ht="29.28" customHeight="1">
      <c r="A82" s="178"/>
      <c r="B82" s="179"/>
      <c r="C82" s="180" t="s">
        <v>127</v>
      </c>
      <c r="D82" s="181" t="s">
        <v>63</v>
      </c>
      <c r="E82" s="181" t="s">
        <v>59</v>
      </c>
      <c r="F82" s="181" t="s">
        <v>60</v>
      </c>
      <c r="G82" s="181" t="s">
        <v>128</v>
      </c>
      <c r="H82" s="181" t="s">
        <v>129</v>
      </c>
      <c r="I82" s="181" t="s">
        <v>130</v>
      </c>
      <c r="J82" s="181" t="s">
        <v>122</v>
      </c>
      <c r="K82" s="182" t="s">
        <v>131</v>
      </c>
      <c r="L82" s="183"/>
      <c r="M82" s="93" t="s">
        <v>40</v>
      </c>
      <c r="N82" s="94" t="s">
        <v>48</v>
      </c>
      <c r="O82" s="94" t="s">
        <v>132</v>
      </c>
      <c r="P82" s="94" t="s">
        <v>133</v>
      </c>
      <c r="Q82" s="94" t="s">
        <v>134</v>
      </c>
      <c r="R82" s="94" t="s">
        <v>135</v>
      </c>
      <c r="S82" s="94" t="s">
        <v>136</v>
      </c>
      <c r="T82" s="95" t="s">
        <v>137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="2" customFormat="1" ht="22.8" customHeight="1">
      <c r="A83" s="39"/>
      <c r="B83" s="40"/>
      <c r="C83" s="100" t="s">
        <v>138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104.31189999999999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77</v>
      </c>
      <c r="AU83" s="18" t="s">
        <v>123</v>
      </c>
      <c r="BK83" s="188">
        <f>BK84</f>
        <v>0</v>
      </c>
    </row>
    <row r="84" s="12" customFormat="1" ht="25.92" customHeight="1">
      <c r="A84" s="12"/>
      <c r="B84" s="189"/>
      <c r="C84" s="190"/>
      <c r="D84" s="191" t="s">
        <v>77</v>
      </c>
      <c r="E84" s="192" t="s">
        <v>139</v>
      </c>
      <c r="F84" s="192" t="s">
        <v>140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P85+P102+P113</f>
        <v>0</v>
      </c>
      <c r="Q84" s="197"/>
      <c r="R84" s="198">
        <f>R85+R102+R113</f>
        <v>104.31189999999999</v>
      </c>
      <c r="S84" s="197"/>
      <c r="T84" s="199">
        <f>T85+T102+T113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86</v>
      </c>
      <c r="AT84" s="201" t="s">
        <v>77</v>
      </c>
      <c r="AU84" s="201" t="s">
        <v>78</v>
      </c>
      <c r="AY84" s="200" t="s">
        <v>141</v>
      </c>
      <c r="BK84" s="202">
        <f>BK85+BK102+BK113</f>
        <v>0</v>
      </c>
    </row>
    <row r="85" s="12" customFormat="1" ht="22.8" customHeight="1">
      <c r="A85" s="12"/>
      <c r="B85" s="189"/>
      <c r="C85" s="190"/>
      <c r="D85" s="191" t="s">
        <v>77</v>
      </c>
      <c r="E85" s="203" t="s">
        <v>86</v>
      </c>
      <c r="F85" s="203" t="s">
        <v>142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SUM(P86:P101)</f>
        <v>0</v>
      </c>
      <c r="Q85" s="197"/>
      <c r="R85" s="198">
        <f>SUM(R86:R101)</f>
        <v>0</v>
      </c>
      <c r="S85" s="197"/>
      <c r="T85" s="199">
        <f>SUM(T86:T101)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86</v>
      </c>
      <c r="AT85" s="201" t="s">
        <v>77</v>
      </c>
      <c r="AU85" s="201" t="s">
        <v>86</v>
      </c>
      <c r="AY85" s="200" t="s">
        <v>141</v>
      </c>
      <c r="BK85" s="202">
        <f>SUM(BK86:BK101)</f>
        <v>0</v>
      </c>
    </row>
    <row r="86" s="2" customFormat="1" ht="21.75" customHeight="1">
      <c r="A86" s="39"/>
      <c r="B86" s="40"/>
      <c r="C86" s="205" t="s">
        <v>86</v>
      </c>
      <c r="D86" s="205" t="s">
        <v>143</v>
      </c>
      <c r="E86" s="206" t="s">
        <v>288</v>
      </c>
      <c r="F86" s="207" t="s">
        <v>289</v>
      </c>
      <c r="G86" s="208" t="s">
        <v>159</v>
      </c>
      <c r="H86" s="209">
        <v>25.739000000000001</v>
      </c>
      <c r="I86" s="210"/>
      <c r="J86" s="211">
        <f>ROUND(I86*H86,2)</f>
        <v>0</v>
      </c>
      <c r="K86" s="207" t="s">
        <v>147</v>
      </c>
      <c r="L86" s="45"/>
      <c r="M86" s="212" t="s">
        <v>40</v>
      </c>
      <c r="N86" s="213" t="s">
        <v>49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148</v>
      </c>
      <c r="AT86" s="216" t="s">
        <v>143</v>
      </c>
      <c r="AU86" s="216" t="s">
        <v>88</v>
      </c>
      <c r="AY86" s="18" t="s">
        <v>141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86</v>
      </c>
      <c r="BK86" s="217">
        <f>ROUND(I86*H86,2)</f>
        <v>0</v>
      </c>
      <c r="BL86" s="18" t="s">
        <v>148</v>
      </c>
      <c r="BM86" s="216" t="s">
        <v>410</v>
      </c>
    </row>
    <row r="87" s="2" customFormat="1">
      <c r="A87" s="39"/>
      <c r="B87" s="40"/>
      <c r="C87" s="41"/>
      <c r="D87" s="218" t="s">
        <v>150</v>
      </c>
      <c r="E87" s="41"/>
      <c r="F87" s="219" t="s">
        <v>291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150</v>
      </c>
      <c r="AU87" s="18" t="s">
        <v>88</v>
      </c>
    </row>
    <row r="88" s="13" customFormat="1">
      <c r="A88" s="13"/>
      <c r="B88" s="225"/>
      <c r="C88" s="226"/>
      <c r="D88" s="223" t="s">
        <v>154</v>
      </c>
      <c r="E88" s="227" t="s">
        <v>40</v>
      </c>
      <c r="F88" s="228" t="s">
        <v>411</v>
      </c>
      <c r="G88" s="226"/>
      <c r="H88" s="227" t="s">
        <v>40</v>
      </c>
      <c r="I88" s="229"/>
      <c r="J88" s="226"/>
      <c r="K88" s="226"/>
      <c r="L88" s="230"/>
      <c r="M88" s="231"/>
      <c r="N88" s="232"/>
      <c r="O88" s="232"/>
      <c r="P88" s="232"/>
      <c r="Q88" s="232"/>
      <c r="R88" s="232"/>
      <c r="S88" s="232"/>
      <c r="T88" s="23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4" t="s">
        <v>154</v>
      </c>
      <c r="AU88" s="234" t="s">
        <v>88</v>
      </c>
      <c r="AV88" s="13" t="s">
        <v>86</v>
      </c>
      <c r="AW88" s="13" t="s">
        <v>38</v>
      </c>
      <c r="AX88" s="13" t="s">
        <v>78</v>
      </c>
      <c r="AY88" s="234" t="s">
        <v>141</v>
      </c>
    </row>
    <row r="89" s="14" customFormat="1">
      <c r="A89" s="14"/>
      <c r="B89" s="235"/>
      <c r="C89" s="236"/>
      <c r="D89" s="223" t="s">
        <v>154</v>
      </c>
      <c r="E89" s="237" t="s">
        <v>40</v>
      </c>
      <c r="F89" s="238" t="s">
        <v>412</v>
      </c>
      <c r="G89" s="236"/>
      <c r="H89" s="239">
        <v>23.117000000000001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5" t="s">
        <v>154</v>
      </c>
      <c r="AU89" s="245" t="s">
        <v>88</v>
      </c>
      <c r="AV89" s="14" t="s">
        <v>88</v>
      </c>
      <c r="AW89" s="14" t="s">
        <v>38</v>
      </c>
      <c r="AX89" s="14" t="s">
        <v>78</v>
      </c>
      <c r="AY89" s="245" t="s">
        <v>141</v>
      </c>
    </row>
    <row r="90" s="14" customFormat="1">
      <c r="A90" s="14"/>
      <c r="B90" s="235"/>
      <c r="C90" s="236"/>
      <c r="D90" s="223" t="s">
        <v>154</v>
      </c>
      <c r="E90" s="237" t="s">
        <v>40</v>
      </c>
      <c r="F90" s="238" t="s">
        <v>413</v>
      </c>
      <c r="G90" s="236"/>
      <c r="H90" s="239">
        <v>2.6219999999999999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5" t="s">
        <v>154</v>
      </c>
      <c r="AU90" s="245" t="s">
        <v>88</v>
      </c>
      <c r="AV90" s="14" t="s">
        <v>88</v>
      </c>
      <c r="AW90" s="14" t="s">
        <v>38</v>
      </c>
      <c r="AX90" s="14" t="s">
        <v>78</v>
      </c>
      <c r="AY90" s="245" t="s">
        <v>141</v>
      </c>
    </row>
    <row r="91" s="15" customFormat="1">
      <c r="A91" s="15"/>
      <c r="B91" s="246"/>
      <c r="C91" s="247"/>
      <c r="D91" s="223" t="s">
        <v>154</v>
      </c>
      <c r="E91" s="248" t="s">
        <v>40</v>
      </c>
      <c r="F91" s="249" t="s">
        <v>172</v>
      </c>
      <c r="G91" s="247"/>
      <c r="H91" s="250">
        <v>25.739000000000001</v>
      </c>
      <c r="I91" s="251"/>
      <c r="J91" s="247"/>
      <c r="K91" s="247"/>
      <c r="L91" s="252"/>
      <c r="M91" s="253"/>
      <c r="N91" s="254"/>
      <c r="O91" s="254"/>
      <c r="P91" s="254"/>
      <c r="Q91" s="254"/>
      <c r="R91" s="254"/>
      <c r="S91" s="254"/>
      <c r="T91" s="25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56" t="s">
        <v>154</v>
      </c>
      <c r="AU91" s="256" t="s">
        <v>88</v>
      </c>
      <c r="AV91" s="15" t="s">
        <v>148</v>
      </c>
      <c r="AW91" s="15" t="s">
        <v>38</v>
      </c>
      <c r="AX91" s="15" t="s">
        <v>86</v>
      </c>
      <c r="AY91" s="256" t="s">
        <v>141</v>
      </c>
    </row>
    <row r="92" s="2" customFormat="1" ht="37.8" customHeight="1">
      <c r="A92" s="39"/>
      <c r="B92" s="40"/>
      <c r="C92" s="205" t="s">
        <v>88</v>
      </c>
      <c r="D92" s="205" t="s">
        <v>143</v>
      </c>
      <c r="E92" s="206" t="s">
        <v>157</v>
      </c>
      <c r="F92" s="207" t="s">
        <v>158</v>
      </c>
      <c r="G92" s="208" t="s">
        <v>159</v>
      </c>
      <c r="H92" s="209">
        <v>25.739000000000001</v>
      </c>
      <c r="I92" s="210"/>
      <c r="J92" s="211">
        <f>ROUND(I92*H92,2)</f>
        <v>0</v>
      </c>
      <c r="K92" s="207" t="s">
        <v>147</v>
      </c>
      <c r="L92" s="45"/>
      <c r="M92" s="212" t="s">
        <v>40</v>
      </c>
      <c r="N92" s="213" t="s">
        <v>49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148</v>
      </c>
      <c r="AT92" s="216" t="s">
        <v>143</v>
      </c>
      <c r="AU92" s="216" t="s">
        <v>88</v>
      </c>
      <c r="AY92" s="18" t="s">
        <v>141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86</v>
      </c>
      <c r="BK92" s="217">
        <f>ROUND(I92*H92,2)</f>
        <v>0</v>
      </c>
      <c r="BL92" s="18" t="s">
        <v>148</v>
      </c>
      <c r="BM92" s="216" t="s">
        <v>414</v>
      </c>
    </row>
    <row r="93" s="2" customFormat="1">
      <c r="A93" s="39"/>
      <c r="B93" s="40"/>
      <c r="C93" s="41"/>
      <c r="D93" s="218" t="s">
        <v>150</v>
      </c>
      <c r="E93" s="41"/>
      <c r="F93" s="219" t="s">
        <v>161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150</v>
      </c>
      <c r="AU93" s="18" t="s">
        <v>88</v>
      </c>
    </row>
    <row r="94" s="2" customFormat="1">
      <c r="A94" s="39"/>
      <c r="B94" s="40"/>
      <c r="C94" s="41"/>
      <c r="D94" s="223" t="s">
        <v>152</v>
      </c>
      <c r="E94" s="41"/>
      <c r="F94" s="224" t="s">
        <v>153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152</v>
      </c>
      <c r="AU94" s="18" t="s">
        <v>88</v>
      </c>
    </row>
    <row r="95" s="2" customFormat="1" ht="21.75" customHeight="1">
      <c r="A95" s="39"/>
      <c r="B95" s="40"/>
      <c r="C95" s="205" t="s">
        <v>164</v>
      </c>
      <c r="D95" s="205" t="s">
        <v>143</v>
      </c>
      <c r="E95" s="206" t="s">
        <v>222</v>
      </c>
      <c r="F95" s="207" t="s">
        <v>223</v>
      </c>
      <c r="G95" s="208" t="s">
        <v>146</v>
      </c>
      <c r="H95" s="209">
        <v>135.47</v>
      </c>
      <c r="I95" s="210"/>
      <c r="J95" s="211">
        <f>ROUND(I95*H95,2)</f>
        <v>0</v>
      </c>
      <c r="K95" s="207" t="s">
        <v>147</v>
      </c>
      <c r="L95" s="45"/>
      <c r="M95" s="212" t="s">
        <v>40</v>
      </c>
      <c r="N95" s="213" t="s">
        <v>49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148</v>
      </c>
      <c r="AT95" s="216" t="s">
        <v>143</v>
      </c>
      <c r="AU95" s="216" t="s">
        <v>88</v>
      </c>
      <c r="AY95" s="18" t="s">
        <v>141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86</v>
      </c>
      <c r="BK95" s="217">
        <f>ROUND(I95*H95,2)</f>
        <v>0</v>
      </c>
      <c r="BL95" s="18" t="s">
        <v>148</v>
      </c>
      <c r="BM95" s="216" t="s">
        <v>415</v>
      </c>
    </row>
    <row r="96" s="2" customFormat="1">
      <c r="A96" s="39"/>
      <c r="B96" s="40"/>
      <c r="C96" s="41"/>
      <c r="D96" s="218" t="s">
        <v>150</v>
      </c>
      <c r="E96" s="41"/>
      <c r="F96" s="219" t="s">
        <v>225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150</v>
      </c>
      <c r="AU96" s="18" t="s">
        <v>88</v>
      </c>
    </row>
    <row r="97" s="2" customFormat="1">
      <c r="A97" s="39"/>
      <c r="B97" s="40"/>
      <c r="C97" s="41"/>
      <c r="D97" s="223" t="s">
        <v>152</v>
      </c>
      <c r="E97" s="41"/>
      <c r="F97" s="224" t="s">
        <v>226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152</v>
      </c>
      <c r="AU97" s="18" t="s">
        <v>88</v>
      </c>
    </row>
    <row r="98" s="13" customFormat="1">
      <c r="A98" s="13"/>
      <c r="B98" s="225"/>
      <c r="C98" s="226"/>
      <c r="D98" s="223" t="s">
        <v>154</v>
      </c>
      <c r="E98" s="227" t="s">
        <v>40</v>
      </c>
      <c r="F98" s="228" t="s">
        <v>411</v>
      </c>
      <c r="G98" s="226"/>
      <c r="H98" s="227" t="s">
        <v>40</v>
      </c>
      <c r="I98" s="229"/>
      <c r="J98" s="226"/>
      <c r="K98" s="226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154</v>
      </c>
      <c r="AU98" s="234" t="s">
        <v>88</v>
      </c>
      <c r="AV98" s="13" t="s">
        <v>86</v>
      </c>
      <c r="AW98" s="13" t="s">
        <v>38</v>
      </c>
      <c r="AX98" s="13" t="s">
        <v>78</v>
      </c>
      <c r="AY98" s="234" t="s">
        <v>141</v>
      </c>
    </row>
    <row r="99" s="14" customFormat="1">
      <c r="A99" s="14"/>
      <c r="B99" s="235"/>
      <c r="C99" s="236"/>
      <c r="D99" s="223" t="s">
        <v>154</v>
      </c>
      <c r="E99" s="237" t="s">
        <v>40</v>
      </c>
      <c r="F99" s="238" t="s">
        <v>416</v>
      </c>
      <c r="G99" s="236"/>
      <c r="H99" s="239">
        <v>121.67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154</v>
      </c>
      <c r="AU99" s="245" t="s">
        <v>88</v>
      </c>
      <c r="AV99" s="14" t="s">
        <v>88</v>
      </c>
      <c r="AW99" s="14" t="s">
        <v>38</v>
      </c>
      <c r="AX99" s="14" t="s">
        <v>78</v>
      </c>
      <c r="AY99" s="245" t="s">
        <v>141</v>
      </c>
    </row>
    <row r="100" s="14" customFormat="1">
      <c r="A100" s="14"/>
      <c r="B100" s="235"/>
      <c r="C100" s="236"/>
      <c r="D100" s="223" t="s">
        <v>154</v>
      </c>
      <c r="E100" s="237" t="s">
        <v>40</v>
      </c>
      <c r="F100" s="238" t="s">
        <v>417</v>
      </c>
      <c r="G100" s="236"/>
      <c r="H100" s="239">
        <v>13.800000000000001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154</v>
      </c>
      <c r="AU100" s="245" t="s">
        <v>88</v>
      </c>
      <c r="AV100" s="14" t="s">
        <v>88</v>
      </c>
      <c r="AW100" s="14" t="s">
        <v>38</v>
      </c>
      <c r="AX100" s="14" t="s">
        <v>78</v>
      </c>
      <c r="AY100" s="245" t="s">
        <v>141</v>
      </c>
    </row>
    <row r="101" s="15" customFormat="1">
      <c r="A101" s="15"/>
      <c r="B101" s="246"/>
      <c r="C101" s="247"/>
      <c r="D101" s="223" t="s">
        <v>154</v>
      </c>
      <c r="E101" s="248" t="s">
        <v>40</v>
      </c>
      <c r="F101" s="249" t="s">
        <v>172</v>
      </c>
      <c r="G101" s="247"/>
      <c r="H101" s="250">
        <v>135.47</v>
      </c>
      <c r="I101" s="251"/>
      <c r="J101" s="247"/>
      <c r="K101" s="247"/>
      <c r="L101" s="252"/>
      <c r="M101" s="253"/>
      <c r="N101" s="254"/>
      <c r="O101" s="254"/>
      <c r="P101" s="254"/>
      <c r="Q101" s="254"/>
      <c r="R101" s="254"/>
      <c r="S101" s="254"/>
      <c r="T101" s="25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6" t="s">
        <v>154</v>
      </c>
      <c r="AU101" s="256" t="s">
        <v>88</v>
      </c>
      <c r="AV101" s="15" t="s">
        <v>148</v>
      </c>
      <c r="AW101" s="15" t="s">
        <v>38</v>
      </c>
      <c r="AX101" s="15" t="s">
        <v>86</v>
      </c>
      <c r="AY101" s="256" t="s">
        <v>141</v>
      </c>
    </row>
    <row r="102" s="12" customFormat="1" ht="22.8" customHeight="1">
      <c r="A102" s="12"/>
      <c r="B102" s="189"/>
      <c r="C102" s="190"/>
      <c r="D102" s="191" t="s">
        <v>77</v>
      </c>
      <c r="E102" s="203" t="s">
        <v>177</v>
      </c>
      <c r="F102" s="203" t="s">
        <v>228</v>
      </c>
      <c r="G102" s="190"/>
      <c r="H102" s="190"/>
      <c r="I102" s="193"/>
      <c r="J102" s="204">
        <f>BK102</f>
        <v>0</v>
      </c>
      <c r="K102" s="190"/>
      <c r="L102" s="195"/>
      <c r="M102" s="196"/>
      <c r="N102" s="197"/>
      <c r="O102" s="197"/>
      <c r="P102" s="198">
        <f>SUM(P103:P112)</f>
        <v>0</v>
      </c>
      <c r="Q102" s="197"/>
      <c r="R102" s="198">
        <f>SUM(R103:R112)</f>
        <v>104.31189999999999</v>
      </c>
      <c r="S102" s="197"/>
      <c r="T102" s="199">
        <f>SUM(T103:T112)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86</v>
      </c>
      <c r="AT102" s="201" t="s">
        <v>77</v>
      </c>
      <c r="AU102" s="201" t="s">
        <v>86</v>
      </c>
      <c r="AY102" s="200" t="s">
        <v>141</v>
      </c>
      <c r="BK102" s="202">
        <f>SUM(BK103:BK112)</f>
        <v>0</v>
      </c>
    </row>
    <row r="103" s="2" customFormat="1" ht="16.5" customHeight="1">
      <c r="A103" s="39"/>
      <c r="B103" s="40"/>
      <c r="C103" s="205" t="s">
        <v>148</v>
      </c>
      <c r="D103" s="205" t="s">
        <v>143</v>
      </c>
      <c r="E103" s="206" t="s">
        <v>418</v>
      </c>
      <c r="F103" s="207" t="s">
        <v>419</v>
      </c>
      <c r="G103" s="208" t="s">
        <v>146</v>
      </c>
      <c r="H103" s="209">
        <v>135.47</v>
      </c>
      <c r="I103" s="210"/>
      <c r="J103" s="211">
        <f>ROUND(I103*H103,2)</f>
        <v>0</v>
      </c>
      <c r="K103" s="207" t="s">
        <v>147</v>
      </c>
      <c r="L103" s="45"/>
      <c r="M103" s="212" t="s">
        <v>40</v>
      </c>
      <c r="N103" s="213" t="s">
        <v>49</v>
      </c>
      <c r="O103" s="85"/>
      <c r="P103" s="214">
        <f>O103*H103</f>
        <v>0</v>
      </c>
      <c r="Q103" s="214">
        <v>0.57499999999999996</v>
      </c>
      <c r="R103" s="214">
        <f>Q103*H103</f>
        <v>77.89524999999999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148</v>
      </c>
      <c r="AT103" s="216" t="s">
        <v>143</v>
      </c>
      <c r="AU103" s="216" t="s">
        <v>88</v>
      </c>
      <c r="AY103" s="18" t="s">
        <v>141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86</v>
      </c>
      <c r="BK103" s="217">
        <f>ROUND(I103*H103,2)</f>
        <v>0</v>
      </c>
      <c r="BL103" s="18" t="s">
        <v>148</v>
      </c>
      <c r="BM103" s="216" t="s">
        <v>420</v>
      </c>
    </row>
    <row r="104" s="2" customFormat="1">
      <c r="A104" s="39"/>
      <c r="B104" s="40"/>
      <c r="C104" s="41"/>
      <c r="D104" s="218" t="s">
        <v>150</v>
      </c>
      <c r="E104" s="41"/>
      <c r="F104" s="219" t="s">
        <v>421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150</v>
      </c>
      <c r="AU104" s="18" t="s">
        <v>88</v>
      </c>
    </row>
    <row r="105" s="2" customFormat="1">
      <c r="A105" s="39"/>
      <c r="B105" s="40"/>
      <c r="C105" s="41"/>
      <c r="D105" s="223" t="s">
        <v>152</v>
      </c>
      <c r="E105" s="41"/>
      <c r="F105" s="224" t="s">
        <v>422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152</v>
      </c>
      <c r="AU105" s="18" t="s">
        <v>88</v>
      </c>
    </row>
    <row r="106" s="13" customFormat="1">
      <c r="A106" s="13"/>
      <c r="B106" s="225"/>
      <c r="C106" s="226"/>
      <c r="D106" s="223" t="s">
        <v>154</v>
      </c>
      <c r="E106" s="227" t="s">
        <v>40</v>
      </c>
      <c r="F106" s="228" t="s">
        <v>411</v>
      </c>
      <c r="G106" s="226"/>
      <c r="H106" s="227" t="s">
        <v>40</v>
      </c>
      <c r="I106" s="229"/>
      <c r="J106" s="226"/>
      <c r="K106" s="226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154</v>
      </c>
      <c r="AU106" s="234" t="s">
        <v>88</v>
      </c>
      <c r="AV106" s="13" t="s">
        <v>86</v>
      </c>
      <c r="AW106" s="13" t="s">
        <v>38</v>
      </c>
      <c r="AX106" s="13" t="s">
        <v>78</v>
      </c>
      <c r="AY106" s="234" t="s">
        <v>141</v>
      </c>
    </row>
    <row r="107" s="14" customFormat="1">
      <c r="A107" s="14"/>
      <c r="B107" s="235"/>
      <c r="C107" s="236"/>
      <c r="D107" s="223" t="s">
        <v>154</v>
      </c>
      <c r="E107" s="237" t="s">
        <v>40</v>
      </c>
      <c r="F107" s="238" t="s">
        <v>416</v>
      </c>
      <c r="G107" s="236"/>
      <c r="H107" s="239">
        <v>121.67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154</v>
      </c>
      <c r="AU107" s="245" t="s">
        <v>88</v>
      </c>
      <c r="AV107" s="14" t="s">
        <v>88</v>
      </c>
      <c r="AW107" s="14" t="s">
        <v>38</v>
      </c>
      <c r="AX107" s="14" t="s">
        <v>78</v>
      </c>
      <c r="AY107" s="245" t="s">
        <v>141</v>
      </c>
    </row>
    <row r="108" s="14" customFormat="1">
      <c r="A108" s="14"/>
      <c r="B108" s="235"/>
      <c r="C108" s="236"/>
      <c r="D108" s="223" t="s">
        <v>154</v>
      </c>
      <c r="E108" s="237" t="s">
        <v>40</v>
      </c>
      <c r="F108" s="238" t="s">
        <v>417</v>
      </c>
      <c r="G108" s="236"/>
      <c r="H108" s="239">
        <v>13.800000000000001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154</v>
      </c>
      <c r="AU108" s="245" t="s">
        <v>88</v>
      </c>
      <c r="AV108" s="14" t="s">
        <v>88</v>
      </c>
      <c r="AW108" s="14" t="s">
        <v>38</v>
      </c>
      <c r="AX108" s="14" t="s">
        <v>78</v>
      </c>
      <c r="AY108" s="245" t="s">
        <v>141</v>
      </c>
    </row>
    <row r="109" s="15" customFormat="1">
      <c r="A109" s="15"/>
      <c r="B109" s="246"/>
      <c r="C109" s="247"/>
      <c r="D109" s="223" t="s">
        <v>154</v>
      </c>
      <c r="E109" s="248" t="s">
        <v>40</v>
      </c>
      <c r="F109" s="249" t="s">
        <v>172</v>
      </c>
      <c r="G109" s="247"/>
      <c r="H109" s="250">
        <v>135.47</v>
      </c>
      <c r="I109" s="251"/>
      <c r="J109" s="247"/>
      <c r="K109" s="247"/>
      <c r="L109" s="252"/>
      <c r="M109" s="253"/>
      <c r="N109" s="254"/>
      <c r="O109" s="254"/>
      <c r="P109" s="254"/>
      <c r="Q109" s="254"/>
      <c r="R109" s="254"/>
      <c r="S109" s="254"/>
      <c r="T109" s="25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6" t="s">
        <v>154</v>
      </c>
      <c r="AU109" s="256" t="s">
        <v>88</v>
      </c>
      <c r="AV109" s="15" t="s">
        <v>148</v>
      </c>
      <c r="AW109" s="15" t="s">
        <v>38</v>
      </c>
      <c r="AX109" s="15" t="s">
        <v>86</v>
      </c>
      <c r="AY109" s="256" t="s">
        <v>141</v>
      </c>
    </row>
    <row r="110" s="2" customFormat="1" ht="21.75" customHeight="1">
      <c r="A110" s="39"/>
      <c r="B110" s="40"/>
      <c r="C110" s="205" t="s">
        <v>177</v>
      </c>
      <c r="D110" s="205" t="s">
        <v>143</v>
      </c>
      <c r="E110" s="206" t="s">
        <v>423</v>
      </c>
      <c r="F110" s="207" t="s">
        <v>424</v>
      </c>
      <c r="G110" s="208" t="s">
        <v>146</v>
      </c>
      <c r="H110" s="209">
        <v>135.47</v>
      </c>
      <c r="I110" s="210"/>
      <c r="J110" s="211">
        <f>ROUND(I110*H110,2)</f>
        <v>0</v>
      </c>
      <c r="K110" s="207" t="s">
        <v>147</v>
      </c>
      <c r="L110" s="45"/>
      <c r="M110" s="212" t="s">
        <v>40</v>
      </c>
      <c r="N110" s="213" t="s">
        <v>49</v>
      </c>
      <c r="O110" s="85"/>
      <c r="P110" s="214">
        <f>O110*H110</f>
        <v>0</v>
      </c>
      <c r="Q110" s="214">
        <v>0.19500000000000001</v>
      </c>
      <c r="R110" s="214">
        <f>Q110*H110</f>
        <v>26.416650000000001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148</v>
      </c>
      <c r="AT110" s="216" t="s">
        <v>143</v>
      </c>
      <c r="AU110" s="216" t="s">
        <v>88</v>
      </c>
      <c r="AY110" s="18" t="s">
        <v>141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86</v>
      </c>
      <c r="BK110" s="217">
        <f>ROUND(I110*H110,2)</f>
        <v>0</v>
      </c>
      <c r="BL110" s="18" t="s">
        <v>148</v>
      </c>
      <c r="BM110" s="216" t="s">
        <v>425</v>
      </c>
    </row>
    <row r="111" s="2" customFormat="1">
      <c r="A111" s="39"/>
      <c r="B111" s="40"/>
      <c r="C111" s="41"/>
      <c r="D111" s="218" t="s">
        <v>150</v>
      </c>
      <c r="E111" s="41"/>
      <c r="F111" s="219" t="s">
        <v>426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150</v>
      </c>
      <c r="AU111" s="18" t="s">
        <v>88</v>
      </c>
    </row>
    <row r="112" s="2" customFormat="1">
      <c r="A112" s="39"/>
      <c r="B112" s="40"/>
      <c r="C112" s="41"/>
      <c r="D112" s="223" t="s">
        <v>152</v>
      </c>
      <c r="E112" s="41"/>
      <c r="F112" s="224" t="s">
        <v>427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152</v>
      </c>
      <c r="AU112" s="18" t="s">
        <v>88</v>
      </c>
    </row>
    <row r="113" s="12" customFormat="1" ht="22.8" customHeight="1">
      <c r="A113" s="12"/>
      <c r="B113" s="189"/>
      <c r="C113" s="190"/>
      <c r="D113" s="191" t="s">
        <v>77</v>
      </c>
      <c r="E113" s="203" t="s">
        <v>271</v>
      </c>
      <c r="F113" s="203" t="s">
        <v>272</v>
      </c>
      <c r="G113" s="190"/>
      <c r="H113" s="190"/>
      <c r="I113" s="193"/>
      <c r="J113" s="204">
        <f>BK113</f>
        <v>0</v>
      </c>
      <c r="K113" s="190"/>
      <c r="L113" s="195"/>
      <c r="M113" s="196"/>
      <c r="N113" s="197"/>
      <c r="O113" s="197"/>
      <c r="P113" s="198">
        <f>SUM(P114:P115)</f>
        <v>0</v>
      </c>
      <c r="Q113" s="197"/>
      <c r="R113" s="198">
        <f>SUM(R114:R115)</f>
        <v>0</v>
      </c>
      <c r="S113" s="197"/>
      <c r="T113" s="199">
        <f>SUM(T114:T115)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0" t="s">
        <v>86</v>
      </c>
      <c r="AT113" s="201" t="s">
        <v>77</v>
      </c>
      <c r="AU113" s="201" t="s">
        <v>86</v>
      </c>
      <c r="AY113" s="200" t="s">
        <v>141</v>
      </c>
      <c r="BK113" s="202">
        <f>SUM(BK114:BK115)</f>
        <v>0</v>
      </c>
    </row>
    <row r="114" s="2" customFormat="1" ht="24.15" customHeight="1">
      <c r="A114" s="39"/>
      <c r="B114" s="40"/>
      <c r="C114" s="205" t="s">
        <v>185</v>
      </c>
      <c r="D114" s="205" t="s">
        <v>143</v>
      </c>
      <c r="E114" s="206" t="s">
        <v>274</v>
      </c>
      <c r="F114" s="207" t="s">
        <v>275</v>
      </c>
      <c r="G114" s="208" t="s">
        <v>276</v>
      </c>
      <c r="H114" s="209">
        <v>104.312</v>
      </c>
      <c r="I114" s="210"/>
      <c r="J114" s="211">
        <f>ROUND(I114*H114,2)</f>
        <v>0</v>
      </c>
      <c r="K114" s="207" t="s">
        <v>147</v>
      </c>
      <c r="L114" s="45"/>
      <c r="M114" s="212" t="s">
        <v>40</v>
      </c>
      <c r="N114" s="213" t="s">
        <v>49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148</v>
      </c>
      <c r="AT114" s="216" t="s">
        <v>143</v>
      </c>
      <c r="AU114" s="216" t="s">
        <v>88</v>
      </c>
      <c r="AY114" s="18" t="s">
        <v>141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86</v>
      </c>
      <c r="BK114" s="217">
        <f>ROUND(I114*H114,2)</f>
        <v>0</v>
      </c>
      <c r="BL114" s="18" t="s">
        <v>148</v>
      </c>
      <c r="BM114" s="216" t="s">
        <v>428</v>
      </c>
    </row>
    <row r="115" s="2" customFormat="1">
      <c r="A115" s="39"/>
      <c r="B115" s="40"/>
      <c r="C115" s="41"/>
      <c r="D115" s="218" t="s">
        <v>150</v>
      </c>
      <c r="E115" s="41"/>
      <c r="F115" s="219" t="s">
        <v>278</v>
      </c>
      <c r="G115" s="41"/>
      <c r="H115" s="41"/>
      <c r="I115" s="220"/>
      <c r="J115" s="41"/>
      <c r="K115" s="41"/>
      <c r="L115" s="45"/>
      <c r="M115" s="267"/>
      <c r="N115" s="268"/>
      <c r="O115" s="269"/>
      <c r="P115" s="269"/>
      <c r="Q115" s="269"/>
      <c r="R115" s="269"/>
      <c r="S115" s="269"/>
      <c r="T115" s="270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150</v>
      </c>
      <c r="AU115" s="18" t="s">
        <v>88</v>
      </c>
    </row>
    <row r="116" s="2" customFormat="1" ht="6.96" customHeight="1">
      <c r="A116" s="39"/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45"/>
      <c r="M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</sheetData>
  <sheetProtection sheet="1" autoFilter="0" formatColumns="0" formatRows="0" objects="1" scenarios="1" spinCount="100000" saltValue="J+2TP2WVF2H4M9aKhU6i/1VnoJ5xCAxTNXgh0p4cjxng0Xnn2AwCkdbq3d5Idnfve+2SJNYksZ6/USjv9NHAhg==" hashValue="eroXAZ/MaQCeLvQlO9kzEqxcux0a1udJjmyt3wog7W2ENO5w1lOiceNx73ZkTdOrRxP9YLn37ioUt+VxUWmGwA==" algorithmName="SHA-512" password="CC35"/>
  <autoFilter ref="C82:K11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1_02/122251103"/>
    <hyperlink ref="F93" r:id="rId2" display="https://podminky.urs.cz/item/CS_URS_2021_02/162351103"/>
    <hyperlink ref="F96" r:id="rId3" display="https://podminky.urs.cz/item/CS_URS_2021_02/181951112"/>
    <hyperlink ref="F104" r:id="rId4" display="https://podminky.urs.cz/item/CS_URS_2021_02/564871111"/>
    <hyperlink ref="F111" r:id="rId5" display="https://podminky.urs.cz/item/CS_URS_2021_02/564931411"/>
    <hyperlink ref="F115" r:id="rId6" display="https://podminky.urs.cz/item/CS_URS_2021_02/9982251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7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88</v>
      </c>
    </row>
    <row r="4" s="1" customFormat="1" ht="24.96" customHeight="1">
      <c r="B4" s="21"/>
      <c r="D4" s="131" t="s">
        <v>117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SOUTĚŽNÍ AREÁL PRO PRÁCI S MOTOROVOU PILOU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118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429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40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15. 11. 2021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42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47.25" customHeight="1">
      <c r="A27" s="139"/>
      <c r="B27" s="140"/>
      <c r="C27" s="139"/>
      <c r="D27" s="139"/>
      <c r="E27" s="141" t="s">
        <v>43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44</v>
      </c>
      <c r="E30" s="39"/>
      <c r="F30" s="39"/>
      <c r="G30" s="39"/>
      <c r="H30" s="39"/>
      <c r="I30" s="39"/>
      <c r="J30" s="145">
        <f>ROUND(J83,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46</v>
      </c>
      <c r="G32" s="39"/>
      <c r="H32" s="39"/>
      <c r="I32" s="146" t="s">
        <v>45</v>
      </c>
      <c r="J32" s="146" t="s">
        <v>47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48</v>
      </c>
      <c r="E33" s="133" t="s">
        <v>49</v>
      </c>
      <c r="F33" s="148">
        <f>ROUND((SUM(BE83:BE138)),  2)</f>
        <v>0</v>
      </c>
      <c r="G33" s="39"/>
      <c r="H33" s="39"/>
      <c r="I33" s="149">
        <v>0.20999999999999999</v>
      </c>
      <c r="J33" s="148">
        <f>ROUND(((SUM(BE83:BE138))*I33),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50</v>
      </c>
      <c r="F34" s="148">
        <f>ROUND((SUM(BF83:BF138)),  2)</f>
        <v>0</v>
      </c>
      <c r="G34" s="39"/>
      <c r="H34" s="39"/>
      <c r="I34" s="149">
        <v>0.14999999999999999</v>
      </c>
      <c r="J34" s="148">
        <f>ROUND(((SUM(BF83:BF138))*I34),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51</v>
      </c>
      <c r="F35" s="148">
        <f>ROUND((SUM(BG83:BG138)),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52</v>
      </c>
      <c r="F36" s="148">
        <f>ROUND((SUM(BH83:BH138)),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53</v>
      </c>
      <c r="F37" s="148">
        <f>ROUND((SUM(BI83:BI138)),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54</v>
      </c>
      <c r="E39" s="152"/>
      <c r="F39" s="152"/>
      <c r="G39" s="153" t="s">
        <v>55</v>
      </c>
      <c r="H39" s="154" t="s">
        <v>56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SOUTĚŽNÍ AREÁL PRO PRÁCI S MOTOROVOU PILOU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06 - OPLOCENÍ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22</v>
      </c>
      <c r="D52" s="41"/>
      <c r="E52" s="41"/>
      <c r="F52" s="28" t="str">
        <f>F12</f>
        <v>Žlutice</v>
      </c>
      <c r="G52" s="41"/>
      <c r="H52" s="41"/>
      <c r="I52" s="33" t="s">
        <v>24</v>
      </c>
      <c r="J52" s="73" t="str">
        <f>IF(J12="","",J12)</f>
        <v>15. 11. 2021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26</v>
      </c>
      <c r="D54" s="41"/>
      <c r="E54" s="41"/>
      <c r="F54" s="28" t="str">
        <f>E15</f>
        <v>Střední lesnická škola Žlutice, p.o.</v>
      </c>
      <c r="G54" s="41"/>
      <c r="H54" s="41"/>
      <c r="I54" s="33" t="s">
        <v>34</v>
      </c>
      <c r="J54" s="37" t="str">
        <f>E21</f>
        <v>Ing. Milan KALÁB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121</v>
      </c>
      <c r="D57" s="163"/>
      <c r="E57" s="163"/>
      <c r="F57" s="163"/>
      <c r="G57" s="163"/>
      <c r="H57" s="163"/>
      <c r="I57" s="163"/>
      <c r="J57" s="164" t="s">
        <v>122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76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123</v>
      </c>
    </row>
    <row r="60" s="9" customFormat="1" ht="24.96" customHeight="1">
      <c r="A60" s="9"/>
      <c r="B60" s="166"/>
      <c r="C60" s="167"/>
      <c r="D60" s="168" t="s">
        <v>124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125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430</v>
      </c>
      <c r="E62" s="175"/>
      <c r="F62" s="175"/>
      <c r="G62" s="175"/>
      <c r="H62" s="175"/>
      <c r="I62" s="175"/>
      <c r="J62" s="176">
        <f>J100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202</v>
      </c>
      <c r="E63" s="175"/>
      <c r="F63" s="175"/>
      <c r="G63" s="175"/>
      <c r="H63" s="175"/>
      <c r="I63" s="175"/>
      <c r="J63" s="176">
        <f>J135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="2" customFormat="1" ht="6.96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="2" customFormat="1" ht="6.96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24.96" customHeight="1">
      <c r="A70" s="39"/>
      <c r="B70" s="40"/>
      <c r="C70" s="24" t="s">
        <v>126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6.96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6.5" customHeight="1">
      <c r="A73" s="39"/>
      <c r="B73" s="40"/>
      <c r="C73" s="41"/>
      <c r="D73" s="41"/>
      <c r="E73" s="161" t="str">
        <f>E7</f>
        <v>SOUTĚŽNÍ AREÁL PRO PRÁCI S MOTOROVOU PILOU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118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70" t="str">
        <f>E9</f>
        <v>06 - OPLOCENÍ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22</v>
      </c>
      <c r="D77" s="41"/>
      <c r="E77" s="41"/>
      <c r="F77" s="28" t="str">
        <f>F12</f>
        <v>Žlutice</v>
      </c>
      <c r="G77" s="41"/>
      <c r="H77" s="41"/>
      <c r="I77" s="33" t="s">
        <v>24</v>
      </c>
      <c r="J77" s="73" t="str">
        <f>IF(J12="","",J12)</f>
        <v>15. 11. 2021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5.15" customHeight="1">
      <c r="A79" s="39"/>
      <c r="B79" s="40"/>
      <c r="C79" s="33" t="s">
        <v>26</v>
      </c>
      <c r="D79" s="41"/>
      <c r="E79" s="41"/>
      <c r="F79" s="28" t="str">
        <f>E15</f>
        <v>Střední lesnická škola Žlutice, p.o.</v>
      </c>
      <c r="G79" s="41"/>
      <c r="H79" s="41"/>
      <c r="I79" s="33" t="s">
        <v>34</v>
      </c>
      <c r="J79" s="37" t="str">
        <f>E21</f>
        <v>Ing. Milan KALÁB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32</v>
      </c>
      <c r="D80" s="41"/>
      <c r="E80" s="41"/>
      <c r="F80" s="28" t="str">
        <f>IF(E18="","",E18)</f>
        <v>Vyplň údaj</v>
      </c>
      <c r="G80" s="41"/>
      <c r="H80" s="41"/>
      <c r="I80" s="33" t="s">
        <v>39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0.32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11" customFormat="1" ht="29.28" customHeight="1">
      <c r="A82" s="178"/>
      <c r="B82" s="179"/>
      <c r="C82" s="180" t="s">
        <v>127</v>
      </c>
      <c r="D82" s="181" t="s">
        <v>63</v>
      </c>
      <c r="E82" s="181" t="s">
        <v>59</v>
      </c>
      <c r="F82" s="181" t="s">
        <v>60</v>
      </c>
      <c r="G82" s="181" t="s">
        <v>128</v>
      </c>
      <c r="H82" s="181" t="s">
        <v>129</v>
      </c>
      <c r="I82" s="181" t="s">
        <v>130</v>
      </c>
      <c r="J82" s="181" t="s">
        <v>122</v>
      </c>
      <c r="K82" s="182" t="s">
        <v>131</v>
      </c>
      <c r="L82" s="183"/>
      <c r="M82" s="93" t="s">
        <v>40</v>
      </c>
      <c r="N82" s="94" t="s">
        <v>48</v>
      </c>
      <c r="O82" s="94" t="s">
        <v>132</v>
      </c>
      <c r="P82" s="94" t="s">
        <v>133</v>
      </c>
      <c r="Q82" s="94" t="s">
        <v>134</v>
      </c>
      <c r="R82" s="94" t="s">
        <v>135</v>
      </c>
      <c r="S82" s="94" t="s">
        <v>136</v>
      </c>
      <c r="T82" s="95" t="s">
        <v>137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="2" customFormat="1" ht="22.8" customHeight="1">
      <c r="A83" s="39"/>
      <c r="B83" s="40"/>
      <c r="C83" s="100" t="s">
        <v>138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11.356297999999999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77</v>
      </c>
      <c r="AU83" s="18" t="s">
        <v>123</v>
      </c>
      <c r="BK83" s="188">
        <f>BK84</f>
        <v>0</v>
      </c>
    </row>
    <row r="84" s="12" customFormat="1" ht="25.92" customHeight="1">
      <c r="A84" s="12"/>
      <c r="B84" s="189"/>
      <c r="C84" s="190"/>
      <c r="D84" s="191" t="s">
        <v>77</v>
      </c>
      <c r="E84" s="192" t="s">
        <v>139</v>
      </c>
      <c r="F84" s="192" t="s">
        <v>140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P85+P100+P135</f>
        <v>0</v>
      </c>
      <c r="Q84" s="197"/>
      <c r="R84" s="198">
        <f>R85+R100+R135</f>
        <v>11.356297999999999</v>
      </c>
      <c r="S84" s="197"/>
      <c r="T84" s="199">
        <f>T85+T100+T135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86</v>
      </c>
      <c r="AT84" s="201" t="s">
        <v>77</v>
      </c>
      <c r="AU84" s="201" t="s">
        <v>78</v>
      </c>
      <c r="AY84" s="200" t="s">
        <v>141</v>
      </c>
      <c r="BK84" s="202">
        <f>BK85+BK100+BK135</f>
        <v>0</v>
      </c>
    </row>
    <row r="85" s="12" customFormat="1" ht="22.8" customHeight="1">
      <c r="A85" s="12"/>
      <c r="B85" s="189"/>
      <c r="C85" s="190"/>
      <c r="D85" s="191" t="s">
        <v>77</v>
      </c>
      <c r="E85" s="203" t="s">
        <v>86</v>
      </c>
      <c r="F85" s="203" t="s">
        <v>142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SUM(P86:P99)</f>
        <v>0</v>
      </c>
      <c r="Q85" s="197"/>
      <c r="R85" s="198">
        <f>SUM(R86:R99)</f>
        <v>0</v>
      </c>
      <c r="S85" s="197"/>
      <c r="T85" s="199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86</v>
      </c>
      <c r="AT85" s="201" t="s">
        <v>77</v>
      </c>
      <c r="AU85" s="201" t="s">
        <v>86</v>
      </c>
      <c r="AY85" s="200" t="s">
        <v>141</v>
      </c>
      <c r="BK85" s="202">
        <f>SUM(BK86:BK99)</f>
        <v>0</v>
      </c>
    </row>
    <row r="86" s="2" customFormat="1" ht="16.5" customHeight="1">
      <c r="A86" s="39"/>
      <c r="B86" s="40"/>
      <c r="C86" s="205" t="s">
        <v>86</v>
      </c>
      <c r="D86" s="205" t="s">
        <v>143</v>
      </c>
      <c r="E86" s="206" t="s">
        <v>431</v>
      </c>
      <c r="F86" s="207" t="s">
        <v>432</v>
      </c>
      <c r="G86" s="208" t="s">
        <v>256</v>
      </c>
      <c r="H86" s="209">
        <v>50.399999999999999</v>
      </c>
      <c r="I86" s="210"/>
      <c r="J86" s="211">
        <f>ROUND(I86*H86,2)</f>
        <v>0</v>
      </c>
      <c r="K86" s="207" t="s">
        <v>147</v>
      </c>
      <c r="L86" s="45"/>
      <c r="M86" s="212" t="s">
        <v>40</v>
      </c>
      <c r="N86" s="213" t="s">
        <v>49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148</v>
      </c>
      <c r="AT86" s="216" t="s">
        <v>143</v>
      </c>
      <c r="AU86" s="216" t="s">
        <v>88</v>
      </c>
      <c r="AY86" s="18" t="s">
        <v>141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86</v>
      </c>
      <c r="BK86" s="217">
        <f>ROUND(I86*H86,2)</f>
        <v>0</v>
      </c>
      <c r="BL86" s="18" t="s">
        <v>148</v>
      </c>
      <c r="BM86" s="216" t="s">
        <v>433</v>
      </c>
    </row>
    <row r="87" s="2" customFormat="1">
      <c r="A87" s="39"/>
      <c r="B87" s="40"/>
      <c r="C87" s="41"/>
      <c r="D87" s="218" t="s">
        <v>150</v>
      </c>
      <c r="E87" s="41"/>
      <c r="F87" s="219" t="s">
        <v>434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150</v>
      </c>
      <c r="AU87" s="18" t="s">
        <v>88</v>
      </c>
    </row>
    <row r="88" s="13" customFormat="1">
      <c r="A88" s="13"/>
      <c r="B88" s="225"/>
      <c r="C88" s="226"/>
      <c r="D88" s="223" t="s">
        <v>154</v>
      </c>
      <c r="E88" s="227" t="s">
        <v>40</v>
      </c>
      <c r="F88" s="228" t="s">
        <v>435</v>
      </c>
      <c r="G88" s="226"/>
      <c r="H88" s="227" t="s">
        <v>40</v>
      </c>
      <c r="I88" s="229"/>
      <c r="J88" s="226"/>
      <c r="K88" s="226"/>
      <c r="L88" s="230"/>
      <c r="M88" s="231"/>
      <c r="N88" s="232"/>
      <c r="O88" s="232"/>
      <c r="P88" s="232"/>
      <c r="Q88" s="232"/>
      <c r="R88" s="232"/>
      <c r="S88" s="232"/>
      <c r="T88" s="23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4" t="s">
        <v>154</v>
      </c>
      <c r="AU88" s="234" t="s">
        <v>88</v>
      </c>
      <c r="AV88" s="13" t="s">
        <v>86</v>
      </c>
      <c r="AW88" s="13" t="s">
        <v>38</v>
      </c>
      <c r="AX88" s="13" t="s">
        <v>78</v>
      </c>
      <c r="AY88" s="234" t="s">
        <v>141</v>
      </c>
    </row>
    <row r="89" s="14" customFormat="1">
      <c r="A89" s="14"/>
      <c r="B89" s="235"/>
      <c r="C89" s="236"/>
      <c r="D89" s="223" t="s">
        <v>154</v>
      </c>
      <c r="E89" s="237" t="s">
        <v>40</v>
      </c>
      <c r="F89" s="238" t="s">
        <v>436</v>
      </c>
      <c r="G89" s="236"/>
      <c r="H89" s="239">
        <v>34.399999999999999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5" t="s">
        <v>154</v>
      </c>
      <c r="AU89" s="245" t="s">
        <v>88</v>
      </c>
      <c r="AV89" s="14" t="s">
        <v>88</v>
      </c>
      <c r="AW89" s="14" t="s">
        <v>38</v>
      </c>
      <c r="AX89" s="14" t="s">
        <v>78</v>
      </c>
      <c r="AY89" s="245" t="s">
        <v>141</v>
      </c>
    </row>
    <row r="90" s="14" customFormat="1">
      <c r="A90" s="14"/>
      <c r="B90" s="235"/>
      <c r="C90" s="236"/>
      <c r="D90" s="223" t="s">
        <v>154</v>
      </c>
      <c r="E90" s="237" t="s">
        <v>40</v>
      </c>
      <c r="F90" s="238" t="s">
        <v>437</v>
      </c>
      <c r="G90" s="236"/>
      <c r="H90" s="239">
        <v>11.199999999999999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5" t="s">
        <v>154</v>
      </c>
      <c r="AU90" s="245" t="s">
        <v>88</v>
      </c>
      <c r="AV90" s="14" t="s">
        <v>88</v>
      </c>
      <c r="AW90" s="14" t="s">
        <v>38</v>
      </c>
      <c r="AX90" s="14" t="s">
        <v>78</v>
      </c>
      <c r="AY90" s="245" t="s">
        <v>141</v>
      </c>
    </row>
    <row r="91" s="14" customFormat="1">
      <c r="A91" s="14"/>
      <c r="B91" s="235"/>
      <c r="C91" s="236"/>
      <c r="D91" s="223" t="s">
        <v>154</v>
      </c>
      <c r="E91" s="237" t="s">
        <v>40</v>
      </c>
      <c r="F91" s="238" t="s">
        <v>438</v>
      </c>
      <c r="G91" s="236"/>
      <c r="H91" s="239">
        <v>4.7999999999999998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5" t="s">
        <v>154</v>
      </c>
      <c r="AU91" s="245" t="s">
        <v>88</v>
      </c>
      <c r="AV91" s="14" t="s">
        <v>88</v>
      </c>
      <c r="AW91" s="14" t="s">
        <v>38</v>
      </c>
      <c r="AX91" s="14" t="s">
        <v>78</v>
      </c>
      <c r="AY91" s="245" t="s">
        <v>141</v>
      </c>
    </row>
    <row r="92" s="15" customFormat="1">
      <c r="A92" s="15"/>
      <c r="B92" s="246"/>
      <c r="C92" s="247"/>
      <c r="D92" s="223" t="s">
        <v>154</v>
      </c>
      <c r="E92" s="248" t="s">
        <v>40</v>
      </c>
      <c r="F92" s="249" t="s">
        <v>172</v>
      </c>
      <c r="G92" s="247"/>
      <c r="H92" s="250">
        <v>50.399999999999991</v>
      </c>
      <c r="I92" s="251"/>
      <c r="J92" s="247"/>
      <c r="K92" s="247"/>
      <c r="L92" s="252"/>
      <c r="M92" s="253"/>
      <c r="N92" s="254"/>
      <c r="O92" s="254"/>
      <c r="P92" s="254"/>
      <c r="Q92" s="254"/>
      <c r="R92" s="254"/>
      <c r="S92" s="254"/>
      <c r="T92" s="25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56" t="s">
        <v>154</v>
      </c>
      <c r="AU92" s="256" t="s">
        <v>88</v>
      </c>
      <c r="AV92" s="15" t="s">
        <v>148</v>
      </c>
      <c r="AW92" s="15" t="s">
        <v>38</v>
      </c>
      <c r="AX92" s="15" t="s">
        <v>86</v>
      </c>
      <c r="AY92" s="256" t="s">
        <v>141</v>
      </c>
    </row>
    <row r="93" s="2" customFormat="1" ht="21.75" customHeight="1">
      <c r="A93" s="39"/>
      <c r="B93" s="40"/>
      <c r="C93" s="205" t="s">
        <v>88</v>
      </c>
      <c r="D93" s="205" t="s">
        <v>143</v>
      </c>
      <c r="E93" s="206" t="s">
        <v>439</v>
      </c>
      <c r="F93" s="207" t="s">
        <v>440</v>
      </c>
      <c r="G93" s="208" t="s">
        <v>256</v>
      </c>
      <c r="H93" s="209">
        <v>50.399999999999999</v>
      </c>
      <c r="I93" s="210"/>
      <c r="J93" s="211">
        <f>ROUND(I93*H93,2)</f>
        <v>0</v>
      </c>
      <c r="K93" s="207" t="s">
        <v>147</v>
      </c>
      <c r="L93" s="45"/>
      <c r="M93" s="212" t="s">
        <v>40</v>
      </c>
      <c r="N93" s="213" t="s">
        <v>49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148</v>
      </c>
      <c r="AT93" s="216" t="s">
        <v>143</v>
      </c>
      <c r="AU93" s="216" t="s">
        <v>88</v>
      </c>
      <c r="AY93" s="18" t="s">
        <v>141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86</v>
      </c>
      <c r="BK93" s="217">
        <f>ROUND(I93*H93,2)</f>
        <v>0</v>
      </c>
      <c r="BL93" s="18" t="s">
        <v>148</v>
      </c>
      <c r="BM93" s="216" t="s">
        <v>441</v>
      </c>
    </row>
    <row r="94" s="2" customFormat="1">
      <c r="A94" s="39"/>
      <c r="B94" s="40"/>
      <c r="C94" s="41"/>
      <c r="D94" s="218" t="s">
        <v>150</v>
      </c>
      <c r="E94" s="41"/>
      <c r="F94" s="219" t="s">
        <v>442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150</v>
      </c>
      <c r="AU94" s="18" t="s">
        <v>88</v>
      </c>
    </row>
    <row r="95" s="2" customFormat="1" ht="37.8" customHeight="1">
      <c r="A95" s="39"/>
      <c r="B95" s="40"/>
      <c r="C95" s="205" t="s">
        <v>164</v>
      </c>
      <c r="D95" s="205" t="s">
        <v>143</v>
      </c>
      <c r="E95" s="206" t="s">
        <v>157</v>
      </c>
      <c r="F95" s="207" t="s">
        <v>158</v>
      </c>
      <c r="G95" s="208" t="s">
        <v>159</v>
      </c>
      <c r="H95" s="209">
        <v>3.5630000000000002</v>
      </c>
      <c r="I95" s="210"/>
      <c r="J95" s="211">
        <f>ROUND(I95*H95,2)</f>
        <v>0</v>
      </c>
      <c r="K95" s="207" t="s">
        <v>147</v>
      </c>
      <c r="L95" s="45"/>
      <c r="M95" s="212" t="s">
        <v>40</v>
      </c>
      <c r="N95" s="213" t="s">
        <v>49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148</v>
      </c>
      <c r="AT95" s="216" t="s">
        <v>143</v>
      </c>
      <c r="AU95" s="216" t="s">
        <v>88</v>
      </c>
      <c r="AY95" s="18" t="s">
        <v>141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86</v>
      </c>
      <c r="BK95" s="217">
        <f>ROUND(I95*H95,2)</f>
        <v>0</v>
      </c>
      <c r="BL95" s="18" t="s">
        <v>148</v>
      </c>
      <c r="BM95" s="216" t="s">
        <v>443</v>
      </c>
    </row>
    <row r="96" s="2" customFormat="1">
      <c r="A96" s="39"/>
      <c r="B96" s="40"/>
      <c r="C96" s="41"/>
      <c r="D96" s="218" t="s">
        <v>150</v>
      </c>
      <c r="E96" s="41"/>
      <c r="F96" s="219" t="s">
        <v>161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150</v>
      </c>
      <c r="AU96" s="18" t="s">
        <v>88</v>
      </c>
    </row>
    <row r="97" s="2" customFormat="1">
      <c r="A97" s="39"/>
      <c r="B97" s="40"/>
      <c r="C97" s="41"/>
      <c r="D97" s="223" t="s">
        <v>152</v>
      </c>
      <c r="E97" s="41"/>
      <c r="F97" s="224" t="s">
        <v>211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152</v>
      </c>
      <c r="AU97" s="18" t="s">
        <v>88</v>
      </c>
    </row>
    <row r="98" s="13" customFormat="1">
      <c r="A98" s="13"/>
      <c r="B98" s="225"/>
      <c r="C98" s="226"/>
      <c r="D98" s="223" t="s">
        <v>154</v>
      </c>
      <c r="E98" s="227" t="s">
        <v>40</v>
      </c>
      <c r="F98" s="228" t="s">
        <v>162</v>
      </c>
      <c r="G98" s="226"/>
      <c r="H98" s="227" t="s">
        <v>40</v>
      </c>
      <c r="I98" s="229"/>
      <c r="J98" s="226"/>
      <c r="K98" s="226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154</v>
      </c>
      <c r="AU98" s="234" t="s">
        <v>88</v>
      </c>
      <c r="AV98" s="13" t="s">
        <v>86</v>
      </c>
      <c r="AW98" s="13" t="s">
        <v>38</v>
      </c>
      <c r="AX98" s="13" t="s">
        <v>78</v>
      </c>
      <c r="AY98" s="234" t="s">
        <v>141</v>
      </c>
    </row>
    <row r="99" s="14" customFormat="1">
      <c r="A99" s="14"/>
      <c r="B99" s="235"/>
      <c r="C99" s="236"/>
      <c r="D99" s="223" t="s">
        <v>154</v>
      </c>
      <c r="E99" s="237" t="s">
        <v>40</v>
      </c>
      <c r="F99" s="238" t="s">
        <v>444</v>
      </c>
      <c r="G99" s="236"/>
      <c r="H99" s="239">
        <v>3.5630000000000002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154</v>
      </c>
      <c r="AU99" s="245" t="s">
        <v>88</v>
      </c>
      <c r="AV99" s="14" t="s">
        <v>88</v>
      </c>
      <c r="AW99" s="14" t="s">
        <v>38</v>
      </c>
      <c r="AX99" s="14" t="s">
        <v>86</v>
      </c>
      <c r="AY99" s="245" t="s">
        <v>141</v>
      </c>
    </row>
    <row r="100" s="12" customFormat="1" ht="22.8" customHeight="1">
      <c r="A100" s="12"/>
      <c r="B100" s="189"/>
      <c r="C100" s="190"/>
      <c r="D100" s="191" t="s">
        <v>77</v>
      </c>
      <c r="E100" s="203" t="s">
        <v>164</v>
      </c>
      <c r="F100" s="203" t="s">
        <v>445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SUM(P101:P134)</f>
        <v>0</v>
      </c>
      <c r="Q100" s="197"/>
      <c r="R100" s="198">
        <f>SUM(R101:R134)</f>
        <v>11.356297999999999</v>
      </c>
      <c r="S100" s="197"/>
      <c r="T100" s="199">
        <f>SUM(T101:T134)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86</v>
      </c>
      <c r="AT100" s="201" t="s">
        <v>77</v>
      </c>
      <c r="AU100" s="201" t="s">
        <v>86</v>
      </c>
      <c r="AY100" s="200" t="s">
        <v>141</v>
      </c>
      <c r="BK100" s="202">
        <f>SUM(BK101:BK134)</f>
        <v>0</v>
      </c>
    </row>
    <row r="101" s="2" customFormat="1" ht="24.15" customHeight="1">
      <c r="A101" s="39"/>
      <c r="B101" s="40"/>
      <c r="C101" s="205" t="s">
        <v>148</v>
      </c>
      <c r="D101" s="205" t="s">
        <v>143</v>
      </c>
      <c r="E101" s="206" t="s">
        <v>446</v>
      </c>
      <c r="F101" s="207" t="s">
        <v>447</v>
      </c>
      <c r="G101" s="208" t="s">
        <v>448</v>
      </c>
      <c r="H101" s="209">
        <v>63</v>
      </c>
      <c r="I101" s="210"/>
      <c r="J101" s="211">
        <f>ROUND(I101*H101,2)</f>
        <v>0</v>
      </c>
      <c r="K101" s="207" t="s">
        <v>147</v>
      </c>
      <c r="L101" s="45"/>
      <c r="M101" s="212" t="s">
        <v>40</v>
      </c>
      <c r="N101" s="213" t="s">
        <v>49</v>
      </c>
      <c r="O101" s="85"/>
      <c r="P101" s="214">
        <f>O101*H101</f>
        <v>0</v>
      </c>
      <c r="Q101" s="214">
        <v>0.17488999999999999</v>
      </c>
      <c r="R101" s="214">
        <f>Q101*H101</f>
        <v>11.01807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148</v>
      </c>
      <c r="AT101" s="216" t="s">
        <v>143</v>
      </c>
      <c r="AU101" s="216" t="s">
        <v>88</v>
      </c>
      <c r="AY101" s="18" t="s">
        <v>141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86</v>
      </c>
      <c r="BK101" s="217">
        <f>ROUND(I101*H101,2)</f>
        <v>0</v>
      </c>
      <c r="BL101" s="18" t="s">
        <v>148</v>
      </c>
      <c r="BM101" s="216" t="s">
        <v>449</v>
      </c>
    </row>
    <row r="102" s="2" customFormat="1">
      <c r="A102" s="39"/>
      <c r="B102" s="40"/>
      <c r="C102" s="41"/>
      <c r="D102" s="218" t="s">
        <v>150</v>
      </c>
      <c r="E102" s="41"/>
      <c r="F102" s="219" t="s">
        <v>450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150</v>
      </c>
      <c r="AU102" s="18" t="s">
        <v>88</v>
      </c>
    </row>
    <row r="103" s="13" customFormat="1">
      <c r="A103" s="13"/>
      <c r="B103" s="225"/>
      <c r="C103" s="226"/>
      <c r="D103" s="223" t="s">
        <v>154</v>
      </c>
      <c r="E103" s="227" t="s">
        <v>40</v>
      </c>
      <c r="F103" s="228" t="s">
        <v>435</v>
      </c>
      <c r="G103" s="226"/>
      <c r="H103" s="227" t="s">
        <v>40</v>
      </c>
      <c r="I103" s="229"/>
      <c r="J103" s="226"/>
      <c r="K103" s="226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154</v>
      </c>
      <c r="AU103" s="234" t="s">
        <v>88</v>
      </c>
      <c r="AV103" s="13" t="s">
        <v>86</v>
      </c>
      <c r="AW103" s="13" t="s">
        <v>38</v>
      </c>
      <c r="AX103" s="13" t="s">
        <v>78</v>
      </c>
      <c r="AY103" s="234" t="s">
        <v>141</v>
      </c>
    </row>
    <row r="104" s="14" customFormat="1">
      <c r="A104" s="14"/>
      <c r="B104" s="235"/>
      <c r="C104" s="236"/>
      <c r="D104" s="223" t="s">
        <v>154</v>
      </c>
      <c r="E104" s="237" t="s">
        <v>40</v>
      </c>
      <c r="F104" s="238" t="s">
        <v>451</v>
      </c>
      <c r="G104" s="236"/>
      <c r="H104" s="239">
        <v>43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154</v>
      </c>
      <c r="AU104" s="245" t="s">
        <v>88</v>
      </c>
      <c r="AV104" s="14" t="s">
        <v>88</v>
      </c>
      <c r="AW104" s="14" t="s">
        <v>38</v>
      </c>
      <c r="AX104" s="14" t="s">
        <v>78</v>
      </c>
      <c r="AY104" s="245" t="s">
        <v>141</v>
      </c>
    </row>
    <row r="105" s="14" customFormat="1">
      <c r="A105" s="14"/>
      <c r="B105" s="235"/>
      <c r="C105" s="236"/>
      <c r="D105" s="223" t="s">
        <v>154</v>
      </c>
      <c r="E105" s="237" t="s">
        <v>40</v>
      </c>
      <c r="F105" s="238" t="s">
        <v>452</v>
      </c>
      <c r="G105" s="236"/>
      <c r="H105" s="239">
        <v>14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154</v>
      </c>
      <c r="AU105" s="245" t="s">
        <v>88</v>
      </c>
      <c r="AV105" s="14" t="s">
        <v>88</v>
      </c>
      <c r="AW105" s="14" t="s">
        <v>38</v>
      </c>
      <c r="AX105" s="14" t="s">
        <v>78</v>
      </c>
      <c r="AY105" s="245" t="s">
        <v>141</v>
      </c>
    </row>
    <row r="106" s="14" customFormat="1">
      <c r="A106" s="14"/>
      <c r="B106" s="235"/>
      <c r="C106" s="236"/>
      <c r="D106" s="223" t="s">
        <v>154</v>
      </c>
      <c r="E106" s="237" t="s">
        <v>40</v>
      </c>
      <c r="F106" s="238" t="s">
        <v>453</v>
      </c>
      <c r="G106" s="236"/>
      <c r="H106" s="239">
        <v>6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154</v>
      </c>
      <c r="AU106" s="245" t="s">
        <v>88</v>
      </c>
      <c r="AV106" s="14" t="s">
        <v>88</v>
      </c>
      <c r="AW106" s="14" t="s">
        <v>38</v>
      </c>
      <c r="AX106" s="14" t="s">
        <v>78</v>
      </c>
      <c r="AY106" s="245" t="s">
        <v>141</v>
      </c>
    </row>
    <row r="107" s="15" customFormat="1">
      <c r="A107" s="15"/>
      <c r="B107" s="246"/>
      <c r="C107" s="247"/>
      <c r="D107" s="223" t="s">
        <v>154</v>
      </c>
      <c r="E107" s="248" t="s">
        <v>40</v>
      </c>
      <c r="F107" s="249" t="s">
        <v>172</v>
      </c>
      <c r="G107" s="247"/>
      <c r="H107" s="250">
        <v>63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6" t="s">
        <v>154</v>
      </c>
      <c r="AU107" s="256" t="s">
        <v>88</v>
      </c>
      <c r="AV107" s="15" t="s">
        <v>148</v>
      </c>
      <c r="AW107" s="15" t="s">
        <v>38</v>
      </c>
      <c r="AX107" s="15" t="s">
        <v>86</v>
      </c>
      <c r="AY107" s="256" t="s">
        <v>141</v>
      </c>
    </row>
    <row r="108" s="2" customFormat="1" ht="24.15" customHeight="1">
      <c r="A108" s="39"/>
      <c r="B108" s="40"/>
      <c r="C108" s="257" t="s">
        <v>177</v>
      </c>
      <c r="D108" s="257" t="s">
        <v>178</v>
      </c>
      <c r="E108" s="258" t="s">
        <v>454</v>
      </c>
      <c r="F108" s="259" t="s">
        <v>455</v>
      </c>
      <c r="G108" s="260" t="s">
        <v>448</v>
      </c>
      <c r="H108" s="261">
        <v>49</v>
      </c>
      <c r="I108" s="262"/>
      <c r="J108" s="263">
        <f>ROUND(I108*H108,2)</f>
        <v>0</v>
      </c>
      <c r="K108" s="259" t="s">
        <v>147</v>
      </c>
      <c r="L108" s="264"/>
      <c r="M108" s="265" t="s">
        <v>40</v>
      </c>
      <c r="N108" s="266" t="s">
        <v>49</v>
      </c>
      <c r="O108" s="85"/>
      <c r="P108" s="214">
        <f>O108*H108</f>
        <v>0</v>
      </c>
      <c r="Q108" s="214">
        <v>0.0035999999999999999</v>
      </c>
      <c r="R108" s="214">
        <f>Q108*H108</f>
        <v>0.1764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182</v>
      </c>
      <c r="AT108" s="216" t="s">
        <v>178</v>
      </c>
      <c r="AU108" s="216" t="s">
        <v>88</v>
      </c>
      <c r="AY108" s="18" t="s">
        <v>141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86</v>
      </c>
      <c r="BK108" s="217">
        <f>ROUND(I108*H108,2)</f>
        <v>0</v>
      </c>
      <c r="BL108" s="18" t="s">
        <v>148</v>
      </c>
      <c r="BM108" s="216" t="s">
        <v>456</v>
      </c>
    </row>
    <row r="109" s="13" customFormat="1">
      <c r="A109" s="13"/>
      <c r="B109" s="225"/>
      <c r="C109" s="226"/>
      <c r="D109" s="223" t="s">
        <v>154</v>
      </c>
      <c r="E109" s="227" t="s">
        <v>40</v>
      </c>
      <c r="F109" s="228" t="s">
        <v>435</v>
      </c>
      <c r="G109" s="226"/>
      <c r="H109" s="227" t="s">
        <v>40</v>
      </c>
      <c r="I109" s="229"/>
      <c r="J109" s="226"/>
      <c r="K109" s="226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154</v>
      </c>
      <c r="AU109" s="234" t="s">
        <v>88</v>
      </c>
      <c r="AV109" s="13" t="s">
        <v>86</v>
      </c>
      <c r="AW109" s="13" t="s">
        <v>38</v>
      </c>
      <c r="AX109" s="13" t="s">
        <v>78</v>
      </c>
      <c r="AY109" s="234" t="s">
        <v>141</v>
      </c>
    </row>
    <row r="110" s="14" customFormat="1">
      <c r="A110" s="14"/>
      <c r="B110" s="235"/>
      <c r="C110" s="236"/>
      <c r="D110" s="223" t="s">
        <v>154</v>
      </c>
      <c r="E110" s="237" t="s">
        <v>40</v>
      </c>
      <c r="F110" s="238" t="s">
        <v>451</v>
      </c>
      <c r="G110" s="236"/>
      <c r="H110" s="239">
        <v>43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154</v>
      </c>
      <c r="AU110" s="245" t="s">
        <v>88</v>
      </c>
      <c r="AV110" s="14" t="s">
        <v>88</v>
      </c>
      <c r="AW110" s="14" t="s">
        <v>38</v>
      </c>
      <c r="AX110" s="14" t="s">
        <v>78</v>
      </c>
      <c r="AY110" s="245" t="s">
        <v>141</v>
      </c>
    </row>
    <row r="111" s="14" customFormat="1">
      <c r="A111" s="14"/>
      <c r="B111" s="235"/>
      <c r="C111" s="236"/>
      <c r="D111" s="223" t="s">
        <v>154</v>
      </c>
      <c r="E111" s="237" t="s">
        <v>40</v>
      </c>
      <c r="F111" s="238" t="s">
        <v>457</v>
      </c>
      <c r="G111" s="236"/>
      <c r="H111" s="239">
        <v>6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154</v>
      </c>
      <c r="AU111" s="245" t="s">
        <v>88</v>
      </c>
      <c r="AV111" s="14" t="s">
        <v>88</v>
      </c>
      <c r="AW111" s="14" t="s">
        <v>38</v>
      </c>
      <c r="AX111" s="14" t="s">
        <v>78</v>
      </c>
      <c r="AY111" s="245" t="s">
        <v>141</v>
      </c>
    </row>
    <row r="112" s="15" customFormat="1">
      <c r="A112" s="15"/>
      <c r="B112" s="246"/>
      <c r="C112" s="247"/>
      <c r="D112" s="223" t="s">
        <v>154</v>
      </c>
      <c r="E112" s="248" t="s">
        <v>40</v>
      </c>
      <c r="F112" s="249" t="s">
        <v>172</v>
      </c>
      <c r="G112" s="247"/>
      <c r="H112" s="250">
        <v>49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6" t="s">
        <v>154</v>
      </c>
      <c r="AU112" s="256" t="s">
        <v>88</v>
      </c>
      <c r="AV112" s="15" t="s">
        <v>148</v>
      </c>
      <c r="AW112" s="15" t="s">
        <v>38</v>
      </c>
      <c r="AX112" s="15" t="s">
        <v>86</v>
      </c>
      <c r="AY112" s="256" t="s">
        <v>141</v>
      </c>
    </row>
    <row r="113" s="2" customFormat="1" ht="16.5" customHeight="1">
      <c r="A113" s="39"/>
      <c r="B113" s="40"/>
      <c r="C113" s="257" t="s">
        <v>185</v>
      </c>
      <c r="D113" s="257" t="s">
        <v>178</v>
      </c>
      <c r="E113" s="258" t="s">
        <v>458</v>
      </c>
      <c r="F113" s="259" t="s">
        <v>459</v>
      </c>
      <c r="G113" s="260" t="s">
        <v>448</v>
      </c>
      <c r="H113" s="261">
        <v>14</v>
      </c>
      <c r="I113" s="262"/>
      <c r="J113" s="263">
        <f>ROUND(I113*H113,2)</f>
        <v>0</v>
      </c>
      <c r="K113" s="259" t="s">
        <v>147</v>
      </c>
      <c r="L113" s="264"/>
      <c r="M113" s="265" t="s">
        <v>40</v>
      </c>
      <c r="N113" s="266" t="s">
        <v>49</v>
      </c>
      <c r="O113" s="85"/>
      <c r="P113" s="214">
        <f>O113*H113</f>
        <v>0</v>
      </c>
      <c r="Q113" s="214">
        <v>0.0027000000000000001</v>
      </c>
      <c r="R113" s="214">
        <f>Q113*H113</f>
        <v>0.0378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182</v>
      </c>
      <c r="AT113" s="216" t="s">
        <v>178</v>
      </c>
      <c r="AU113" s="216" t="s">
        <v>88</v>
      </c>
      <c r="AY113" s="18" t="s">
        <v>141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86</v>
      </c>
      <c r="BK113" s="217">
        <f>ROUND(I113*H113,2)</f>
        <v>0</v>
      </c>
      <c r="BL113" s="18" t="s">
        <v>148</v>
      </c>
      <c r="BM113" s="216" t="s">
        <v>460</v>
      </c>
    </row>
    <row r="114" s="13" customFormat="1">
      <c r="A114" s="13"/>
      <c r="B114" s="225"/>
      <c r="C114" s="226"/>
      <c r="D114" s="223" t="s">
        <v>154</v>
      </c>
      <c r="E114" s="227" t="s">
        <v>40</v>
      </c>
      <c r="F114" s="228" t="s">
        <v>435</v>
      </c>
      <c r="G114" s="226"/>
      <c r="H114" s="227" t="s">
        <v>40</v>
      </c>
      <c r="I114" s="229"/>
      <c r="J114" s="226"/>
      <c r="K114" s="226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154</v>
      </c>
      <c r="AU114" s="234" t="s">
        <v>88</v>
      </c>
      <c r="AV114" s="13" t="s">
        <v>86</v>
      </c>
      <c r="AW114" s="13" t="s">
        <v>38</v>
      </c>
      <c r="AX114" s="13" t="s">
        <v>78</v>
      </c>
      <c r="AY114" s="234" t="s">
        <v>141</v>
      </c>
    </row>
    <row r="115" s="14" customFormat="1">
      <c r="A115" s="14"/>
      <c r="B115" s="235"/>
      <c r="C115" s="236"/>
      <c r="D115" s="223" t="s">
        <v>154</v>
      </c>
      <c r="E115" s="237" t="s">
        <v>40</v>
      </c>
      <c r="F115" s="238" t="s">
        <v>452</v>
      </c>
      <c r="G115" s="236"/>
      <c r="H115" s="239">
        <v>14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154</v>
      </c>
      <c r="AU115" s="245" t="s">
        <v>88</v>
      </c>
      <c r="AV115" s="14" t="s">
        <v>88</v>
      </c>
      <c r="AW115" s="14" t="s">
        <v>38</v>
      </c>
      <c r="AX115" s="14" t="s">
        <v>86</v>
      </c>
      <c r="AY115" s="245" t="s">
        <v>141</v>
      </c>
    </row>
    <row r="116" s="2" customFormat="1" ht="16.5" customHeight="1">
      <c r="A116" s="39"/>
      <c r="B116" s="40"/>
      <c r="C116" s="257" t="s">
        <v>190</v>
      </c>
      <c r="D116" s="257" t="s">
        <v>178</v>
      </c>
      <c r="E116" s="258" t="s">
        <v>461</v>
      </c>
      <c r="F116" s="259" t="s">
        <v>462</v>
      </c>
      <c r="G116" s="260" t="s">
        <v>448</v>
      </c>
      <c r="H116" s="261">
        <v>14</v>
      </c>
      <c r="I116" s="262"/>
      <c r="J116" s="263">
        <f>ROUND(I116*H116,2)</f>
        <v>0</v>
      </c>
      <c r="K116" s="259" t="s">
        <v>147</v>
      </c>
      <c r="L116" s="264"/>
      <c r="M116" s="265" t="s">
        <v>40</v>
      </c>
      <c r="N116" s="266" t="s">
        <v>49</v>
      </c>
      <c r="O116" s="85"/>
      <c r="P116" s="214">
        <f>O116*H116</f>
        <v>0</v>
      </c>
      <c r="Q116" s="214">
        <v>0.00010000000000000001</v>
      </c>
      <c r="R116" s="214">
        <f>Q116*H116</f>
        <v>0.0014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182</v>
      </c>
      <c r="AT116" s="216" t="s">
        <v>178</v>
      </c>
      <c r="AU116" s="216" t="s">
        <v>88</v>
      </c>
      <c r="AY116" s="18" t="s">
        <v>141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86</v>
      </c>
      <c r="BK116" s="217">
        <f>ROUND(I116*H116,2)</f>
        <v>0</v>
      </c>
      <c r="BL116" s="18" t="s">
        <v>148</v>
      </c>
      <c r="BM116" s="216" t="s">
        <v>463</v>
      </c>
    </row>
    <row r="117" s="13" customFormat="1">
      <c r="A117" s="13"/>
      <c r="B117" s="225"/>
      <c r="C117" s="226"/>
      <c r="D117" s="223" t="s">
        <v>154</v>
      </c>
      <c r="E117" s="227" t="s">
        <v>40</v>
      </c>
      <c r="F117" s="228" t="s">
        <v>162</v>
      </c>
      <c r="G117" s="226"/>
      <c r="H117" s="227" t="s">
        <v>40</v>
      </c>
      <c r="I117" s="229"/>
      <c r="J117" s="226"/>
      <c r="K117" s="226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154</v>
      </c>
      <c r="AU117" s="234" t="s">
        <v>88</v>
      </c>
      <c r="AV117" s="13" t="s">
        <v>86</v>
      </c>
      <c r="AW117" s="13" t="s">
        <v>38</v>
      </c>
      <c r="AX117" s="13" t="s">
        <v>78</v>
      </c>
      <c r="AY117" s="234" t="s">
        <v>141</v>
      </c>
    </row>
    <row r="118" s="14" customFormat="1">
      <c r="A118" s="14"/>
      <c r="B118" s="235"/>
      <c r="C118" s="236"/>
      <c r="D118" s="223" t="s">
        <v>154</v>
      </c>
      <c r="E118" s="237" t="s">
        <v>40</v>
      </c>
      <c r="F118" s="238" t="s">
        <v>273</v>
      </c>
      <c r="G118" s="236"/>
      <c r="H118" s="239">
        <v>14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154</v>
      </c>
      <c r="AU118" s="245" t="s">
        <v>88</v>
      </c>
      <c r="AV118" s="14" t="s">
        <v>88</v>
      </c>
      <c r="AW118" s="14" t="s">
        <v>38</v>
      </c>
      <c r="AX118" s="14" t="s">
        <v>86</v>
      </c>
      <c r="AY118" s="245" t="s">
        <v>141</v>
      </c>
    </row>
    <row r="119" s="2" customFormat="1" ht="16.5" customHeight="1">
      <c r="A119" s="39"/>
      <c r="B119" s="40"/>
      <c r="C119" s="205" t="s">
        <v>182</v>
      </c>
      <c r="D119" s="205" t="s">
        <v>143</v>
      </c>
      <c r="E119" s="206" t="s">
        <v>464</v>
      </c>
      <c r="F119" s="207" t="s">
        <v>465</v>
      </c>
      <c r="G119" s="208" t="s">
        <v>256</v>
      </c>
      <c r="H119" s="209">
        <v>92.900000000000006</v>
      </c>
      <c r="I119" s="210"/>
      <c r="J119" s="211">
        <f>ROUND(I119*H119,2)</f>
        <v>0</v>
      </c>
      <c r="K119" s="207" t="s">
        <v>147</v>
      </c>
      <c r="L119" s="45"/>
      <c r="M119" s="212" t="s">
        <v>40</v>
      </c>
      <c r="N119" s="213" t="s">
        <v>49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148</v>
      </c>
      <c r="AT119" s="216" t="s">
        <v>143</v>
      </c>
      <c r="AU119" s="216" t="s">
        <v>88</v>
      </c>
      <c r="AY119" s="18" t="s">
        <v>141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86</v>
      </c>
      <c r="BK119" s="217">
        <f>ROUND(I119*H119,2)</f>
        <v>0</v>
      </c>
      <c r="BL119" s="18" t="s">
        <v>148</v>
      </c>
      <c r="BM119" s="216" t="s">
        <v>466</v>
      </c>
    </row>
    <row r="120" s="2" customFormat="1">
      <c r="A120" s="39"/>
      <c r="B120" s="40"/>
      <c r="C120" s="41"/>
      <c r="D120" s="218" t="s">
        <v>150</v>
      </c>
      <c r="E120" s="41"/>
      <c r="F120" s="219" t="s">
        <v>467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150</v>
      </c>
      <c r="AU120" s="18" t="s">
        <v>88</v>
      </c>
    </row>
    <row r="121" s="13" customFormat="1">
      <c r="A121" s="13"/>
      <c r="B121" s="225"/>
      <c r="C121" s="226"/>
      <c r="D121" s="223" t="s">
        <v>154</v>
      </c>
      <c r="E121" s="227" t="s">
        <v>40</v>
      </c>
      <c r="F121" s="228" t="s">
        <v>435</v>
      </c>
      <c r="G121" s="226"/>
      <c r="H121" s="227" t="s">
        <v>40</v>
      </c>
      <c r="I121" s="229"/>
      <c r="J121" s="226"/>
      <c r="K121" s="226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154</v>
      </c>
      <c r="AU121" s="234" t="s">
        <v>88</v>
      </c>
      <c r="AV121" s="13" t="s">
        <v>86</v>
      </c>
      <c r="AW121" s="13" t="s">
        <v>38</v>
      </c>
      <c r="AX121" s="13" t="s">
        <v>78</v>
      </c>
      <c r="AY121" s="234" t="s">
        <v>141</v>
      </c>
    </row>
    <row r="122" s="14" customFormat="1">
      <c r="A122" s="14"/>
      <c r="B122" s="235"/>
      <c r="C122" s="236"/>
      <c r="D122" s="223" t="s">
        <v>154</v>
      </c>
      <c r="E122" s="237" t="s">
        <v>40</v>
      </c>
      <c r="F122" s="238" t="s">
        <v>468</v>
      </c>
      <c r="G122" s="236"/>
      <c r="H122" s="239">
        <v>92.900000000000006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154</v>
      </c>
      <c r="AU122" s="245" t="s">
        <v>88</v>
      </c>
      <c r="AV122" s="14" t="s">
        <v>88</v>
      </c>
      <c r="AW122" s="14" t="s">
        <v>38</v>
      </c>
      <c r="AX122" s="14" t="s">
        <v>86</v>
      </c>
      <c r="AY122" s="245" t="s">
        <v>141</v>
      </c>
    </row>
    <row r="123" s="2" customFormat="1" ht="16.5" customHeight="1">
      <c r="A123" s="39"/>
      <c r="B123" s="40"/>
      <c r="C123" s="257" t="s">
        <v>242</v>
      </c>
      <c r="D123" s="257" t="s">
        <v>178</v>
      </c>
      <c r="E123" s="258" t="s">
        <v>469</v>
      </c>
      <c r="F123" s="259" t="s">
        <v>470</v>
      </c>
      <c r="G123" s="260" t="s">
        <v>256</v>
      </c>
      <c r="H123" s="261">
        <v>102.19</v>
      </c>
      <c r="I123" s="262"/>
      <c r="J123" s="263">
        <f>ROUND(I123*H123,2)</f>
        <v>0</v>
      </c>
      <c r="K123" s="259" t="s">
        <v>147</v>
      </c>
      <c r="L123" s="264"/>
      <c r="M123" s="265" t="s">
        <v>40</v>
      </c>
      <c r="N123" s="266" t="s">
        <v>49</v>
      </c>
      <c r="O123" s="85"/>
      <c r="P123" s="214">
        <f>O123*H123</f>
        <v>0</v>
      </c>
      <c r="Q123" s="214">
        <v>0.0011999999999999999</v>
      </c>
      <c r="R123" s="214">
        <f>Q123*H123</f>
        <v>0.12262799999999999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182</v>
      </c>
      <c r="AT123" s="216" t="s">
        <v>178</v>
      </c>
      <c r="AU123" s="216" t="s">
        <v>88</v>
      </c>
      <c r="AY123" s="18" t="s">
        <v>141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86</v>
      </c>
      <c r="BK123" s="217">
        <f>ROUND(I123*H123,2)</f>
        <v>0</v>
      </c>
      <c r="BL123" s="18" t="s">
        <v>148</v>
      </c>
      <c r="BM123" s="216" t="s">
        <v>471</v>
      </c>
    </row>
    <row r="124" s="14" customFormat="1">
      <c r="A124" s="14"/>
      <c r="B124" s="235"/>
      <c r="C124" s="236"/>
      <c r="D124" s="223" t="s">
        <v>154</v>
      </c>
      <c r="E124" s="236"/>
      <c r="F124" s="238" t="s">
        <v>472</v>
      </c>
      <c r="G124" s="236"/>
      <c r="H124" s="239">
        <v>102.19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5" t="s">
        <v>154</v>
      </c>
      <c r="AU124" s="245" t="s">
        <v>88</v>
      </c>
      <c r="AV124" s="14" t="s">
        <v>88</v>
      </c>
      <c r="AW124" s="14" t="s">
        <v>4</v>
      </c>
      <c r="AX124" s="14" t="s">
        <v>86</v>
      </c>
      <c r="AY124" s="245" t="s">
        <v>141</v>
      </c>
    </row>
    <row r="125" s="2" customFormat="1" ht="16.5" customHeight="1">
      <c r="A125" s="39"/>
      <c r="B125" s="40"/>
      <c r="C125" s="205" t="s">
        <v>110</v>
      </c>
      <c r="D125" s="205" t="s">
        <v>143</v>
      </c>
      <c r="E125" s="206" t="s">
        <v>473</v>
      </c>
      <c r="F125" s="207" t="s">
        <v>474</v>
      </c>
      <c r="G125" s="208" t="s">
        <v>448</v>
      </c>
      <c r="H125" s="209">
        <v>2</v>
      </c>
      <c r="I125" s="210"/>
      <c r="J125" s="211">
        <f>ROUND(I125*H125,2)</f>
        <v>0</v>
      </c>
      <c r="K125" s="207" t="s">
        <v>147</v>
      </c>
      <c r="L125" s="45"/>
      <c r="M125" s="212" t="s">
        <v>40</v>
      </c>
      <c r="N125" s="213" t="s">
        <v>49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148</v>
      </c>
      <c r="AT125" s="216" t="s">
        <v>143</v>
      </c>
      <c r="AU125" s="216" t="s">
        <v>88</v>
      </c>
      <c r="AY125" s="18" t="s">
        <v>141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86</v>
      </c>
      <c r="BK125" s="217">
        <f>ROUND(I125*H125,2)</f>
        <v>0</v>
      </c>
      <c r="BL125" s="18" t="s">
        <v>148</v>
      </c>
      <c r="BM125" s="216" t="s">
        <v>475</v>
      </c>
    </row>
    <row r="126" s="2" customFormat="1">
      <c r="A126" s="39"/>
      <c r="B126" s="40"/>
      <c r="C126" s="41"/>
      <c r="D126" s="218" t="s">
        <v>150</v>
      </c>
      <c r="E126" s="41"/>
      <c r="F126" s="219" t="s">
        <v>476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150</v>
      </c>
      <c r="AU126" s="18" t="s">
        <v>88</v>
      </c>
    </row>
    <row r="127" s="13" customFormat="1">
      <c r="A127" s="13"/>
      <c r="B127" s="225"/>
      <c r="C127" s="226"/>
      <c r="D127" s="223" t="s">
        <v>154</v>
      </c>
      <c r="E127" s="227" t="s">
        <v>40</v>
      </c>
      <c r="F127" s="228" t="s">
        <v>435</v>
      </c>
      <c r="G127" s="226"/>
      <c r="H127" s="227" t="s">
        <v>40</v>
      </c>
      <c r="I127" s="229"/>
      <c r="J127" s="226"/>
      <c r="K127" s="226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154</v>
      </c>
      <c r="AU127" s="234" t="s">
        <v>88</v>
      </c>
      <c r="AV127" s="13" t="s">
        <v>86</v>
      </c>
      <c r="AW127" s="13" t="s">
        <v>38</v>
      </c>
      <c r="AX127" s="13" t="s">
        <v>78</v>
      </c>
      <c r="AY127" s="234" t="s">
        <v>141</v>
      </c>
    </row>
    <row r="128" s="14" customFormat="1">
      <c r="A128" s="14"/>
      <c r="B128" s="235"/>
      <c r="C128" s="236"/>
      <c r="D128" s="223" t="s">
        <v>154</v>
      </c>
      <c r="E128" s="237" t="s">
        <v>40</v>
      </c>
      <c r="F128" s="238" t="s">
        <v>477</v>
      </c>
      <c r="G128" s="236"/>
      <c r="H128" s="239">
        <v>2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154</v>
      </c>
      <c r="AU128" s="245" t="s">
        <v>88</v>
      </c>
      <c r="AV128" s="14" t="s">
        <v>88</v>
      </c>
      <c r="AW128" s="14" t="s">
        <v>38</v>
      </c>
      <c r="AX128" s="14" t="s">
        <v>86</v>
      </c>
      <c r="AY128" s="245" t="s">
        <v>141</v>
      </c>
    </row>
    <row r="129" s="2" customFormat="1" ht="16.5" customHeight="1">
      <c r="A129" s="39"/>
      <c r="B129" s="40"/>
      <c r="C129" s="257" t="s">
        <v>253</v>
      </c>
      <c r="D129" s="257" t="s">
        <v>178</v>
      </c>
      <c r="E129" s="258" t="s">
        <v>478</v>
      </c>
      <c r="F129" s="259" t="s">
        <v>479</v>
      </c>
      <c r="G129" s="260" t="s">
        <v>448</v>
      </c>
      <c r="H129" s="261">
        <v>2</v>
      </c>
      <c r="I129" s="262"/>
      <c r="J129" s="263">
        <f>ROUND(I129*H129,2)</f>
        <v>0</v>
      </c>
      <c r="K129" s="259" t="s">
        <v>249</v>
      </c>
      <c r="L129" s="264"/>
      <c r="M129" s="265" t="s">
        <v>40</v>
      </c>
      <c r="N129" s="266" t="s">
        <v>49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182</v>
      </c>
      <c r="AT129" s="216" t="s">
        <v>178</v>
      </c>
      <c r="AU129" s="216" t="s">
        <v>88</v>
      </c>
      <c r="AY129" s="18" t="s">
        <v>141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86</v>
      </c>
      <c r="BK129" s="217">
        <f>ROUND(I129*H129,2)</f>
        <v>0</v>
      </c>
      <c r="BL129" s="18" t="s">
        <v>148</v>
      </c>
      <c r="BM129" s="216" t="s">
        <v>480</v>
      </c>
    </row>
    <row r="130" s="2" customFormat="1" ht="16.5" customHeight="1">
      <c r="A130" s="39"/>
      <c r="B130" s="40"/>
      <c r="C130" s="205" t="s">
        <v>260</v>
      </c>
      <c r="D130" s="205" t="s">
        <v>143</v>
      </c>
      <c r="E130" s="206" t="s">
        <v>481</v>
      </c>
      <c r="F130" s="207" t="s">
        <v>482</v>
      </c>
      <c r="G130" s="208" t="s">
        <v>448</v>
      </c>
      <c r="H130" s="209">
        <v>1</v>
      </c>
      <c r="I130" s="210"/>
      <c r="J130" s="211">
        <f>ROUND(I130*H130,2)</f>
        <v>0</v>
      </c>
      <c r="K130" s="207" t="s">
        <v>147</v>
      </c>
      <c r="L130" s="45"/>
      <c r="M130" s="212" t="s">
        <v>40</v>
      </c>
      <c r="N130" s="213" t="s">
        <v>49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148</v>
      </c>
      <c r="AT130" s="216" t="s">
        <v>143</v>
      </c>
      <c r="AU130" s="216" t="s">
        <v>88</v>
      </c>
      <c r="AY130" s="18" t="s">
        <v>141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86</v>
      </c>
      <c r="BK130" s="217">
        <f>ROUND(I130*H130,2)</f>
        <v>0</v>
      </c>
      <c r="BL130" s="18" t="s">
        <v>148</v>
      </c>
      <c r="BM130" s="216" t="s">
        <v>483</v>
      </c>
    </row>
    <row r="131" s="2" customFormat="1">
      <c r="A131" s="39"/>
      <c r="B131" s="40"/>
      <c r="C131" s="41"/>
      <c r="D131" s="218" t="s">
        <v>150</v>
      </c>
      <c r="E131" s="41"/>
      <c r="F131" s="219" t="s">
        <v>484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150</v>
      </c>
      <c r="AU131" s="18" t="s">
        <v>88</v>
      </c>
    </row>
    <row r="132" s="13" customFormat="1">
      <c r="A132" s="13"/>
      <c r="B132" s="225"/>
      <c r="C132" s="226"/>
      <c r="D132" s="223" t="s">
        <v>154</v>
      </c>
      <c r="E132" s="227" t="s">
        <v>40</v>
      </c>
      <c r="F132" s="228" t="s">
        <v>435</v>
      </c>
      <c r="G132" s="226"/>
      <c r="H132" s="227" t="s">
        <v>40</v>
      </c>
      <c r="I132" s="229"/>
      <c r="J132" s="226"/>
      <c r="K132" s="226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154</v>
      </c>
      <c r="AU132" s="234" t="s">
        <v>88</v>
      </c>
      <c r="AV132" s="13" t="s">
        <v>86</v>
      </c>
      <c r="AW132" s="13" t="s">
        <v>38</v>
      </c>
      <c r="AX132" s="13" t="s">
        <v>78</v>
      </c>
      <c r="AY132" s="234" t="s">
        <v>141</v>
      </c>
    </row>
    <row r="133" s="14" customFormat="1">
      <c r="A133" s="14"/>
      <c r="B133" s="235"/>
      <c r="C133" s="236"/>
      <c r="D133" s="223" t="s">
        <v>154</v>
      </c>
      <c r="E133" s="237" t="s">
        <v>40</v>
      </c>
      <c r="F133" s="238" t="s">
        <v>485</v>
      </c>
      <c r="G133" s="236"/>
      <c r="H133" s="239">
        <v>1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5" t="s">
        <v>154</v>
      </c>
      <c r="AU133" s="245" t="s">
        <v>88</v>
      </c>
      <c r="AV133" s="14" t="s">
        <v>88</v>
      </c>
      <c r="AW133" s="14" t="s">
        <v>38</v>
      </c>
      <c r="AX133" s="14" t="s">
        <v>86</v>
      </c>
      <c r="AY133" s="245" t="s">
        <v>141</v>
      </c>
    </row>
    <row r="134" s="2" customFormat="1" ht="16.5" customHeight="1">
      <c r="A134" s="39"/>
      <c r="B134" s="40"/>
      <c r="C134" s="257" t="s">
        <v>265</v>
      </c>
      <c r="D134" s="257" t="s">
        <v>178</v>
      </c>
      <c r="E134" s="258" t="s">
        <v>486</v>
      </c>
      <c r="F134" s="259" t="s">
        <v>487</v>
      </c>
      <c r="G134" s="260" t="s">
        <v>448</v>
      </c>
      <c r="H134" s="261">
        <v>1</v>
      </c>
      <c r="I134" s="262"/>
      <c r="J134" s="263">
        <f>ROUND(I134*H134,2)</f>
        <v>0</v>
      </c>
      <c r="K134" s="259" t="s">
        <v>249</v>
      </c>
      <c r="L134" s="264"/>
      <c r="M134" s="265" t="s">
        <v>40</v>
      </c>
      <c r="N134" s="266" t="s">
        <v>49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182</v>
      </c>
      <c r="AT134" s="216" t="s">
        <v>178</v>
      </c>
      <c r="AU134" s="216" t="s">
        <v>88</v>
      </c>
      <c r="AY134" s="18" t="s">
        <v>141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86</v>
      </c>
      <c r="BK134" s="217">
        <f>ROUND(I134*H134,2)</f>
        <v>0</v>
      </c>
      <c r="BL134" s="18" t="s">
        <v>148</v>
      </c>
      <c r="BM134" s="216" t="s">
        <v>488</v>
      </c>
    </row>
    <row r="135" s="12" customFormat="1" ht="22.8" customHeight="1">
      <c r="A135" s="12"/>
      <c r="B135" s="189"/>
      <c r="C135" s="190"/>
      <c r="D135" s="191" t="s">
        <v>77</v>
      </c>
      <c r="E135" s="203" t="s">
        <v>271</v>
      </c>
      <c r="F135" s="203" t="s">
        <v>272</v>
      </c>
      <c r="G135" s="190"/>
      <c r="H135" s="190"/>
      <c r="I135" s="193"/>
      <c r="J135" s="204">
        <f>BK135</f>
        <v>0</v>
      </c>
      <c r="K135" s="190"/>
      <c r="L135" s="195"/>
      <c r="M135" s="196"/>
      <c r="N135" s="197"/>
      <c r="O135" s="197"/>
      <c r="P135" s="198">
        <f>SUM(P136:P138)</f>
        <v>0</v>
      </c>
      <c r="Q135" s="197"/>
      <c r="R135" s="198">
        <f>SUM(R136:R138)</f>
        <v>0</v>
      </c>
      <c r="S135" s="197"/>
      <c r="T135" s="199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0" t="s">
        <v>86</v>
      </c>
      <c r="AT135" s="201" t="s">
        <v>77</v>
      </c>
      <c r="AU135" s="201" t="s">
        <v>86</v>
      </c>
      <c r="AY135" s="200" t="s">
        <v>141</v>
      </c>
      <c r="BK135" s="202">
        <f>SUM(BK136:BK138)</f>
        <v>0</v>
      </c>
    </row>
    <row r="136" s="2" customFormat="1" ht="24.15" customHeight="1">
      <c r="A136" s="39"/>
      <c r="B136" s="40"/>
      <c r="C136" s="205" t="s">
        <v>273</v>
      </c>
      <c r="D136" s="205" t="s">
        <v>143</v>
      </c>
      <c r="E136" s="206" t="s">
        <v>489</v>
      </c>
      <c r="F136" s="207" t="s">
        <v>490</v>
      </c>
      <c r="G136" s="208" t="s">
        <v>276</v>
      </c>
      <c r="H136" s="209">
        <v>11.356</v>
      </c>
      <c r="I136" s="210"/>
      <c r="J136" s="211">
        <f>ROUND(I136*H136,2)</f>
        <v>0</v>
      </c>
      <c r="K136" s="207" t="s">
        <v>147</v>
      </c>
      <c r="L136" s="45"/>
      <c r="M136" s="212" t="s">
        <v>40</v>
      </c>
      <c r="N136" s="213" t="s">
        <v>49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148</v>
      </c>
      <c r="AT136" s="216" t="s">
        <v>143</v>
      </c>
      <c r="AU136" s="216" t="s">
        <v>88</v>
      </c>
      <c r="AY136" s="18" t="s">
        <v>141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86</v>
      </c>
      <c r="BK136" s="217">
        <f>ROUND(I136*H136,2)</f>
        <v>0</v>
      </c>
      <c r="BL136" s="18" t="s">
        <v>148</v>
      </c>
      <c r="BM136" s="216" t="s">
        <v>491</v>
      </c>
    </row>
    <row r="137" s="2" customFormat="1">
      <c r="A137" s="39"/>
      <c r="B137" s="40"/>
      <c r="C137" s="41"/>
      <c r="D137" s="218" t="s">
        <v>150</v>
      </c>
      <c r="E137" s="41"/>
      <c r="F137" s="219" t="s">
        <v>492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150</v>
      </c>
      <c r="AU137" s="18" t="s">
        <v>88</v>
      </c>
    </row>
    <row r="138" s="2" customFormat="1">
      <c r="A138" s="39"/>
      <c r="B138" s="40"/>
      <c r="C138" s="41"/>
      <c r="D138" s="223" t="s">
        <v>493</v>
      </c>
      <c r="E138" s="41"/>
      <c r="F138" s="224" t="s">
        <v>494</v>
      </c>
      <c r="G138" s="41"/>
      <c r="H138" s="41"/>
      <c r="I138" s="220"/>
      <c r="J138" s="41"/>
      <c r="K138" s="41"/>
      <c r="L138" s="45"/>
      <c r="M138" s="267"/>
      <c r="N138" s="268"/>
      <c r="O138" s="269"/>
      <c r="P138" s="269"/>
      <c r="Q138" s="269"/>
      <c r="R138" s="269"/>
      <c r="S138" s="269"/>
      <c r="T138" s="270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493</v>
      </c>
      <c r="AU138" s="18" t="s">
        <v>88</v>
      </c>
    </row>
    <row r="139" s="2" customFormat="1" ht="6.96" customHeight="1">
      <c r="A139" s="39"/>
      <c r="B139" s="60"/>
      <c r="C139" s="61"/>
      <c r="D139" s="61"/>
      <c r="E139" s="61"/>
      <c r="F139" s="61"/>
      <c r="G139" s="61"/>
      <c r="H139" s="61"/>
      <c r="I139" s="61"/>
      <c r="J139" s="61"/>
      <c r="K139" s="61"/>
      <c r="L139" s="45"/>
      <c r="M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</sheetData>
  <sheetProtection sheet="1" autoFilter="0" formatColumns="0" formatRows="0" objects="1" scenarios="1" spinCount="100000" saltValue="MV3740HEtLlCLl3PWIJ6akOSt8eZz7pIJndJet8nAVTOHHE6NrSLe15BnRelpsEHEIvCQC6q1/qqn40W4Npsxw==" hashValue="qgvI/ymxCpyqerEzyQPEke9dfG9/YGbVsnAKnIiwa1iv6vvyhdPcrsSAzZ/YQTFSbn1RHpS5ga3LfmLWwq+4gg==" algorithmName="SHA-512" password="CC35"/>
  <autoFilter ref="C82:K13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1_02/131111333"/>
    <hyperlink ref="F94" r:id="rId2" display="https://podminky.urs.cz/item/CS_URS_2021_02/131111359"/>
    <hyperlink ref="F96" r:id="rId3" display="https://podminky.urs.cz/item/CS_URS_2021_02/162351103"/>
    <hyperlink ref="F102" r:id="rId4" display="https://podminky.urs.cz/item/CS_URS_2021_02/338171113"/>
    <hyperlink ref="F120" r:id="rId5" display="https://podminky.urs.cz/item/CS_URS_2021_02/348401120"/>
    <hyperlink ref="F126" r:id="rId6" display="https://podminky.urs.cz/item/CS_URS_2021_02/348101210"/>
    <hyperlink ref="F131" r:id="rId7" display="https://podminky.urs.cz/item/CS_URS_2021_02/348101240"/>
    <hyperlink ref="F137" r:id="rId8" display="https://podminky.urs.cz/item/CS_URS_2021_02/99823211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9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88</v>
      </c>
    </row>
    <row r="4" s="1" customFormat="1" ht="24.96" customHeight="1">
      <c r="B4" s="21"/>
      <c r="D4" s="131" t="s">
        <v>117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SOUTĚŽNÍ AREÁL PRO PRÁCI S MOTOROVOU PILOU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118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495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40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15. 11. 2021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42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47.25" customHeight="1">
      <c r="A27" s="139"/>
      <c r="B27" s="140"/>
      <c r="C27" s="139"/>
      <c r="D27" s="139"/>
      <c r="E27" s="141" t="s">
        <v>43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44</v>
      </c>
      <c r="E30" s="39"/>
      <c r="F30" s="39"/>
      <c r="G30" s="39"/>
      <c r="H30" s="39"/>
      <c r="I30" s="39"/>
      <c r="J30" s="145">
        <f>ROUND(J85,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46</v>
      </c>
      <c r="G32" s="39"/>
      <c r="H32" s="39"/>
      <c r="I32" s="146" t="s">
        <v>45</v>
      </c>
      <c r="J32" s="146" t="s">
        <v>47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48</v>
      </c>
      <c r="E33" s="133" t="s">
        <v>49</v>
      </c>
      <c r="F33" s="148">
        <f>ROUND((SUM(BE85:BE126)),  2)</f>
        <v>0</v>
      </c>
      <c r="G33" s="39"/>
      <c r="H33" s="39"/>
      <c r="I33" s="149">
        <v>0.20999999999999999</v>
      </c>
      <c r="J33" s="148">
        <f>ROUND(((SUM(BE85:BE126))*I33),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50</v>
      </c>
      <c r="F34" s="148">
        <f>ROUND((SUM(BF85:BF126)),  2)</f>
        <v>0</v>
      </c>
      <c r="G34" s="39"/>
      <c r="H34" s="39"/>
      <c r="I34" s="149">
        <v>0.14999999999999999</v>
      </c>
      <c r="J34" s="148">
        <f>ROUND(((SUM(BF85:BF126))*I34),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51</v>
      </c>
      <c r="F35" s="148">
        <f>ROUND((SUM(BG85:BG126)),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52</v>
      </c>
      <c r="F36" s="148">
        <f>ROUND((SUM(BH85:BH126)),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53</v>
      </c>
      <c r="F37" s="148">
        <f>ROUND((SUM(BI85:BI126)),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54</v>
      </c>
      <c r="E39" s="152"/>
      <c r="F39" s="152"/>
      <c r="G39" s="153" t="s">
        <v>55</v>
      </c>
      <c r="H39" s="154" t="s">
        <v>56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SOUTĚŽNÍ AREÁL PRO PRÁCI S MOTOROVOU PILOU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08 - ZÁKLAD PRO VLAJKY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22</v>
      </c>
      <c r="D52" s="41"/>
      <c r="E52" s="41"/>
      <c r="F52" s="28" t="str">
        <f>F12</f>
        <v>Žlutice</v>
      </c>
      <c r="G52" s="41"/>
      <c r="H52" s="41"/>
      <c r="I52" s="33" t="s">
        <v>24</v>
      </c>
      <c r="J52" s="73" t="str">
        <f>IF(J12="","",J12)</f>
        <v>15. 11. 2021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26</v>
      </c>
      <c r="D54" s="41"/>
      <c r="E54" s="41"/>
      <c r="F54" s="28" t="str">
        <f>E15</f>
        <v>Střední lesnická škola Žlutice, p.o.</v>
      </c>
      <c r="G54" s="41"/>
      <c r="H54" s="41"/>
      <c r="I54" s="33" t="s">
        <v>34</v>
      </c>
      <c r="J54" s="37" t="str">
        <f>E21</f>
        <v>Ing. Milan KALÁB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121</v>
      </c>
      <c r="D57" s="163"/>
      <c r="E57" s="163"/>
      <c r="F57" s="163"/>
      <c r="G57" s="163"/>
      <c r="H57" s="163"/>
      <c r="I57" s="163"/>
      <c r="J57" s="164" t="s">
        <v>122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76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123</v>
      </c>
    </row>
    <row r="60" s="9" customFormat="1" ht="24.96" customHeight="1">
      <c r="A60" s="9"/>
      <c r="B60" s="166"/>
      <c r="C60" s="167"/>
      <c r="D60" s="168" t="s">
        <v>124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125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287</v>
      </c>
      <c r="E62" s="175"/>
      <c r="F62" s="175"/>
      <c r="G62" s="175"/>
      <c r="H62" s="175"/>
      <c r="I62" s="175"/>
      <c r="J62" s="176">
        <f>J101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202</v>
      </c>
      <c r="E63" s="175"/>
      <c r="F63" s="175"/>
      <c r="G63" s="175"/>
      <c r="H63" s="175"/>
      <c r="I63" s="175"/>
      <c r="J63" s="176">
        <f>J113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496</v>
      </c>
      <c r="E64" s="169"/>
      <c r="F64" s="169"/>
      <c r="G64" s="169"/>
      <c r="H64" s="169"/>
      <c r="I64" s="169"/>
      <c r="J64" s="170">
        <f>J116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497</v>
      </c>
      <c r="E65" s="175"/>
      <c r="F65" s="175"/>
      <c r="G65" s="175"/>
      <c r="H65" s="175"/>
      <c r="I65" s="175"/>
      <c r="J65" s="176">
        <f>J117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126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161" t="str">
        <f>E7</f>
        <v>SOUTĚŽNÍ AREÁL PRO PRÁCI S MOTOROVOU PILOU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118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70" t="str">
        <f>E9</f>
        <v>08 - ZÁKLAD PRO VLAJKY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22</v>
      </c>
      <c r="D79" s="41"/>
      <c r="E79" s="41"/>
      <c r="F79" s="28" t="str">
        <f>F12</f>
        <v>Žlutice</v>
      </c>
      <c r="G79" s="41"/>
      <c r="H79" s="41"/>
      <c r="I79" s="33" t="s">
        <v>24</v>
      </c>
      <c r="J79" s="73" t="str">
        <f>IF(J12="","",J12)</f>
        <v>15. 11. 2021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26</v>
      </c>
      <c r="D81" s="41"/>
      <c r="E81" s="41"/>
      <c r="F81" s="28" t="str">
        <f>E15</f>
        <v>Střední lesnická škola Žlutice, p.o.</v>
      </c>
      <c r="G81" s="41"/>
      <c r="H81" s="41"/>
      <c r="I81" s="33" t="s">
        <v>34</v>
      </c>
      <c r="J81" s="37" t="str">
        <f>E21</f>
        <v>Ing. Milan KALÁB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32</v>
      </c>
      <c r="D82" s="41"/>
      <c r="E82" s="41"/>
      <c r="F82" s="28" t="str">
        <f>IF(E18="","",E18)</f>
        <v>Vyplň údaj</v>
      </c>
      <c r="G82" s="41"/>
      <c r="H82" s="41"/>
      <c r="I82" s="33" t="s">
        <v>39</v>
      </c>
      <c r="J82" s="37" t="str">
        <f>E24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0.32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1" customFormat="1" ht="29.28" customHeight="1">
      <c r="A84" s="178"/>
      <c r="B84" s="179"/>
      <c r="C84" s="180" t="s">
        <v>127</v>
      </c>
      <c r="D84" s="181" t="s">
        <v>63</v>
      </c>
      <c r="E84" s="181" t="s">
        <v>59</v>
      </c>
      <c r="F84" s="181" t="s">
        <v>60</v>
      </c>
      <c r="G84" s="181" t="s">
        <v>128</v>
      </c>
      <c r="H84" s="181" t="s">
        <v>129</v>
      </c>
      <c r="I84" s="181" t="s">
        <v>130</v>
      </c>
      <c r="J84" s="181" t="s">
        <v>122</v>
      </c>
      <c r="K84" s="182" t="s">
        <v>131</v>
      </c>
      <c r="L84" s="183"/>
      <c r="M84" s="93" t="s">
        <v>40</v>
      </c>
      <c r="N84" s="94" t="s">
        <v>48</v>
      </c>
      <c r="O84" s="94" t="s">
        <v>132</v>
      </c>
      <c r="P84" s="94" t="s">
        <v>133</v>
      </c>
      <c r="Q84" s="94" t="s">
        <v>134</v>
      </c>
      <c r="R84" s="94" t="s">
        <v>135</v>
      </c>
      <c r="S84" s="94" t="s">
        <v>136</v>
      </c>
      <c r="T84" s="95" t="s">
        <v>137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="2" customFormat="1" ht="22.8" customHeight="1">
      <c r="A85" s="39"/>
      <c r="B85" s="40"/>
      <c r="C85" s="100" t="s">
        <v>138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P86+P116</f>
        <v>0</v>
      </c>
      <c r="Q85" s="97"/>
      <c r="R85" s="186">
        <f>R86+R116</f>
        <v>4.0798379999999996</v>
      </c>
      <c r="S85" s="97"/>
      <c r="T85" s="187">
        <f>T86+T116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77</v>
      </c>
      <c r="AU85" s="18" t="s">
        <v>123</v>
      </c>
      <c r="BK85" s="188">
        <f>BK86+BK116</f>
        <v>0</v>
      </c>
    </row>
    <row r="86" s="12" customFormat="1" ht="25.92" customHeight="1">
      <c r="A86" s="12"/>
      <c r="B86" s="189"/>
      <c r="C86" s="190"/>
      <c r="D86" s="191" t="s">
        <v>77</v>
      </c>
      <c r="E86" s="192" t="s">
        <v>139</v>
      </c>
      <c r="F86" s="192" t="s">
        <v>140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P87+P101+P113</f>
        <v>0</v>
      </c>
      <c r="Q86" s="197"/>
      <c r="R86" s="198">
        <f>R87+R101+R113</f>
        <v>4.0798379999999996</v>
      </c>
      <c r="S86" s="197"/>
      <c r="T86" s="199">
        <f>T87+T101+T113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86</v>
      </c>
      <c r="AT86" s="201" t="s">
        <v>77</v>
      </c>
      <c r="AU86" s="201" t="s">
        <v>78</v>
      </c>
      <c r="AY86" s="200" t="s">
        <v>141</v>
      </c>
      <c r="BK86" s="202">
        <f>BK87+BK101+BK113</f>
        <v>0</v>
      </c>
    </row>
    <row r="87" s="12" customFormat="1" ht="22.8" customHeight="1">
      <c r="A87" s="12"/>
      <c r="B87" s="189"/>
      <c r="C87" s="190"/>
      <c r="D87" s="191" t="s">
        <v>77</v>
      </c>
      <c r="E87" s="203" t="s">
        <v>86</v>
      </c>
      <c r="F87" s="203" t="s">
        <v>142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SUM(P88:P100)</f>
        <v>0</v>
      </c>
      <c r="Q87" s="197"/>
      <c r="R87" s="198">
        <f>SUM(R88:R100)</f>
        <v>0</v>
      </c>
      <c r="S87" s="197"/>
      <c r="T87" s="199">
        <f>SUM(T88:T100)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86</v>
      </c>
      <c r="AT87" s="201" t="s">
        <v>77</v>
      </c>
      <c r="AU87" s="201" t="s">
        <v>86</v>
      </c>
      <c r="AY87" s="200" t="s">
        <v>141</v>
      </c>
      <c r="BK87" s="202">
        <f>SUM(BK88:BK100)</f>
        <v>0</v>
      </c>
    </row>
    <row r="88" s="2" customFormat="1" ht="24.15" customHeight="1">
      <c r="A88" s="39"/>
      <c r="B88" s="40"/>
      <c r="C88" s="205" t="s">
        <v>86</v>
      </c>
      <c r="D88" s="205" t="s">
        <v>143</v>
      </c>
      <c r="E88" s="206" t="s">
        <v>498</v>
      </c>
      <c r="F88" s="207" t="s">
        <v>499</v>
      </c>
      <c r="G88" s="208" t="s">
        <v>159</v>
      </c>
      <c r="H88" s="209">
        <v>1.5</v>
      </c>
      <c r="I88" s="210"/>
      <c r="J88" s="211">
        <f>ROUND(I88*H88,2)</f>
        <v>0</v>
      </c>
      <c r="K88" s="207" t="s">
        <v>147</v>
      </c>
      <c r="L88" s="45"/>
      <c r="M88" s="212" t="s">
        <v>40</v>
      </c>
      <c r="N88" s="213" t="s">
        <v>49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148</v>
      </c>
      <c r="AT88" s="216" t="s">
        <v>143</v>
      </c>
      <c r="AU88" s="216" t="s">
        <v>88</v>
      </c>
      <c r="AY88" s="18" t="s">
        <v>141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86</v>
      </c>
      <c r="BK88" s="217">
        <f>ROUND(I88*H88,2)</f>
        <v>0</v>
      </c>
      <c r="BL88" s="18" t="s">
        <v>148</v>
      </c>
      <c r="BM88" s="216" t="s">
        <v>500</v>
      </c>
    </row>
    <row r="89" s="2" customFormat="1">
      <c r="A89" s="39"/>
      <c r="B89" s="40"/>
      <c r="C89" s="41"/>
      <c r="D89" s="218" t="s">
        <v>150</v>
      </c>
      <c r="E89" s="41"/>
      <c r="F89" s="219" t="s">
        <v>501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150</v>
      </c>
      <c r="AU89" s="18" t="s">
        <v>88</v>
      </c>
    </row>
    <row r="90" s="13" customFormat="1">
      <c r="A90" s="13"/>
      <c r="B90" s="225"/>
      <c r="C90" s="226"/>
      <c r="D90" s="223" t="s">
        <v>154</v>
      </c>
      <c r="E90" s="227" t="s">
        <v>40</v>
      </c>
      <c r="F90" s="228" t="s">
        <v>502</v>
      </c>
      <c r="G90" s="226"/>
      <c r="H90" s="227" t="s">
        <v>40</v>
      </c>
      <c r="I90" s="229"/>
      <c r="J90" s="226"/>
      <c r="K90" s="226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154</v>
      </c>
      <c r="AU90" s="234" t="s">
        <v>88</v>
      </c>
      <c r="AV90" s="13" t="s">
        <v>86</v>
      </c>
      <c r="AW90" s="13" t="s">
        <v>38</v>
      </c>
      <c r="AX90" s="13" t="s">
        <v>78</v>
      </c>
      <c r="AY90" s="234" t="s">
        <v>141</v>
      </c>
    </row>
    <row r="91" s="14" customFormat="1">
      <c r="A91" s="14"/>
      <c r="B91" s="235"/>
      <c r="C91" s="236"/>
      <c r="D91" s="223" t="s">
        <v>154</v>
      </c>
      <c r="E91" s="237" t="s">
        <v>40</v>
      </c>
      <c r="F91" s="238" t="s">
        <v>503</v>
      </c>
      <c r="G91" s="236"/>
      <c r="H91" s="239">
        <v>1.5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5" t="s">
        <v>154</v>
      </c>
      <c r="AU91" s="245" t="s">
        <v>88</v>
      </c>
      <c r="AV91" s="14" t="s">
        <v>88</v>
      </c>
      <c r="AW91" s="14" t="s">
        <v>38</v>
      </c>
      <c r="AX91" s="14" t="s">
        <v>86</v>
      </c>
      <c r="AY91" s="245" t="s">
        <v>141</v>
      </c>
    </row>
    <row r="92" s="2" customFormat="1" ht="37.8" customHeight="1">
      <c r="A92" s="39"/>
      <c r="B92" s="40"/>
      <c r="C92" s="205" t="s">
        <v>88</v>
      </c>
      <c r="D92" s="205" t="s">
        <v>143</v>
      </c>
      <c r="E92" s="206" t="s">
        <v>157</v>
      </c>
      <c r="F92" s="207" t="s">
        <v>158</v>
      </c>
      <c r="G92" s="208" t="s">
        <v>159</v>
      </c>
      <c r="H92" s="209">
        <v>1.5</v>
      </c>
      <c r="I92" s="210"/>
      <c r="J92" s="211">
        <f>ROUND(I92*H92,2)</f>
        <v>0</v>
      </c>
      <c r="K92" s="207" t="s">
        <v>147</v>
      </c>
      <c r="L92" s="45"/>
      <c r="M92" s="212" t="s">
        <v>40</v>
      </c>
      <c r="N92" s="213" t="s">
        <v>49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148</v>
      </c>
      <c r="AT92" s="216" t="s">
        <v>143</v>
      </c>
      <c r="AU92" s="216" t="s">
        <v>88</v>
      </c>
      <c r="AY92" s="18" t="s">
        <v>141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86</v>
      </c>
      <c r="BK92" s="217">
        <f>ROUND(I92*H92,2)</f>
        <v>0</v>
      </c>
      <c r="BL92" s="18" t="s">
        <v>148</v>
      </c>
      <c r="BM92" s="216" t="s">
        <v>504</v>
      </c>
    </row>
    <row r="93" s="2" customFormat="1">
      <c r="A93" s="39"/>
      <c r="B93" s="40"/>
      <c r="C93" s="41"/>
      <c r="D93" s="218" t="s">
        <v>150</v>
      </c>
      <c r="E93" s="41"/>
      <c r="F93" s="219" t="s">
        <v>161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150</v>
      </c>
      <c r="AU93" s="18" t="s">
        <v>88</v>
      </c>
    </row>
    <row r="94" s="2" customFormat="1">
      <c r="A94" s="39"/>
      <c r="B94" s="40"/>
      <c r="C94" s="41"/>
      <c r="D94" s="223" t="s">
        <v>152</v>
      </c>
      <c r="E94" s="41"/>
      <c r="F94" s="224" t="s">
        <v>211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152</v>
      </c>
      <c r="AU94" s="18" t="s">
        <v>88</v>
      </c>
    </row>
    <row r="95" s="13" customFormat="1">
      <c r="A95" s="13"/>
      <c r="B95" s="225"/>
      <c r="C95" s="226"/>
      <c r="D95" s="223" t="s">
        <v>154</v>
      </c>
      <c r="E95" s="227" t="s">
        <v>40</v>
      </c>
      <c r="F95" s="228" t="s">
        <v>162</v>
      </c>
      <c r="G95" s="226"/>
      <c r="H95" s="227" t="s">
        <v>40</v>
      </c>
      <c r="I95" s="229"/>
      <c r="J95" s="226"/>
      <c r="K95" s="226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154</v>
      </c>
      <c r="AU95" s="234" t="s">
        <v>88</v>
      </c>
      <c r="AV95" s="13" t="s">
        <v>86</v>
      </c>
      <c r="AW95" s="13" t="s">
        <v>38</v>
      </c>
      <c r="AX95" s="13" t="s">
        <v>78</v>
      </c>
      <c r="AY95" s="234" t="s">
        <v>141</v>
      </c>
    </row>
    <row r="96" s="14" customFormat="1">
      <c r="A96" s="14"/>
      <c r="B96" s="235"/>
      <c r="C96" s="236"/>
      <c r="D96" s="223" t="s">
        <v>154</v>
      </c>
      <c r="E96" s="237" t="s">
        <v>40</v>
      </c>
      <c r="F96" s="238" t="s">
        <v>505</v>
      </c>
      <c r="G96" s="236"/>
      <c r="H96" s="239">
        <v>1.5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154</v>
      </c>
      <c r="AU96" s="245" t="s">
        <v>88</v>
      </c>
      <c r="AV96" s="14" t="s">
        <v>88</v>
      </c>
      <c r="AW96" s="14" t="s">
        <v>38</v>
      </c>
      <c r="AX96" s="14" t="s">
        <v>86</v>
      </c>
      <c r="AY96" s="245" t="s">
        <v>141</v>
      </c>
    </row>
    <row r="97" s="2" customFormat="1" ht="21.75" customHeight="1">
      <c r="A97" s="39"/>
      <c r="B97" s="40"/>
      <c r="C97" s="205" t="s">
        <v>164</v>
      </c>
      <c r="D97" s="205" t="s">
        <v>143</v>
      </c>
      <c r="E97" s="206" t="s">
        <v>222</v>
      </c>
      <c r="F97" s="207" t="s">
        <v>223</v>
      </c>
      <c r="G97" s="208" t="s">
        <v>146</v>
      </c>
      <c r="H97" s="209">
        <v>1.5</v>
      </c>
      <c r="I97" s="210"/>
      <c r="J97" s="211">
        <f>ROUND(I97*H97,2)</f>
        <v>0</v>
      </c>
      <c r="K97" s="207" t="s">
        <v>147</v>
      </c>
      <c r="L97" s="45"/>
      <c r="M97" s="212" t="s">
        <v>40</v>
      </c>
      <c r="N97" s="213" t="s">
        <v>49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148</v>
      </c>
      <c r="AT97" s="216" t="s">
        <v>143</v>
      </c>
      <c r="AU97" s="216" t="s">
        <v>88</v>
      </c>
      <c r="AY97" s="18" t="s">
        <v>141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86</v>
      </c>
      <c r="BK97" s="217">
        <f>ROUND(I97*H97,2)</f>
        <v>0</v>
      </c>
      <c r="BL97" s="18" t="s">
        <v>148</v>
      </c>
      <c r="BM97" s="216" t="s">
        <v>506</v>
      </c>
    </row>
    <row r="98" s="2" customFormat="1">
      <c r="A98" s="39"/>
      <c r="B98" s="40"/>
      <c r="C98" s="41"/>
      <c r="D98" s="218" t="s">
        <v>150</v>
      </c>
      <c r="E98" s="41"/>
      <c r="F98" s="219" t="s">
        <v>225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150</v>
      </c>
      <c r="AU98" s="18" t="s">
        <v>88</v>
      </c>
    </row>
    <row r="99" s="13" customFormat="1">
      <c r="A99" s="13"/>
      <c r="B99" s="225"/>
      <c r="C99" s="226"/>
      <c r="D99" s="223" t="s">
        <v>154</v>
      </c>
      <c r="E99" s="227" t="s">
        <v>40</v>
      </c>
      <c r="F99" s="228" t="s">
        <v>162</v>
      </c>
      <c r="G99" s="226"/>
      <c r="H99" s="227" t="s">
        <v>40</v>
      </c>
      <c r="I99" s="229"/>
      <c r="J99" s="226"/>
      <c r="K99" s="226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154</v>
      </c>
      <c r="AU99" s="234" t="s">
        <v>88</v>
      </c>
      <c r="AV99" s="13" t="s">
        <v>86</v>
      </c>
      <c r="AW99" s="13" t="s">
        <v>38</v>
      </c>
      <c r="AX99" s="13" t="s">
        <v>78</v>
      </c>
      <c r="AY99" s="234" t="s">
        <v>141</v>
      </c>
    </row>
    <row r="100" s="14" customFormat="1">
      <c r="A100" s="14"/>
      <c r="B100" s="235"/>
      <c r="C100" s="236"/>
      <c r="D100" s="223" t="s">
        <v>154</v>
      </c>
      <c r="E100" s="237" t="s">
        <v>40</v>
      </c>
      <c r="F100" s="238" t="s">
        <v>507</v>
      </c>
      <c r="G100" s="236"/>
      <c r="H100" s="239">
        <v>1.5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154</v>
      </c>
      <c r="AU100" s="245" t="s">
        <v>88</v>
      </c>
      <c r="AV100" s="14" t="s">
        <v>88</v>
      </c>
      <c r="AW100" s="14" t="s">
        <v>38</v>
      </c>
      <c r="AX100" s="14" t="s">
        <v>86</v>
      </c>
      <c r="AY100" s="245" t="s">
        <v>141</v>
      </c>
    </row>
    <row r="101" s="12" customFormat="1" ht="22.8" customHeight="1">
      <c r="A101" s="12"/>
      <c r="B101" s="189"/>
      <c r="C101" s="190"/>
      <c r="D101" s="191" t="s">
        <v>77</v>
      </c>
      <c r="E101" s="203" t="s">
        <v>88</v>
      </c>
      <c r="F101" s="203" t="s">
        <v>302</v>
      </c>
      <c r="G101" s="190"/>
      <c r="H101" s="190"/>
      <c r="I101" s="193"/>
      <c r="J101" s="204">
        <f>BK101</f>
        <v>0</v>
      </c>
      <c r="K101" s="190"/>
      <c r="L101" s="195"/>
      <c r="M101" s="196"/>
      <c r="N101" s="197"/>
      <c r="O101" s="197"/>
      <c r="P101" s="198">
        <f>SUM(P102:P112)</f>
        <v>0</v>
      </c>
      <c r="Q101" s="197"/>
      <c r="R101" s="198">
        <f>SUM(R102:R112)</f>
        <v>4.0798379999999996</v>
      </c>
      <c r="S101" s="197"/>
      <c r="T101" s="199">
        <f>SUM(T102:T112)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0" t="s">
        <v>86</v>
      </c>
      <c r="AT101" s="201" t="s">
        <v>77</v>
      </c>
      <c r="AU101" s="201" t="s">
        <v>86</v>
      </c>
      <c r="AY101" s="200" t="s">
        <v>141</v>
      </c>
      <c r="BK101" s="202">
        <f>SUM(BK102:BK112)</f>
        <v>0</v>
      </c>
    </row>
    <row r="102" s="2" customFormat="1" ht="16.5" customHeight="1">
      <c r="A102" s="39"/>
      <c r="B102" s="40"/>
      <c r="C102" s="205" t="s">
        <v>148</v>
      </c>
      <c r="D102" s="205" t="s">
        <v>143</v>
      </c>
      <c r="E102" s="206" t="s">
        <v>508</v>
      </c>
      <c r="F102" s="207" t="s">
        <v>509</v>
      </c>
      <c r="G102" s="208" t="s">
        <v>159</v>
      </c>
      <c r="H102" s="209">
        <v>1.6499999999999999</v>
      </c>
      <c r="I102" s="210"/>
      <c r="J102" s="211">
        <f>ROUND(I102*H102,2)</f>
        <v>0</v>
      </c>
      <c r="K102" s="207" t="s">
        <v>147</v>
      </c>
      <c r="L102" s="45"/>
      <c r="M102" s="212" t="s">
        <v>40</v>
      </c>
      <c r="N102" s="213" t="s">
        <v>49</v>
      </c>
      <c r="O102" s="85"/>
      <c r="P102" s="214">
        <f>O102*H102</f>
        <v>0</v>
      </c>
      <c r="Q102" s="214">
        <v>2.47214</v>
      </c>
      <c r="R102" s="214">
        <f>Q102*H102</f>
        <v>4.0790309999999996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148</v>
      </c>
      <c r="AT102" s="216" t="s">
        <v>143</v>
      </c>
      <c r="AU102" s="216" t="s">
        <v>88</v>
      </c>
      <c r="AY102" s="18" t="s">
        <v>141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86</v>
      </c>
      <c r="BK102" s="217">
        <f>ROUND(I102*H102,2)</f>
        <v>0</v>
      </c>
      <c r="BL102" s="18" t="s">
        <v>148</v>
      </c>
      <c r="BM102" s="216" t="s">
        <v>510</v>
      </c>
    </row>
    <row r="103" s="2" customFormat="1">
      <c r="A103" s="39"/>
      <c r="B103" s="40"/>
      <c r="C103" s="41"/>
      <c r="D103" s="218" t="s">
        <v>150</v>
      </c>
      <c r="E103" s="41"/>
      <c r="F103" s="219" t="s">
        <v>511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150</v>
      </c>
      <c r="AU103" s="18" t="s">
        <v>88</v>
      </c>
    </row>
    <row r="104" s="2" customFormat="1">
      <c r="A104" s="39"/>
      <c r="B104" s="40"/>
      <c r="C104" s="41"/>
      <c r="D104" s="223" t="s">
        <v>152</v>
      </c>
      <c r="E104" s="41"/>
      <c r="F104" s="224" t="s">
        <v>512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152</v>
      </c>
      <c r="AU104" s="18" t="s">
        <v>88</v>
      </c>
    </row>
    <row r="105" s="13" customFormat="1">
      <c r="A105" s="13"/>
      <c r="B105" s="225"/>
      <c r="C105" s="226"/>
      <c r="D105" s="223" t="s">
        <v>154</v>
      </c>
      <c r="E105" s="227" t="s">
        <v>40</v>
      </c>
      <c r="F105" s="228" t="s">
        <v>502</v>
      </c>
      <c r="G105" s="226"/>
      <c r="H105" s="227" t="s">
        <v>40</v>
      </c>
      <c r="I105" s="229"/>
      <c r="J105" s="226"/>
      <c r="K105" s="226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154</v>
      </c>
      <c r="AU105" s="234" t="s">
        <v>88</v>
      </c>
      <c r="AV105" s="13" t="s">
        <v>86</v>
      </c>
      <c r="AW105" s="13" t="s">
        <v>38</v>
      </c>
      <c r="AX105" s="13" t="s">
        <v>78</v>
      </c>
      <c r="AY105" s="234" t="s">
        <v>141</v>
      </c>
    </row>
    <row r="106" s="14" customFormat="1">
      <c r="A106" s="14"/>
      <c r="B106" s="235"/>
      <c r="C106" s="236"/>
      <c r="D106" s="223" t="s">
        <v>154</v>
      </c>
      <c r="E106" s="237" t="s">
        <v>40</v>
      </c>
      <c r="F106" s="238" t="s">
        <v>513</v>
      </c>
      <c r="G106" s="236"/>
      <c r="H106" s="239">
        <v>1.6499999999999999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154</v>
      </c>
      <c r="AU106" s="245" t="s">
        <v>88</v>
      </c>
      <c r="AV106" s="14" t="s">
        <v>88</v>
      </c>
      <c r="AW106" s="14" t="s">
        <v>38</v>
      </c>
      <c r="AX106" s="14" t="s">
        <v>86</v>
      </c>
      <c r="AY106" s="245" t="s">
        <v>141</v>
      </c>
    </row>
    <row r="107" s="2" customFormat="1" ht="16.5" customHeight="1">
      <c r="A107" s="39"/>
      <c r="B107" s="40"/>
      <c r="C107" s="205" t="s">
        <v>177</v>
      </c>
      <c r="D107" s="205" t="s">
        <v>143</v>
      </c>
      <c r="E107" s="206" t="s">
        <v>514</v>
      </c>
      <c r="F107" s="207" t="s">
        <v>515</v>
      </c>
      <c r="G107" s="208" t="s">
        <v>146</v>
      </c>
      <c r="H107" s="209">
        <v>0.29999999999999999</v>
      </c>
      <c r="I107" s="210"/>
      <c r="J107" s="211">
        <f>ROUND(I107*H107,2)</f>
        <v>0</v>
      </c>
      <c r="K107" s="207" t="s">
        <v>147</v>
      </c>
      <c r="L107" s="45"/>
      <c r="M107" s="212" t="s">
        <v>40</v>
      </c>
      <c r="N107" s="213" t="s">
        <v>49</v>
      </c>
      <c r="O107" s="85"/>
      <c r="P107" s="214">
        <f>O107*H107</f>
        <v>0</v>
      </c>
      <c r="Q107" s="214">
        <v>0.0026900000000000001</v>
      </c>
      <c r="R107" s="214">
        <f>Q107*H107</f>
        <v>0.00080699999999999999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148</v>
      </c>
      <c r="AT107" s="216" t="s">
        <v>143</v>
      </c>
      <c r="AU107" s="216" t="s">
        <v>88</v>
      </c>
      <c r="AY107" s="18" t="s">
        <v>141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86</v>
      </c>
      <c r="BK107" s="217">
        <f>ROUND(I107*H107,2)</f>
        <v>0</v>
      </c>
      <c r="BL107" s="18" t="s">
        <v>148</v>
      </c>
      <c r="BM107" s="216" t="s">
        <v>516</v>
      </c>
    </row>
    <row r="108" s="2" customFormat="1">
      <c r="A108" s="39"/>
      <c r="B108" s="40"/>
      <c r="C108" s="41"/>
      <c r="D108" s="218" t="s">
        <v>150</v>
      </c>
      <c r="E108" s="41"/>
      <c r="F108" s="219" t="s">
        <v>517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150</v>
      </c>
      <c r="AU108" s="18" t="s">
        <v>88</v>
      </c>
    </row>
    <row r="109" s="13" customFormat="1">
      <c r="A109" s="13"/>
      <c r="B109" s="225"/>
      <c r="C109" s="226"/>
      <c r="D109" s="223" t="s">
        <v>154</v>
      </c>
      <c r="E109" s="227" t="s">
        <v>40</v>
      </c>
      <c r="F109" s="228" t="s">
        <v>502</v>
      </c>
      <c r="G109" s="226"/>
      <c r="H109" s="227" t="s">
        <v>40</v>
      </c>
      <c r="I109" s="229"/>
      <c r="J109" s="226"/>
      <c r="K109" s="226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154</v>
      </c>
      <c r="AU109" s="234" t="s">
        <v>88</v>
      </c>
      <c r="AV109" s="13" t="s">
        <v>86</v>
      </c>
      <c r="AW109" s="13" t="s">
        <v>38</v>
      </c>
      <c r="AX109" s="13" t="s">
        <v>78</v>
      </c>
      <c r="AY109" s="234" t="s">
        <v>141</v>
      </c>
    </row>
    <row r="110" s="14" customFormat="1">
      <c r="A110" s="14"/>
      <c r="B110" s="235"/>
      <c r="C110" s="236"/>
      <c r="D110" s="223" t="s">
        <v>154</v>
      </c>
      <c r="E110" s="237" t="s">
        <v>40</v>
      </c>
      <c r="F110" s="238" t="s">
        <v>518</v>
      </c>
      <c r="G110" s="236"/>
      <c r="H110" s="239">
        <v>0.29999999999999999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154</v>
      </c>
      <c r="AU110" s="245" t="s">
        <v>88</v>
      </c>
      <c r="AV110" s="14" t="s">
        <v>88</v>
      </c>
      <c r="AW110" s="14" t="s">
        <v>38</v>
      </c>
      <c r="AX110" s="14" t="s">
        <v>86</v>
      </c>
      <c r="AY110" s="245" t="s">
        <v>141</v>
      </c>
    </row>
    <row r="111" s="2" customFormat="1" ht="16.5" customHeight="1">
      <c r="A111" s="39"/>
      <c r="B111" s="40"/>
      <c r="C111" s="205" t="s">
        <v>185</v>
      </c>
      <c r="D111" s="205" t="s">
        <v>143</v>
      </c>
      <c r="E111" s="206" t="s">
        <v>519</v>
      </c>
      <c r="F111" s="207" t="s">
        <v>520</v>
      </c>
      <c r="G111" s="208" t="s">
        <v>146</v>
      </c>
      <c r="H111" s="209">
        <v>0.29999999999999999</v>
      </c>
      <c r="I111" s="210"/>
      <c r="J111" s="211">
        <f>ROUND(I111*H111,2)</f>
        <v>0</v>
      </c>
      <c r="K111" s="207" t="s">
        <v>147</v>
      </c>
      <c r="L111" s="45"/>
      <c r="M111" s="212" t="s">
        <v>40</v>
      </c>
      <c r="N111" s="213" t="s">
        <v>49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148</v>
      </c>
      <c r="AT111" s="216" t="s">
        <v>143</v>
      </c>
      <c r="AU111" s="216" t="s">
        <v>88</v>
      </c>
      <c r="AY111" s="18" t="s">
        <v>141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86</v>
      </c>
      <c r="BK111" s="217">
        <f>ROUND(I111*H111,2)</f>
        <v>0</v>
      </c>
      <c r="BL111" s="18" t="s">
        <v>148</v>
      </c>
      <c r="BM111" s="216" t="s">
        <v>521</v>
      </c>
    </row>
    <row r="112" s="2" customFormat="1">
      <c r="A112" s="39"/>
      <c r="B112" s="40"/>
      <c r="C112" s="41"/>
      <c r="D112" s="218" t="s">
        <v>150</v>
      </c>
      <c r="E112" s="41"/>
      <c r="F112" s="219" t="s">
        <v>522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150</v>
      </c>
      <c r="AU112" s="18" t="s">
        <v>88</v>
      </c>
    </row>
    <row r="113" s="12" customFormat="1" ht="22.8" customHeight="1">
      <c r="A113" s="12"/>
      <c r="B113" s="189"/>
      <c r="C113" s="190"/>
      <c r="D113" s="191" t="s">
        <v>77</v>
      </c>
      <c r="E113" s="203" t="s">
        <v>271</v>
      </c>
      <c r="F113" s="203" t="s">
        <v>272</v>
      </c>
      <c r="G113" s="190"/>
      <c r="H113" s="190"/>
      <c r="I113" s="193"/>
      <c r="J113" s="204">
        <f>BK113</f>
        <v>0</v>
      </c>
      <c r="K113" s="190"/>
      <c r="L113" s="195"/>
      <c r="M113" s="196"/>
      <c r="N113" s="197"/>
      <c r="O113" s="197"/>
      <c r="P113" s="198">
        <f>SUM(P114:P115)</f>
        <v>0</v>
      </c>
      <c r="Q113" s="197"/>
      <c r="R113" s="198">
        <f>SUM(R114:R115)</f>
        <v>0</v>
      </c>
      <c r="S113" s="197"/>
      <c r="T113" s="199">
        <f>SUM(T114:T115)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0" t="s">
        <v>86</v>
      </c>
      <c r="AT113" s="201" t="s">
        <v>77</v>
      </c>
      <c r="AU113" s="201" t="s">
        <v>86</v>
      </c>
      <c r="AY113" s="200" t="s">
        <v>141</v>
      </c>
      <c r="BK113" s="202">
        <f>SUM(BK114:BK115)</f>
        <v>0</v>
      </c>
    </row>
    <row r="114" s="2" customFormat="1" ht="16.5" customHeight="1">
      <c r="A114" s="39"/>
      <c r="B114" s="40"/>
      <c r="C114" s="205" t="s">
        <v>190</v>
      </c>
      <c r="D114" s="205" t="s">
        <v>143</v>
      </c>
      <c r="E114" s="206" t="s">
        <v>523</v>
      </c>
      <c r="F114" s="207" t="s">
        <v>524</v>
      </c>
      <c r="G114" s="208" t="s">
        <v>276</v>
      </c>
      <c r="H114" s="209">
        <v>4.0800000000000001</v>
      </c>
      <c r="I114" s="210"/>
      <c r="J114" s="211">
        <f>ROUND(I114*H114,2)</f>
        <v>0</v>
      </c>
      <c r="K114" s="207" t="s">
        <v>147</v>
      </c>
      <c r="L114" s="45"/>
      <c r="M114" s="212" t="s">
        <v>40</v>
      </c>
      <c r="N114" s="213" t="s">
        <v>49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148</v>
      </c>
      <c r="AT114" s="216" t="s">
        <v>143</v>
      </c>
      <c r="AU114" s="216" t="s">
        <v>88</v>
      </c>
      <c r="AY114" s="18" t="s">
        <v>141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86</v>
      </c>
      <c r="BK114" s="217">
        <f>ROUND(I114*H114,2)</f>
        <v>0</v>
      </c>
      <c r="BL114" s="18" t="s">
        <v>148</v>
      </c>
      <c r="BM114" s="216" t="s">
        <v>525</v>
      </c>
    </row>
    <row r="115" s="2" customFormat="1">
      <c r="A115" s="39"/>
      <c r="B115" s="40"/>
      <c r="C115" s="41"/>
      <c r="D115" s="218" t="s">
        <v>150</v>
      </c>
      <c r="E115" s="41"/>
      <c r="F115" s="219" t="s">
        <v>526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150</v>
      </c>
      <c r="AU115" s="18" t="s">
        <v>88</v>
      </c>
    </row>
    <row r="116" s="12" customFormat="1" ht="25.92" customHeight="1">
      <c r="A116" s="12"/>
      <c r="B116" s="189"/>
      <c r="C116" s="190"/>
      <c r="D116" s="191" t="s">
        <v>77</v>
      </c>
      <c r="E116" s="192" t="s">
        <v>527</v>
      </c>
      <c r="F116" s="192" t="s">
        <v>528</v>
      </c>
      <c r="G116" s="190"/>
      <c r="H116" s="190"/>
      <c r="I116" s="193"/>
      <c r="J116" s="194">
        <f>BK116</f>
        <v>0</v>
      </c>
      <c r="K116" s="190"/>
      <c r="L116" s="195"/>
      <c r="M116" s="196"/>
      <c r="N116" s="197"/>
      <c r="O116" s="197"/>
      <c r="P116" s="198">
        <f>P117</f>
        <v>0</v>
      </c>
      <c r="Q116" s="197"/>
      <c r="R116" s="198">
        <f>R117</f>
        <v>0</v>
      </c>
      <c r="S116" s="197"/>
      <c r="T116" s="199">
        <f>T117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0" t="s">
        <v>88</v>
      </c>
      <c r="AT116" s="201" t="s">
        <v>77</v>
      </c>
      <c r="AU116" s="201" t="s">
        <v>78</v>
      </c>
      <c r="AY116" s="200" t="s">
        <v>141</v>
      </c>
      <c r="BK116" s="202">
        <f>BK117</f>
        <v>0</v>
      </c>
    </row>
    <row r="117" s="12" customFormat="1" ht="22.8" customHeight="1">
      <c r="A117" s="12"/>
      <c r="B117" s="189"/>
      <c r="C117" s="190"/>
      <c r="D117" s="191" t="s">
        <v>77</v>
      </c>
      <c r="E117" s="203" t="s">
        <v>529</v>
      </c>
      <c r="F117" s="203" t="s">
        <v>530</v>
      </c>
      <c r="G117" s="190"/>
      <c r="H117" s="190"/>
      <c r="I117" s="193"/>
      <c r="J117" s="204">
        <f>BK117</f>
        <v>0</v>
      </c>
      <c r="K117" s="190"/>
      <c r="L117" s="195"/>
      <c r="M117" s="196"/>
      <c r="N117" s="197"/>
      <c r="O117" s="197"/>
      <c r="P117" s="198">
        <f>SUM(P118:P126)</f>
        <v>0</v>
      </c>
      <c r="Q117" s="197"/>
      <c r="R117" s="198">
        <f>SUM(R118:R126)</f>
        <v>0</v>
      </c>
      <c r="S117" s="197"/>
      <c r="T117" s="199">
        <f>SUM(T118:T126)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0" t="s">
        <v>88</v>
      </c>
      <c r="AT117" s="201" t="s">
        <v>77</v>
      </c>
      <c r="AU117" s="201" t="s">
        <v>86</v>
      </c>
      <c r="AY117" s="200" t="s">
        <v>141</v>
      </c>
      <c r="BK117" s="202">
        <f>SUM(BK118:BK126)</f>
        <v>0</v>
      </c>
    </row>
    <row r="118" s="2" customFormat="1" ht="16.5" customHeight="1">
      <c r="A118" s="39"/>
      <c r="B118" s="40"/>
      <c r="C118" s="205" t="s">
        <v>182</v>
      </c>
      <c r="D118" s="205" t="s">
        <v>143</v>
      </c>
      <c r="E118" s="206" t="s">
        <v>531</v>
      </c>
      <c r="F118" s="207" t="s">
        <v>532</v>
      </c>
      <c r="G118" s="208" t="s">
        <v>448</v>
      </c>
      <c r="H118" s="209">
        <v>3</v>
      </c>
      <c r="I118" s="210"/>
      <c r="J118" s="211">
        <f>ROUND(I118*H118,2)</f>
        <v>0</v>
      </c>
      <c r="K118" s="207" t="s">
        <v>249</v>
      </c>
      <c r="L118" s="45"/>
      <c r="M118" s="212" t="s">
        <v>40</v>
      </c>
      <c r="N118" s="213" t="s">
        <v>49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349</v>
      </c>
      <c r="AT118" s="216" t="s">
        <v>143</v>
      </c>
      <c r="AU118" s="216" t="s">
        <v>88</v>
      </c>
      <c r="AY118" s="18" t="s">
        <v>141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86</v>
      </c>
      <c r="BK118" s="217">
        <f>ROUND(I118*H118,2)</f>
        <v>0</v>
      </c>
      <c r="BL118" s="18" t="s">
        <v>349</v>
      </c>
      <c r="BM118" s="216" t="s">
        <v>533</v>
      </c>
    </row>
    <row r="119" s="13" customFormat="1">
      <c r="A119" s="13"/>
      <c r="B119" s="225"/>
      <c r="C119" s="226"/>
      <c r="D119" s="223" t="s">
        <v>154</v>
      </c>
      <c r="E119" s="227" t="s">
        <v>40</v>
      </c>
      <c r="F119" s="228" t="s">
        <v>502</v>
      </c>
      <c r="G119" s="226"/>
      <c r="H119" s="227" t="s">
        <v>40</v>
      </c>
      <c r="I119" s="229"/>
      <c r="J119" s="226"/>
      <c r="K119" s="226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154</v>
      </c>
      <c r="AU119" s="234" t="s">
        <v>88</v>
      </c>
      <c r="AV119" s="13" t="s">
        <v>86</v>
      </c>
      <c r="AW119" s="13" t="s">
        <v>38</v>
      </c>
      <c r="AX119" s="13" t="s">
        <v>78</v>
      </c>
      <c r="AY119" s="234" t="s">
        <v>141</v>
      </c>
    </row>
    <row r="120" s="14" customFormat="1">
      <c r="A120" s="14"/>
      <c r="B120" s="235"/>
      <c r="C120" s="236"/>
      <c r="D120" s="223" t="s">
        <v>154</v>
      </c>
      <c r="E120" s="237" t="s">
        <v>40</v>
      </c>
      <c r="F120" s="238" t="s">
        <v>164</v>
      </c>
      <c r="G120" s="236"/>
      <c r="H120" s="239">
        <v>3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154</v>
      </c>
      <c r="AU120" s="245" t="s">
        <v>88</v>
      </c>
      <c r="AV120" s="14" t="s">
        <v>88</v>
      </c>
      <c r="AW120" s="14" t="s">
        <v>38</v>
      </c>
      <c r="AX120" s="14" t="s">
        <v>86</v>
      </c>
      <c r="AY120" s="245" t="s">
        <v>141</v>
      </c>
    </row>
    <row r="121" s="2" customFormat="1" ht="21.75" customHeight="1">
      <c r="A121" s="39"/>
      <c r="B121" s="40"/>
      <c r="C121" s="205" t="s">
        <v>242</v>
      </c>
      <c r="D121" s="205" t="s">
        <v>143</v>
      </c>
      <c r="E121" s="206" t="s">
        <v>534</v>
      </c>
      <c r="F121" s="207" t="s">
        <v>535</v>
      </c>
      <c r="G121" s="208" t="s">
        <v>448</v>
      </c>
      <c r="H121" s="209">
        <v>3</v>
      </c>
      <c r="I121" s="210"/>
      <c r="J121" s="211">
        <f>ROUND(I121*H121,2)</f>
        <v>0</v>
      </c>
      <c r="K121" s="207" t="s">
        <v>249</v>
      </c>
      <c r="L121" s="45"/>
      <c r="M121" s="212" t="s">
        <v>40</v>
      </c>
      <c r="N121" s="213" t="s">
        <v>49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349</v>
      </c>
      <c r="AT121" s="216" t="s">
        <v>143</v>
      </c>
      <c r="AU121" s="216" t="s">
        <v>88</v>
      </c>
      <c r="AY121" s="18" t="s">
        <v>141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86</v>
      </c>
      <c r="BK121" s="217">
        <f>ROUND(I121*H121,2)</f>
        <v>0</v>
      </c>
      <c r="BL121" s="18" t="s">
        <v>349</v>
      </c>
      <c r="BM121" s="216" t="s">
        <v>536</v>
      </c>
    </row>
    <row r="122" s="2" customFormat="1">
      <c r="A122" s="39"/>
      <c r="B122" s="40"/>
      <c r="C122" s="41"/>
      <c r="D122" s="223" t="s">
        <v>152</v>
      </c>
      <c r="E122" s="41"/>
      <c r="F122" s="224" t="s">
        <v>537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152</v>
      </c>
      <c r="AU122" s="18" t="s">
        <v>88</v>
      </c>
    </row>
    <row r="123" s="13" customFormat="1">
      <c r="A123" s="13"/>
      <c r="B123" s="225"/>
      <c r="C123" s="226"/>
      <c r="D123" s="223" t="s">
        <v>154</v>
      </c>
      <c r="E123" s="227" t="s">
        <v>40</v>
      </c>
      <c r="F123" s="228" t="s">
        <v>502</v>
      </c>
      <c r="G123" s="226"/>
      <c r="H123" s="227" t="s">
        <v>40</v>
      </c>
      <c r="I123" s="229"/>
      <c r="J123" s="226"/>
      <c r="K123" s="226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154</v>
      </c>
      <c r="AU123" s="234" t="s">
        <v>88</v>
      </c>
      <c r="AV123" s="13" t="s">
        <v>86</v>
      </c>
      <c r="AW123" s="13" t="s">
        <v>38</v>
      </c>
      <c r="AX123" s="13" t="s">
        <v>78</v>
      </c>
      <c r="AY123" s="234" t="s">
        <v>141</v>
      </c>
    </row>
    <row r="124" s="14" customFormat="1">
      <c r="A124" s="14"/>
      <c r="B124" s="235"/>
      <c r="C124" s="236"/>
      <c r="D124" s="223" t="s">
        <v>154</v>
      </c>
      <c r="E124" s="237" t="s">
        <v>40</v>
      </c>
      <c r="F124" s="238" t="s">
        <v>164</v>
      </c>
      <c r="G124" s="236"/>
      <c r="H124" s="239">
        <v>3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5" t="s">
        <v>154</v>
      </c>
      <c r="AU124" s="245" t="s">
        <v>88</v>
      </c>
      <c r="AV124" s="14" t="s">
        <v>88</v>
      </c>
      <c r="AW124" s="14" t="s">
        <v>38</v>
      </c>
      <c r="AX124" s="14" t="s">
        <v>86</v>
      </c>
      <c r="AY124" s="245" t="s">
        <v>141</v>
      </c>
    </row>
    <row r="125" s="2" customFormat="1" ht="24.15" customHeight="1">
      <c r="A125" s="39"/>
      <c r="B125" s="40"/>
      <c r="C125" s="205" t="s">
        <v>110</v>
      </c>
      <c r="D125" s="205" t="s">
        <v>143</v>
      </c>
      <c r="E125" s="206" t="s">
        <v>538</v>
      </c>
      <c r="F125" s="207" t="s">
        <v>539</v>
      </c>
      <c r="G125" s="208" t="s">
        <v>540</v>
      </c>
      <c r="H125" s="271"/>
      <c r="I125" s="210"/>
      <c r="J125" s="211">
        <f>ROUND(I125*H125,2)</f>
        <v>0</v>
      </c>
      <c r="K125" s="207" t="s">
        <v>147</v>
      </c>
      <c r="L125" s="45"/>
      <c r="M125" s="212" t="s">
        <v>40</v>
      </c>
      <c r="N125" s="213" t="s">
        <v>49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349</v>
      </c>
      <c r="AT125" s="216" t="s">
        <v>143</v>
      </c>
      <c r="AU125" s="216" t="s">
        <v>88</v>
      </c>
      <c r="AY125" s="18" t="s">
        <v>141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86</v>
      </c>
      <c r="BK125" s="217">
        <f>ROUND(I125*H125,2)</f>
        <v>0</v>
      </c>
      <c r="BL125" s="18" t="s">
        <v>349</v>
      </c>
      <c r="BM125" s="216" t="s">
        <v>541</v>
      </c>
    </row>
    <row r="126" s="2" customFormat="1">
      <c r="A126" s="39"/>
      <c r="B126" s="40"/>
      <c r="C126" s="41"/>
      <c r="D126" s="218" t="s">
        <v>150</v>
      </c>
      <c r="E126" s="41"/>
      <c r="F126" s="219" t="s">
        <v>542</v>
      </c>
      <c r="G126" s="41"/>
      <c r="H126" s="41"/>
      <c r="I126" s="220"/>
      <c r="J126" s="41"/>
      <c r="K126" s="41"/>
      <c r="L126" s="45"/>
      <c r="M126" s="267"/>
      <c r="N126" s="268"/>
      <c r="O126" s="269"/>
      <c r="P126" s="269"/>
      <c r="Q126" s="269"/>
      <c r="R126" s="269"/>
      <c r="S126" s="269"/>
      <c r="T126" s="270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150</v>
      </c>
      <c r="AU126" s="18" t="s">
        <v>88</v>
      </c>
    </row>
    <row r="127" s="2" customFormat="1" ht="6.96" customHeight="1">
      <c r="A127" s="39"/>
      <c r="B127" s="60"/>
      <c r="C127" s="61"/>
      <c r="D127" s="61"/>
      <c r="E127" s="61"/>
      <c r="F127" s="61"/>
      <c r="G127" s="61"/>
      <c r="H127" s="61"/>
      <c r="I127" s="61"/>
      <c r="J127" s="61"/>
      <c r="K127" s="61"/>
      <c r="L127" s="45"/>
      <c r="M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</sheetData>
  <sheetProtection sheet="1" autoFilter="0" formatColumns="0" formatRows="0" objects="1" scenarios="1" spinCount="100000" saltValue="5KpGEYOJXyTrAtNO33rKo7fj/io6c/cs+NqE1IYJfrlzczfRoHcrwKcP+Bk8ezaU0tx2SY6ore224QVSZ6KXIQ==" hashValue="permCMILskMSmwBrloXQ4Jua11Y1WM0uh2gGPRrx3mzCXzHZbCGDOISVM3TDOFu4lMWMr1aWesypaOx/KZfkIQ==" algorithmName="SHA-512" password="CC35"/>
  <autoFilter ref="C84:K12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1_02/131213101"/>
    <hyperlink ref="F93" r:id="rId2" display="https://podminky.urs.cz/item/CS_URS_2021_02/162351103"/>
    <hyperlink ref="F98" r:id="rId3" display="https://podminky.urs.cz/item/CS_URS_2021_02/181951112"/>
    <hyperlink ref="F103" r:id="rId4" display="https://podminky.urs.cz/item/CS_URS_2021_02/274311611"/>
    <hyperlink ref="F108" r:id="rId5" display="https://podminky.urs.cz/item/CS_URS_2021_02/274351121"/>
    <hyperlink ref="F112" r:id="rId6" display="https://podminky.urs.cz/item/CS_URS_2021_02/274351122"/>
    <hyperlink ref="F115" r:id="rId7" display="https://podminky.urs.cz/item/CS_URS_2021_02/998001011"/>
    <hyperlink ref="F126" r:id="rId8" display="https://podminky.urs.cz/item/CS_URS_2021_02/99876720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9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88</v>
      </c>
    </row>
    <row r="4" s="1" customFormat="1" ht="24.96" customHeight="1">
      <c r="B4" s="21"/>
      <c r="D4" s="131" t="s">
        <v>117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SOUTĚŽNÍ AREÁL PRO PRÁCI S MOTOROVOU PILOU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118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543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40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15. 11. 2021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42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47.25" customHeight="1">
      <c r="A27" s="139"/>
      <c r="B27" s="140"/>
      <c r="C27" s="139"/>
      <c r="D27" s="139"/>
      <c r="E27" s="141" t="s">
        <v>43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44</v>
      </c>
      <c r="E30" s="39"/>
      <c r="F30" s="39"/>
      <c r="G30" s="39"/>
      <c r="H30" s="39"/>
      <c r="I30" s="39"/>
      <c r="J30" s="145">
        <f>ROUND(J85,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46</v>
      </c>
      <c r="G32" s="39"/>
      <c r="H32" s="39"/>
      <c r="I32" s="146" t="s">
        <v>45</v>
      </c>
      <c r="J32" s="146" t="s">
        <v>47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48</v>
      </c>
      <c r="E33" s="133" t="s">
        <v>49</v>
      </c>
      <c r="F33" s="148">
        <f>ROUND((SUM(BE85:BE168)),  2)</f>
        <v>0</v>
      </c>
      <c r="G33" s="39"/>
      <c r="H33" s="39"/>
      <c r="I33" s="149">
        <v>0.20999999999999999</v>
      </c>
      <c r="J33" s="148">
        <f>ROUND(((SUM(BE85:BE168))*I33),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50</v>
      </c>
      <c r="F34" s="148">
        <f>ROUND((SUM(BF85:BF168)),  2)</f>
        <v>0</v>
      </c>
      <c r="G34" s="39"/>
      <c r="H34" s="39"/>
      <c r="I34" s="149">
        <v>0.14999999999999999</v>
      </c>
      <c r="J34" s="148">
        <f>ROUND(((SUM(BF85:BF168))*I34),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51</v>
      </c>
      <c r="F35" s="148">
        <f>ROUND((SUM(BG85:BG168)),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52</v>
      </c>
      <c r="F36" s="148">
        <f>ROUND((SUM(BH85:BH168)),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53</v>
      </c>
      <c r="F37" s="148">
        <f>ROUND((SUM(BI85:BI168)),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54</v>
      </c>
      <c r="E39" s="152"/>
      <c r="F39" s="152"/>
      <c r="G39" s="153" t="s">
        <v>55</v>
      </c>
      <c r="H39" s="154" t="s">
        <v>56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SOUTĚŽNÍ AREÁL PRO PRÁCI S MOTOROVOU PILOU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09 - ELEKTROINSTALACE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22</v>
      </c>
      <c r="D52" s="41"/>
      <c r="E52" s="41"/>
      <c r="F52" s="28" t="str">
        <f>F12</f>
        <v>Žlutice</v>
      </c>
      <c r="G52" s="41"/>
      <c r="H52" s="41"/>
      <c r="I52" s="33" t="s">
        <v>24</v>
      </c>
      <c r="J52" s="73" t="str">
        <f>IF(J12="","",J12)</f>
        <v>15. 11. 2021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26</v>
      </c>
      <c r="D54" s="41"/>
      <c r="E54" s="41"/>
      <c r="F54" s="28" t="str">
        <f>E15</f>
        <v>Střední lesnická škola Žlutice, p.o.</v>
      </c>
      <c r="G54" s="41"/>
      <c r="H54" s="41"/>
      <c r="I54" s="33" t="s">
        <v>34</v>
      </c>
      <c r="J54" s="37" t="str">
        <f>E21</f>
        <v>Ing. Milan KALÁB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121</v>
      </c>
      <c r="D57" s="163"/>
      <c r="E57" s="163"/>
      <c r="F57" s="163"/>
      <c r="G57" s="163"/>
      <c r="H57" s="163"/>
      <c r="I57" s="163"/>
      <c r="J57" s="164" t="s">
        <v>122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76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123</v>
      </c>
    </row>
    <row r="60" s="9" customFormat="1" ht="24.96" customHeight="1">
      <c r="A60" s="9"/>
      <c r="B60" s="166"/>
      <c r="C60" s="167"/>
      <c r="D60" s="168" t="s">
        <v>496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544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66"/>
      <c r="C62" s="167"/>
      <c r="D62" s="168" t="s">
        <v>545</v>
      </c>
      <c r="E62" s="169"/>
      <c r="F62" s="169"/>
      <c r="G62" s="169"/>
      <c r="H62" s="169"/>
      <c r="I62" s="169"/>
      <c r="J62" s="170">
        <f>J113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72"/>
      <c r="C63" s="173"/>
      <c r="D63" s="174" t="s">
        <v>546</v>
      </c>
      <c r="E63" s="175"/>
      <c r="F63" s="175"/>
      <c r="G63" s="175"/>
      <c r="H63" s="175"/>
      <c r="I63" s="175"/>
      <c r="J63" s="176">
        <f>J114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547</v>
      </c>
      <c r="E64" s="175"/>
      <c r="F64" s="175"/>
      <c r="G64" s="175"/>
      <c r="H64" s="175"/>
      <c r="I64" s="175"/>
      <c r="J64" s="176">
        <f>J119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66"/>
      <c r="C65" s="167"/>
      <c r="D65" s="168" t="s">
        <v>548</v>
      </c>
      <c r="E65" s="169"/>
      <c r="F65" s="169"/>
      <c r="G65" s="169"/>
      <c r="H65" s="169"/>
      <c r="I65" s="169"/>
      <c r="J65" s="170">
        <f>J164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126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161" t="str">
        <f>E7</f>
        <v>SOUTĚŽNÍ AREÁL PRO PRÁCI S MOTOROVOU PILOU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118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70" t="str">
        <f>E9</f>
        <v>09 - ELEKTROINSTALACE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22</v>
      </c>
      <c r="D79" s="41"/>
      <c r="E79" s="41"/>
      <c r="F79" s="28" t="str">
        <f>F12</f>
        <v>Žlutice</v>
      </c>
      <c r="G79" s="41"/>
      <c r="H79" s="41"/>
      <c r="I79" s="33" t="s">
        <v>24</v>
      </c>
      <c r="J79" s="73" t="str">
        <f>IF(J12="","",J12)</f>
        <v>15. 11. 2021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26</v>
      </c>
      <c r="D81" s="41"/>
      <c r="E81" s="41"/>
      <c r="F81" s="28" t="str">
        <f>E15</f>
        <v>Střední lesnická škola Žlutice, p.o.</v>
      </c>
      <c r="G81" s="41"/>
      <c r="H81" s="41"/>
      <c r="I81" s="33" t="s">
        <v>34</v>
      </c>
      <c r="J81" s="37" t="str">
        <f>E21</f>
        <v>Ing. Milan KALÁB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32</v>
      </c>
      <c r="D82" s="41"/>
      <c r="E82" s="41"/>
      <c r="F82" s="28" t="str">
        <f>IF(E18="","",E18)</f>
        <v>Vyplň údaj</v>
      </c>
      <c r="G82" s="41"/>
      <c r="H82" s="41"/>
      <c r="I82" s="33" t="s">
        <v>39</v>
      </c>
      <c r="J82" s="37" t="str">
        <f>E24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0.32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1" customFormat="1" ht="29.28" customHeight="1">
      <c r="A84" s="178"/>
      <c r="B84" s="179"/>
      <c r="C84" s="180" t="s">
        <v>127</v>
      </c>
      <c r="D84" s="181" t="s">
        <v>63</v>
      </c>
      <c r="E84" s="181" t="s">
        <v>59</v>
      </c>
      <c r="F84" s="181" t="s">
        <v>60</v>
      </c>
      <c r="G84" s="181" t="s">
        <v>128</v>
      </c>
      <c r="H84" s="181" t="s">
        <v>129</v>
      </c>
      <c r="I84" s="181" t="s">
        <v>130</v>
      </c>
      <c r="J84" s="181" t="s">
        <v>122</v>
      </c>
      <c r="K84" s="182" t="s">
        <v>131</v>
      </c>
      <c r="L84" s="183"/>
      <c r="M84" s="93" t="s">
        <v>40</v>
      </c>
      <c r="N84" s="94" t="s">
        <v>48</v>
      </c>
      <c r="O84" s="94" t="s">
        <v>132</v>
      </c>
      <c r="P84" s="94" t="s">
        <v>133</v>
      </c>
      <c r="Q84" s="94" t="s">
        <v>134</v>
      </c>
      <c r="R84" s="94" t="s">
        <v>135</v>
      </c>
      <c r="S84" s="94" t="s">
        <v>136</v>
      </c>
      <c r="T84" s="95" t="s">
        <v>137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="2" customFormat="1" ht="22.8" customHeight="1">
      <c r="A85" s="39"/>
      <c r="B85" s="40"/>
      <c r="C85" s="100" t="s">
        <v>138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P86+P113+P164</f>
        <v>0</v>
      </c>
      <c r="Q85" s="97"/>
      <c r="R85" s="186">
        <f>R86+R113+R164</f>
        <v>10.039105499999998</v>
      </c>
      <c r="S85" s="97"/>
      <c r="T85" s="187">
        <f>T86+T113+T164</f>
        <v>0.48750000000000004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77</v>
      </c>
      <c r="AU85" s="18" t="s">
        <v>123</v>
      </c>
      <c r="BK85" s="188">
        <f>BK86+BK113+BK164</f>
        <v>0</v>
      </c>
    </row>
    <row r="86" s="12" customFormat="1" ht="25.92" customHeight="1">
      <c r="A86" s="12"/>
      <c r="B86" s="189"/>
      <c r="C86" s="190"/>
      <c r="D86" s="191" t="s">
        <v>77</v>
      </c>
      <c r="E86" s="192" t="s">
        <v>527</v>
      </c>
      <c r="F86" s="192" t="s">
        <v>528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</f>
        <v>0</v>
      </c>
      <c r="Q86" s="197"/>
      <c r="R86" s="198">
        <f>R87</f>
        <v>0.084938</v>
      </c>
      <c r="S86" s="197"/>
      <c r="T86" s="199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88</v>
      </c>
      <c r="AT86" s="201" t="s">
        <v>77</v>
      </c>
      <c r="AU86" s="201" t="s">
        <v>78</v>
      </c>
      <c r="AY86" s="200" t="s">
        <v>141</v>
      </c>
      <c r="BK86" s="202">
        <f>BK87</f>
        <v>0</v>
      </c>
    </row>
    <row r="87" s="12" customFormat="1" ht="22.8" customHeight="1">
      <c r="A87" s="12"/>
      <c r="B87" s="189"/>
      <c r="C87" s="190"/>
      <c r="D87" s="191" t="s">
        <v>77</v>
      </c>
      <c r="E87" s="203" t="s">
        <v>549</v>
      </c>
      <c r="F87" s="203" t="s">
        <v>550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SUM(P88:P112)</f>
        <v>0</v>
      </c>
      <c r="Q87" s="197"/>
      <c r="R87" s="198">
        <f>SUM(R88:R112)</f>
        <v>0.084938</v>
      </c>
      <c r="S87" s="197"/>
      <c r="T87" s="199">
        <f>SUM(T88:T112)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88</v>
      </c>
      <c r="AT87" s="201" t="s">
        <v>77</v>
      </c>
      <c r="AU87" s="201" t="s">
        <v>86</v>
      </c>
      <c r="AY87" s="200" t="s">
        <v>141</v>
      </c>
      <c r="BK87" s="202">
        <f>SUM(BK88:BK112)</f>
        <v>0</v>
      </c>
    </row>
    <row r="88" s="2" customFormat="1" ht="24.15" customHeight="1">
      <c r="A88" s="39"/>
      <c r="B88" s="40"/>
      <c r="C88" s="205" t="s">
        <v>86</v>
      </c>
      <c r="D88" s="205" t="s">
        <v>143</v>
      </c>
      <c r="E88" s="206" t="s">
        <v>551</v>
      </c>
      <c r="F88" s="207" t="s">
        <v>552</v>
      </c>
      <c r="G88" s="208" t="s">
        <v>256</v>
      </c>
      <c r="H88" s="209">
        <v>3</v>
      </c>
      <c r="I88" s="210"/>
      <c r="J88" s="211">
        <f>ROUND(I88*H88,2)</f>
        <v>0</v>
      </c>
      <c r="K88" s="207" t="s">
        <v>147</v>
      </c>
      <c r="L88" s="45"/>
      <c r="M88" s="212" t="s">
        <v>40</v>
      </c>
      <c r="N88" s="213" t="s">
        <v>49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349</v>
      </c>
      <c r="AT88" s="216" t="s">
        <v>143</v>
      </c>
      <c r="AU88" s="216" t="s">
        <v>88</v>
      </c>
      <c r="AY88" s="18" t="s">
        <v>141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86</v>
      </c>
      <c r="BK88" s="217">
        <f>ROUND(I88*H88,2)</f>
        <v>0</v>
      </c>
      <c r="BL88" s="18" t="s">
        <v>349</v>
      </c>
      <c r="BM88" s="216" t="s">
        <v>553</v>
      </c>
    </row>
    <row r="89" s="2" customFormat="1">
      <c r="A89" s="39"/>
      <c r="B89" s="40"/>
      <c r="C89" s="41"/>
      <c r="D89" s="218" t="s">
        <v>150</v>
      </c>
      <c r="E89" s="41"/>
      <c r="F89" s="219" t="s">
        <v>554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150</v>
      </c>
      <c r="AU89" s="18" t="s">
        <v>88</v>
      </c>
    </row>
    <row r="90" s="2" customFormat="1" ht="16.5" customHeight="1">
      <c r="A90" s="39"/>
      <c r="B90" s="40"/>
      <c r="C90" s="257" t="s">
        <v>88</v>
      </c>
      <c r="D90" s="257" t="s">
        <v>178</v>
      </c>
      <c r="E90" s="258" t="s">
        <v>555</v>
      </c>
      <c r="F90" s="259" t="s">
        <v>556</v>
      </c>
      <c r="G90" s="260" t="s">
        <v>256</v>
      </c>
      <c r="H90" s="261">
        <v>3.1499999999999999</v>
      </c>
      <c r="I90" s="262"/>
      <c r="J90" s="263">
        <f>ROUND(I90*H90,2)</f>
        <v>0</v>
      </c>
      <c r="K90" s="259" t="s">
        <v>147</v>
      </c>
      <c r="L90" s="264"/>
      <c r="M90" s="265" t="s">
        <v>40</v>
      </c>
      <c r="N90" s="266" t="s">
        <v>49</v>
      </c>
      <c r="O90" s="85"/>
      <c r="P90" s="214">
        <f>O90*H90</f>
        <v>0</v>
      </c>
      <c r="Q90" s="214">
        <v>0.00022000000000000001</v>
      </c>
      <c r="R90" s="214">
        <f>Q90*H90</f>
        <v>0.00069300000000000004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557</v>
      </c>
      <c r="AT90" s="216" t="s">
        <v>178</v>
      </c>
      <c r="AU90" s="216" t="s">
        <v>88</v>
      </c>
      <c r="AY90" s="18" t="s">
        <v>141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86</v>
      </c>
      <c r="BK90" s="217">
        <f>ROUND(I90*H90,2)</f>
        <v>0</v>
      </c>
      <c r="BL90" s="18" t="s">
        <v>349</v>
      </c>
      <c r="BM90" s="216" t="s">
        <v>558</v>
      </c>
    </row>
    <row r="91" s="14" customFormat="1">
      <c r="A91" s="14"/>
      <c r="B91" s="235"/>
      <c r="C91" s="236"/>
      <c r="D91" s="223" t="s">
        <v>154</v>
      </c>
      <c r="E91" s="237" t="s">
        <v>40</v>
      </c>
      <c r="F91" s="238" t="s">
        <v>559</v>
      </c>
      <c r="G91" s="236"/>
      <c r="H91" s="239">
        <v>3.1499999999999999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5" t="s">
        <v>154</v>
      </c>
      <c r="AU91" s="245" t="s">
        <v>88</v>
      </c>
      <c r="AV91" s="14" t="s">
        <v>88</v>
      </c>
      <c r="AW91" s="14" t="s">
        <v>38</v>
      </c>
      <c r="AX91" s="14" t="s">
        <v>86</v>
      </c>
      <c r="AY91" s="245" t="s">
        <v>141</v>
      </c>
    </row>
    <row r="92" s="2" customFormat="1" ht="33" customHeight="1">
      <c r="A92" s="39"/>
      <c r="B92" s="40"/>
      <c r="C92" s="205" t="s">
        <v>164</v>
      </c>
      <c r="D92" s="205" t="s">
        <v>143</v>
      </c>
      <c r="E92" s="206" t="s">
        <v>560</v>
      </c>
      <c r="F92" s="207" t="s">
        <v>561</v>
      </c>
      <c r="G92" s="208" t="s">
        <v>448</v>
      </c>
      <c r="H92" s="209">
        <v>2</v>
      </c>
      <c r="I92" s="210"/>
      <c r="J92" s="211">
        <f>ROUND(I92*H92,2)</f>
        <v>0</v>
      </c>
      <c r="K92" s="207" t="s">
        <v>147</v>
      </c>
      <c r="L92" s="45"/>
      <c r="M92" s="212" t="s">
        <v>40</v>
      </c>
      <c r="N92" s="213" t="s">
        <v>49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349</v>
      </c>
      <c r="AT92" s="216" t="s">
        <v>143</v>
      </c>
      <c r="AU92" s="216" t="s">
        <v>88</v>
      </c>
      <c r="AY92" s="18" t="s">
        <v>141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86</v>
      </c>
      <c r="BK92" s="217">
        <f>ROUND(I92*H92,2)</f>
        <v>0</v>
      </c>
      <c r="BL92" s="18" t="s">
        <v>349</v>
      </c>
      <c r="BM92" s="216" t="s">
        <v>562</v>
      </c>
    </row>
    <row r="93" s="2" customFormat="1">
      <c r="A93" s="39"/>
      <c r="B93" s="40"/>
      <c r="C93" s="41"/>
      <c r="D93" s="218" t="s">
        <v>150</v>
      </c>
      <c r="E93" s="41"/>
      <c r="F93" s="219" t="s">
        <v>563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150</v>
      </c>
      <c r="AU93" s="18" t="s">
        <v>88</v>
      </c>
    </row>
    <row r="94" s="2" customFormat="1" ht="16.5" customHeight="1">
      <c r="A94" s="39"/>
      <c r="B94" s="40"/>
      <c r="C94" s="257" t="s">
        <v>148</v>
      </c>
      <c r="D94" s="257" t="s">
        <v>178</v>
      </c>
      <c r="E94" s="258" t="s">
        <v>564</v>
      </c>
      <c r="F94" s="259" t="s">
        <v>565</v>
      </c>
      <c r="G94" s="260" t="s">
        <v>448</v>
      </c>
      <c r="H94" s="261">
        <v>2</v>
      </c>
      <c r="I94" s="262"/>
      <c r="J94" s="263">
        <f>ROUND(I94*H94,2)</f>
        <v>0</v>
      </c>
      <c r="K94" s="259" t="s">
        <v>147</v>
      </c>
      <c r="L94" s="264"/>
      <c r="M94" s="265" t="s">
        <v>40</v>
      </c>
      <c r="N94" s="266" t="s">
        <v>49</v>
      </c>
      <c r="O94" s="85"/>
      <c r="P94" s="214">
        <f>O94*H94</f>
        <v>0</v>
      </c>
      <c r="Q94" s="214">
        <v>9.0000000000000006E-05</v>
      </c>
      <c r="R94" s="214">
        <f>Q94*H94</f>
        <v>0.00018000000000000001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557</v>
      </c>
      <c r="AT94" s="216" t="s">
        <v>178</v>
      </c>
      <c r="AU94" s="216" t="s">
        <v>88</v>
      </c>
      <c r="AY94" s="18" t="s">
        <v>141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86</v>
      </c>
      <c r="BK94" s="217">
        <f>ROUND(I94*H94,2)</f>
        <v>0</v>
      </c>
      <c r="BL94" s="18" t="s">
        <v>349</v>
      </c>
      <c r="BM94" s="216" t="s">
        <v>566</v>
      </c>
    </row>
    <row r="95" s="2" customFormat="1" ht="24.15" customHeight="1">
      <c r="A95" s="39"/>
      <c r="B95" s="40"/>
      <c r="C95" s="205" t="s">
        <v>177</v>
      </c>
      <c r="D95" s="205" t="s">
        <v>143</v>
      </c>
      <c r="E95" s="206" t="s">
        <v>567</v>
      </c>
      <c r="F95" s="207" t="s">
        <v>568</v>
      </c>
      <c r="G95" s="208" t="s">
        <v>256</v>
      </c>
      <c r="H95" s="209">
        <v>90</v>
      </c>
      <c r="I95" s="210"/>
      <c r="J95" s="211">
        <f>ROUND(I95*H95,2)</f>
        <v>0</v>
      </c>
      <c r="K95" s="207" t="s">
        <v>147</v>
      </c>
      <c r="L95" s="45"/>
      <c r="M95" s="212" t="s">
        <v>40</v>
      </c>
      <c r="N95" s="213" t="s">
        <v>49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349</v>
      </c>
      <c r="AT95" s="216" t="s">
        <v>143</v>
      </c>
      <c r="AU95" s="216" t="s">
        <v>88</v>
      </c>
      <c r="AY95" s="18" t="s">
        <v>141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86</v>
      </c>
      <c r="BK95" s="217">
        <f>ROUND(I95*H95,2)</f>
        <v>0</v>
      </c>
      <c r="BL95" s="18" t="s">
        <v>349</v>
      </c>
      <c r="BM95" s="216" t="s">
        <v>569</v>
      </c>
    </row>
    <row r="96" s="2" customFormat="1">
      <c r="A96" s="39"/>
      <c r="B96" s="40"/>
      <c r="C96" s="41"/>
      <c r="D96" s="218" t="s">
        <v>150</v>
      </c>
      <c r="E96" s="41"/>
      <c r="F96" s="219" t="s">
        <v>570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150</v>
      </c>
      <c r="AU96" s="18" t="s">
        <v>88</v>
      </c>
    </row>
    <row r="97" s="2" customFormat="1" ht="16.5" customHeight="1">
      <c r="A97" s="39"/>
      <c r="B97" s="40"/>
      <c r="C97" s="257" t="s">
        <v>185</v>
      </c>
      <c r="D97" s="257" t="s">
        <v>178</v>
      </c>
      <c r="E97" s="258" t="s">
        <v>571</v>
      </c>
      <c r="F97" s="259" t="s">
        <v>572</v>
      </c>
      <c r="G97" s="260" t="s">
        <v>256</v>
      </c>
      <c r="H97" s="261">
        <v>103.5</v>
      </c>
      <c r="I97" s="262"/>
      <c r="J97" s="263">
        <f>ROUND(I97*H97,2)</f>
        <v>0</v>
      </c>
      <c r="K97" s="259" t="s">
        <v>147</v>
      </c>
      <c r="L97" s="264"/>
      <c r="M97" s="265" t="s">
        <v>40</v>
      </c>
      <c r="N97" s="266" t="s">
        <v>49</v>
      </c>
      <c r="O97" s="85"/>
      <c r="P97" s="214">
        <f>O97*H97</f>
        <v>0</v>
      </c>
      <c r="Q97" s="214">
        <v>0.00076999999999999996</v>
      </c>
      <c r="R97" s="214">
        <f>Q97*H97</f>
        <v>0.079695000000000002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557</v>
      </c>
      <c r="AT97" s="216" t="s">
        <v>178</v>
      </c>
      <c r="AU97" s="216" t="s">
        <v>88</v>
      </c>
      <c r="AY97" s="18" t="s">
        <v>141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86</v>
      </c>
      <c r="BK97" s="217">
        <f>ROUND(I97*H97,2)</f>
        <v>0</v>
      </c>
      <c r="BL97" s="18" t="s">
        <v>349</v>
      </c>
      <c r="BM97" s="216" t="s">
        <v>573</v>
      </c>
    </row>
    <row r="98" s="14" customFormat="1">
      <c r="A98" s="14"/>
      <c r="B98" s="235"/>
      <c r="C98" s="236"/>
      <c r="D98" s="223" t="s">
        <v>154</v>
      </c>
      <c r="E98" s="237" t="s">
        <v>40</v>
      </c>
      <c r="F98" s="238" t="s">
        <v>574</v>
      </c>
      <c r="G98" s="236"/>
      <c r="H98" s="239">
        <v>103.5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5" t="s">
        <v>154</v>
      </c>
      <c r="AU98" s="245" t="s">
        <v>88</v>
      </c>
      <c r="AV98" s="14" t="s">
        <v>88</v>
      </c>
      <c r="AW98" s="14" t="s">
        <v>38</v>
      </c>
      <c r="AX98" s="14" t="s">
        <v>86</v>
      </c>
      <c r="AY98" s="245" t="s">
        <v>141</v>
      </c>
    </row>
    <row r="99" s="2" customFormat="1" ht="24.15" customHeight="1">
      <c r="A99" s="39"/>
      <c r="B99" s="40"/>
      <c r="C99" s="205" t="s">
        <v>190</v>
      </c>
      <c r="D99" s="205" t="s">
        <v>143</v>
      </c>
      <c r="E99" s="206" t="s">
        <v>575</v>
      </c>
      <c r="F99" s="207" t="s">
        <v>576</v>
      </c>
      <c r="G99" s="208" t="s">
        <v>256</v>
      </c>
      <c r="H99" s="209">
        <v>25</v>
      </c>
      <c r="I99" s="210"/>
      <c r="J99" s="211">
        <f>ROUND(I99*H99,2)</f>
        <v>0</v>
      </c>
      <c r="K99" s="207" t="s">
        <v>147</v>
      </c>
      <c r="L99" s="45"/>
      <c r="M99" s="212" t="s">
        <v>40</v>
      </c>
      <c r="N99" s="213" t="s">
        <v>49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349</v>
      </c>
      <c r="AT99" s="216" t="s">
        <v>143</v>
      </c>
      <c r="AU99" s="216" t="s">
        <v>88</v>
      </c>
      <c r="AY99" s="18" t="s">
        <v>141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86</v>
      </c>
      <c r="BK99" s="217">
        <f>ROUND(I99*H99,2)</f>
        <v>0</v>
      </c>
      <c r="BL99" s="18" t="s">
        <v>349</v>
      </c>
      <c r="BM99" s="216" t="s">
        <v>577</v>
      </c>
    </row>
    <row r="100" s="2" customFormat="1">
      <c r="A100" s="39"/>
      <c r="B100" s="40"/>
      <c r="C100" s="41"/>
      <c r="D100" s="218" t="s">
        <v>150</v>
      </c>
      <c r="E100" s="41"/>
      <c r="F100" s="219" t="s">
        <v>578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150</v>
      </c>
      <c r="AU100" s="18" t="s">
        <v>88</v>
      </c>
    </row>
    <row r="101" s="2" customFormat="1" ht="16.5" customHeight="1">
      <c r="A101" s="39"/>
      <c r="B101" s="40"/>
      <c r="C101" s="257" t="s">
        <v>182</v>
      </c>
      <c r="D101" s="257" t="s">
        <v>178</v>
      </c>
      <c r="E101" s="258" t="s">
        <v>579</v>
      </c>
      <c r="F101" s="259" t="s">
        <v>580</v>
      </c>
      <c r="G101" s="260" t="s">
        <v>256</v>
      </c>
      <c r="H101" s="261">
        <v>28.75</v>
      </c>
      <c r="I101" s="262"/>
      <c r="J101" s="263">
        <f>ROUND(I101*H101,2)</f>
        <v>0</v>
      </c>
      <c r="K101" s="259" t="s">
        <v>147</v>
      </c>
      <c r="L101" s="264"/>
      <c r="M101" s="265" t="s">
        <v>40</v>
      </c>
      <c r="N101" s="266" t="s">
        <v>49</v>
      </c>
      <c r="O101" s="85"/>
      <c r="P101" s="214">
        <f>O101*H101</f>
        <v>0</v>
      </c>
      <c r="Q101" s="214">
        <v>0.00012</v>
      </c>
      <c r="R101" s="214">
        <f>Q101*H101</f>
        <v>0.0034499999999999999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557</v>
      </c>
      <c r="AT101" s="216" t="s">
        <v>178</v>
      </c>
      <c r="AU101" s="216" t="s">
        <v>88</v>
      </c>
      <c r="AY101" s="18" t="s">
        <v>141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86</v>
      </c>
      <c r="BK101" s="217">
        <f>ROUND(I101*H101,2)</f>
        <v>0</v>
      </c>
      <c r="BL101" s="18" t="s">
        <v>349</v>
      </c>
      <c r="BM101" s="216" t="s">
        <v>581</v>
      </c>
    </row>
    <row r="102" s="14" customFormat="1">
      <c r="A102" s="14"/>
      <c r="B102" s="235"/>
      <c r="C102" s="236"/>
      <c r="D102" s="223" t="s">
        <v>154</v>
      </c>
      <c r="E102" s="237" t="s">
        <v>40</v>
      </c>
      <c r="F102" s="238" t="s">
        <v>582</v>
      </c>
      <c r="G102" s="236"/>
      <c r="H102" s="239">
        <v>28.75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154</v>
      </c>
      <c r="AU102" s="245" t="s">
        <v>88</v>
      </c>
      <c r="AV102" s="14" t="s">
        <v>88</v>
      </c>
      <c r="AW102" s="14" t="s">
        <v>38</v>
      </c>
      <c r="AX102" s="14" t="s">
        <v>86</v>
      </c>
      <c r="AY102" s="245" t="s">
        <v>141</v>
      </c>
    </row>
    <row r="103" s="2" customFormat="1" ht="24.15" customHeight="1">
      <c r="A103" s="39"/>
      <c r="B103" s="40"/>
      <c r="C103" s="205" t="s">
        <v>242</v>
      </c>
      <c r="D103" s="205" t="s">
        <v>143</v>
      </c>
      <c r="E103" s="206" t="s">
        <v>583</v>
      </c>
      <c r="F103" s="207" t="s">
        <v>584</v>
      </c>
      <c r="G103" s="208" t="s">
        <v>256</v>
      </c>
      <c r="H103" s="209">
        <v>5</v>
      </c>
      <c r="I103" s="210"/>
      <c r="J103" s="211">
        <f>ROUND(I103*H103,2)</f>
        <v>0</v>
      </c>
      <c r="K103" s="207" t="s">
        <v>147</v>
      </c>
      <c r="L103" s="45"/>
      <c r="M103" s="212" t="s">
        <v>40</v>
      </c>
      <c r="N103" s="213" t="s">
        <v>49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349</v>
      </c>
      <c r="AT103" s="216" t="s">
        <v>143</v>
      </c>
      <c r="AU103" s="216" t="s">
        <v>88</v>
      </c>
      <c r="AY103" s="18" t="s">
        <v>141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86</v>
      </c>
      <c r="BK103" s="217">
        <f>ROUND(I103*H103,2)</f>
        <v>0</v>
      </c>
      <c r="BL103" s="18" t="s">
        <v>349</v>
      </c>
      <c r="BM103" s="216" t="s">
        <v>585</v>
      </c>
    </row>
    <row r="104" s="2" customFormat="1">
      <c r="A104" s="39"/>
      <c r="B104" s="40"/>
      <c r="C104" s="41"/>
      <c r="D104" s="218" t="s">
        <v>150</v>
      </c>
      <c r="E104" s="41"/>
      <c r="F104" s="219" t="s">
        <v>586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150</v>
      </c>
      <c r="AU104" s="18" t="s">
        <v>88</v>
      </c>
    </row>
    <row r="105" s="2" customFormat="1" ht="16.5" customHeight="1">
      <c r="A105" s="39"/>
      <c r="B105" s="40"/>
      <c r="C105" s="257" t="s">
        <v>110</v>
      </c>
      <c r="D105" s="257" t="s">
        <v>178</v>
      </c>
      <c r="E105" s="258" t="s">
        <v>587</v>
      </c>
      <c r="F105" s="259" t="s">
        <v>588</v>
      </c>
      <c r="G105" s="260" t="s">
        <v>256</v>
      </c>
      <c r="H105" s="261">
        <v>5.75</v>
      </c>
      <c r="I105" s="262"/>
      <c r="J105" s="263">
        <f>ROUND(I105*H105,2)</f>
        <v>0</v>
      </c>
      <c r="K105" s="259" t="s">
        <v>147</v>
      </c>
      <c r="L105" s="264"/>
      <c r="M105" s="265" t="s">
        <v>40</v>
      </c>
      <c r="N105" s="266" t="s">
        <v>49</v>
      </c>
      <c r="O105" s="85"/>
      <c r="P105" s="214">
        <f>O105*H105</f>
        <v>0</v>
      </c>
      <c r="Q105" s="214">
        <v>0.00016000000000000001</v>
      </c>
      <c r="R105" s="214">
        <f>Q105*H105</f>
        <v>0.00092000000000000003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557</v>
      </c>
      <c r="AT105" s="216" t="s">
        <v>178</v>
      </c>
      <c r="AU105" s="216" t="s">
        <v>88</v>
      </c>
      <c r="AY105" s="18" t="s">
        <v>141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86</v>
      </c>
      <c r="BK105" s="217">
        <f>ROUND(I105*H105,2)</f>
        <v>0</v>
      </c>
      <c r="BL105" s="18" t="s">
        <v>349</v>
      </c>
      <c r="BM105" s="216" t="s">
        <v>589</v>
      </c>
    </row>
    <row r="106" s="14" customFormat="1">
      <c r="A106" s="14"/>
      <c r="B106" s="235"/>
      <c r="C106" s="236"/>
      <c r="D106" s="223" t="s">
        <v>154</v>
      </c>
      <c r="E106" s="237" t="s">
        <v>40</v>
      </c>
      <c r="F106" s="238" t="s">
        <v>590</v>
      </c>
      <c r="G106" s="236"/>
      <c r="H106" s="239">
        <v>5.75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154</v>
      </c>
      <c r="AU106" s="245" t="s">
        <v>88</v>
      </c>
      <c r="AV106" s="14" t="s">
        <v>88</v>
      </c>
      <c r="AW106" s="14" t="s">
        <v>38</v>
      </c>
      <c r="AX106" s="14" t="s">
        <v>86</v>
      </c>
      <c r="AY106" s="245" t="s">
        <v>141</v>
      </c>
    </row>
    <row r="107" s="2" customFormat="1" ht="16.5" customHeight="1">
      <c r="A107" s="39"/>
      <c r="B107" s="40"/>
      <c r="C107" s="205" t="s">
        <v>253</v>
      </c>
      <c r="D107" s="205" t="s">
        <v>143</v>
      </c>
      <c r="E107" s="206" t="s">
        <v>591</v>
      </c>
      <c r="F107" s="207" t="s">
        <v>592</v>
      </c>
      <c r="G107" s="208" t="s">
        <v>448</v>
      </c>
      <c r="H107" s="209">
        <v>1</v>
      </c>
      <c r="I107" s="210"/>
      <c r="J107" s="211">
        <f>ROUND(I107*H107,2)</f>
        <v>0</v>
      </c>
      <c r="K107" s="207" t="s">
        <v>147</v>
      </c>
      <c r="L107" s="45"/>
      <c r="M107" s="212" t="s">
        <v>40</v>
      </c>
      <c r="N107" s="213" t="s">
        <v>49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349</v>
      </c>
      <c r="AT107" s="216" t="s">
        <v>143</v>
      </c>
      <c r="AU107" s="216" t="s">
        <v>88</v>
      </c>
      <c r="AY107" s="18" t="s">
        <v>141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86</v>
      </c>
      <c r="BK107" s="217">
        <f>ROUND(I107*H107,2)</f>
        <v>0</v>
      </c>
      <c r="BL107" s="18" t="s">
        <v>349</v>
      </c>
      <c r="BM107" s="216" t="s">
        <v>593</v>
      </c>
    </row>
    <row r="108" s="2" customFormat="1">
      <c r="A108" s="39"/>
      <c r="B108" s="40"/>
      <c r="C108" s="41"/>
      <c r="D108" s="218" t="s">
        <v>150</v>
      </c>
      <c r="E108" s="41"/>
      <c r="F108" s="219" t="s">
        <v>594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150</v>
      </c>
      <c r="AU108" s="18" t="s">
        <v>88</v>
      </c>
    </row>
    <row r="109" s="2" customFormat="1" ht="16.5" customHeight="1">
      <c r="A109" s="39"/>
      <c r="B109" s="40"/>
      <c r="C109" s="257" t="s">
        <v>260</v>
      </c>
      <c r="D109" s="257" t="s">
        <v>178</v>
      </c>
      <c r="E109" s="258" t="s">
        <v>595</v>
      </c>
      <c r="F109" s="259" t="s">
        <v>596</v>
      </c>
      <c r="G109" s="260" t="s">
        <v>448</v>
      </c>
      <c r="H109" s="261">
        <v>1</v>
      </c>
      <c r="I109" s="262"/>
      <c r="J109" s="263">
        <f>ROUND(I109*H109,2)</f>
        <v>0</v>
      </c>
      <c r="K109" s="259" t="s">
        <v>249</v>
      </c>
      <c r="L109" s="264"/>
      <c r="M109" s="265" t="s">
        <v>40</v>
      </c>
      <c r="N109" s="266" t="s">
        <v>49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557</v>
      </c>
      <c r="AT109" s="216" t="s">
        <v>178</v>
      </c>
      <c r="AU109" s="216" t="s">
        <v>88</v>
      </c>
      <c r="AY109" s="18" t="s">
        <v>141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86</v>
      </c>
      <c r="BK109" s="217">
        <f>ROUND(I109*H109,2)</f>
        <v>0</v>
      </c>
      <c r="BL109" s="18" t="s">
        <v>349</v>
      </c>
      <c r="BM109" s="216" t="s">
        <v>597</v>
      </c>
    </row>
    <row r="110" s="2" customFormat="1" ht="21.75" customHeight="1">
      <c r="A110" s="39"/>
      <c r="B110" s="40"/>
      <c r="C110" s="205" t="s">
        <v>265</v>
      </c>
      <c r="D110" s="205" t="s">
        <v>143</v>
      </c>
      <c r="E110" s="206" t="s">
        <v>598</v>
      </c>
      <c r="F110" s="207" t="s">
        <v>599</v>
      </c>
      <c r="G110" s="208" t="s">
        <v>448</v>
      </c>
      <c r="H110" s="209">
        <v>6</v>
      </c>
      <c r="I110" s="210"/>
      <c r="J110" s="211">
        <f>ROUND(I110*H110,2)</f>
        <v>0</v>
      </c>
      <c r="K110" s="207" t="s">
        <v>147</v>
      </c>
      <c r="L110" s="45"/>
      <c r="M110" s="212" t="s">
        <v>40</v>
      </c>
      <c r="N110" s="213" t="s">
        <v>49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349</v>
      </c>
      <c r="AT110" s="216" t="s">
        <v>143</v>
      </c>
      <c r="AU110" s="216" t="s">
        <v>88</v>
      </c>
      <c r="AY110" s="18" t="s">
        <v>141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86</v>
      </c>
      <c r="BK110" s="217">
        <f>ROUND(I110*H110,2)</f>
        <v>0</v>
      </c>
      <c r="BL110" s="18" t="s">
        <v>349</v>
      </c>
      <c r="BM110" s="216" t="s">
        <v>600</v>
      </c>
    </row>
    <row r="111" s="2" customFormat="1">
      <c r="A111" s="39"/>
      <c r="B111" s="40"/>
      <c r="C111" s="41"/>
      <c r="D111" s="218" t="s">
        <v>150</v>
      </c>
      <c r="E111" s="41"/>
      <c r="F111" s="219" t="s">
        <v>601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150</v>
      </c>
      <c r="AU111" s="18" t="s">
        <v>88</v>
      </c>
    </row>
    <row r="112" s="2" customFormat="1" ht="16.5" customHeight="1">
      <c r="A112" s="39"/>
      <c r="B112" s="40"/>
      <c r="C112" s="257" t="s">
        <v>273</v>
      </c>
      <c r="D112" s="257" t="s">
        <v>178</v>
      </c>
      <c r="E112" s="258" t="s">
        <v>602</v>
      </c>
      <c r="F112" s="259" t="s">
        <v>603</v>
      </c>
      <c r="G112" s="260" t="s">
        <v>448</v>
      </c>
      <c r="H112" s="261">
        <v>6</v>
      </c>
      <c r="I112" s="262"/>
      <c r="J112" s="263">
        <f>ROUND(I112*H112,2)</f>
        <v>0</v>
      </c>
      <c r="K112" s="259" t="s">
        <v>249</v>
      </c>
      <c r="L112" s="264"/>
      <c r="M112" s="265" t="s">
        <v>40</v>
      </c>
      <c r="N112" s="266" t="s">
        <v>49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557</v>
      </c>
      <c r="AT112" s="216" t="s">
        <v>178</v>
      </c>
      <c r="AU112" s="216" t="s">
        <v>88</v>
      </c>
      <c r="AY112" s="18" t="s">
        <v>141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86</v>
      </c>
      <c r="BK112" s="217">
        <f>ROUND(I112*H112,2)</f>
        <v>0</v>
      </c>
      <c r="BL112" s="18" t="s">
        <v>349</v>
      </c>
      <c r="BM112" s="216" t="s">
        <v>604</v>
      </c>
    </row>
    <row r="113" s="12" customFormat="1" ht="25.92" customHeight="1">
      <c r="A113" s="12"/>
      <c r="B113" s="189"/>
      <c r="C113" s="190"/>
      <c r="D113" s="191" t="s">
        <v>77</v>
      </c>
      <c r="E113" s="192" t="s">
        <v>178</v>
      </c>
      <c r="F113" s="192" t="s">
        <v>605</v>
      </c>
      <c r="G113" s="190"/>
      <c r="H113" s="190"/>
      <c r="I113" s="193"/>
      <c r="J113" s="194">
        <f>BK113</f>
        <v>0</v>
      </c>
      <c r="K113" s="190"/>
      <c r="L113" s="195"/>
      <c r="M113" s="196"/>
      <c r="N113" s="197"/>
      <c r="O113" s="197"/>
      <c r="P113" s="198">
        <f>P114+P119</f>
        <v>0</v>
      </c>
      <c r="Q113" s="197"/>
      <c r="R113" s="198">
        <f>R114+R119</f>
        <v>9.9541674999999987</v>
      </c>
      <c r="S113" s="197"/>
      <c r="T113" s="199">
        <f>T114+T119</f>
        <v>0.48750000000000004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0" t="s">
        <v>164</v>
      </c>
      <c r="AT113" s="201" t="s">
        <v>77</v>
      </c>
      <c r="AU113" s="201" t="s">
        <v>78</v>
      </c>
      <c r="AY113" s="200" t="s">
        <v>141</v>
      </c>
      <c r="BK113" s="202">
        <f>BK114+BK119</f>
        <v>0</v>
      </c>
    </row>
    <row r="114" s="12" customFormat="1" ht="22.8" customHeight="1">
      <c r="A114" s="12"/>
      <c r="B114" s="189"/>
      <c r="C114" s="190"/>
      <c r="D114" s="191" t="s">
        <v>77</v>
      </c>
      <c r="E114" s="203" t="s">
        <v>606</v>
      </c>
      <c r="F114" s="203" t="s">
        <v>607</v>
      </c>
      <c r="G114" s="190"/>
      <c r="H114" s="190"/>
      <c r="I114" s="193"/>
      <c r="J114" s="204">
        <f>BK114</f>
        <v>0</v>
      </c>
      <c r="K114" s="190"/>
      <c r="L114" s="195"/>
      <c r="M114" s="196"/>
      <c r="N114" s="197"/>
      <c r="O114" s="197"/>
      <c r="P114" s="198">
        <f>SUM(P115:P118)</f>
        <v>0</v>
      </c>
      <c r="Q114" s="197"/>
      <c r="R114" s="198">
        <f>SUM(R115:R118)</f>
        <v>0</v>
      </c>
      <c r="S114" s="197"/>
      <c r="T114" s="199">
        <f>SUM(T115:T118)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0" t="s">
        <v>164</v>
      </c>
      <c r="AT114" s="201" t="s">
        <v>77</v>
      </c>
      <c r="AU114" s="201" t="s">
        <v>86</v>
      </c>
      <c r="AY114" s="200" t="s">
        <v>141</v>
      </c>
      <c r="BK114" s="202">
        <f>SUM(BK115:BK118)</f>
        <v>0</v>
      </c>
    </row>
    <row r="115" s="2" customFormat="1" ht="16.5" customHeight="1">
      <c r="A115" s="39"/>
      <c r="B115" s="40"/>
      <c r="C115" s="205" t="s">
        <v>8</v>
      </c>
      <c r="D115" s="205" t="s">
        <v>143</v>
      </c>
      <c r="E115" s="206" t="s">
        <v>608</v>
      </c>
      <c r="F115" s="207" t="s">
        <v>609</v>
      </c>
      <c r="G115" s="208" t="s">
        <v>448</v>
      </c>
      <c r="H115" s="209">
        <v>1</v>
      </c>
      <c r="I115" s="210"/>
      <c r="J115" s="211">
        <f>ROUND(I115*H115,2)</f>
        <v>0</v>
      </c>
      <c r="K115" s="207" t="s">
        <v>147</v>
      </c>
      <c r="L115" s="45"/>
      <c r="M115" s="212" t="s">
        <v>40</v>
      </c>
      <c r="N115" s="213" t="s">
        <v>49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610</v>
      </c>
      <c r="AT115" s="216" t="s">
        <v>143</v>
      </c>
      <c r="AU115" s="216" t="s">
        <v>88</v>
      </c>
      <c r="AY115" s="18" t="s">
        <v>141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86</v>
      </c>
      <c r="BK115" s="217">
        <f>ROUND(I115*H115,2)</f>
        <v>0</v>
      </c>
      <c r="BL115" s="18" t="s">
        <v>610</v>
      </c>
      <c r="BM115" s="216" t="s">
        <v>611</v>
      </c>
    </row>
    <row r="116" s="2" customFormat="1">
      <c r="A116" s="39"/>
      <c r="B116" s="40"/>
      <c r="C116" s="41"/>
      <c r="D116" s="218" t="s">
        <v>150</v>
      </c>
      <c r="E116" s="41"/>
      <c r="F116" s="219" t="s">
        <v>612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150</v>
      </c>
      <c r="AU116" s="18" t="s">
        <v>88</v>
      </c>
    </row>
    <row r="117" s="2" customFormat="1" ht="16.5" customHeight="1">
      <c r="A117" s="39"/>
      <c r="B117" s="40"/>
      <c r="C117" s="257" t="s">
        <v>349</v>
      </c>
      <c r="D117" s="257" t="s">
        <v>178</v>
      </c>
      <c r="E117" s="258" t="s">
        <v>613</v>
      </c>
      <c r="F117" s="259" t="s">
        <v>614</v>
      </c>
      <c r="G117" s="260" t="s">
        <v>448</v>
      </c>
      <c r="H117" s="261">
        <v>1</v>
      </c>
      <c r="I117" s="262"/>
      <c r="J117" s="263">
        <f>ROUND(I117*H117,2)</f>
        <v>0</v>
      </c>
      <c r="K117" s="259" t="s">
        <v>249</v>
      </c>
      <c r="L117" s="264"/>
      <c r="M117" s="265" t="s">
        <v>40</v>
      </c>
      <c r="N117" s="266" t="s">
        <v>49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615</v>
      </c>
      <c r="AT117" s="216" t="s">
        <v>178</v>
      </c>
      <c r="AU117" s="216" t="s">
        <v>88</v>
      </c>
      <c r="AY117" s="18" t="s">
        <v>141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86</v>
      </c>
      <c r="BK117" s="217">
        <f>ROUND(I117*H117,2)</f>
        <v>0</v>
      </c>
      <c r="BL117" s="18" t="s">
        <v>610</v>
      </c>
      <c r="BM117" s="216" t="s">
        <v>616</v>
      </c>
    </row>
    <row r="118" s="2" customFormat="1" ht="16.5" customHeight="1">
      <c r="A118" s="39"/>
      <c r="B118" s="40"/>
      <c r="C118" s="257" t="s">
        <v>353</v>
      </c>
      <c r="D118" s="257" t="s">
        <v>178</v>
      </c>
      <c r="E118" s="258" t="s">
        <v>617</v>
      </c>
      <c r="F118" s="259" t="s">
        <v>618</v>
      </c>
      <c r="G118" s="260" t="s">
        <v>448</v>
      </c>
      <c r="H118" s="261">
        <v>2</v>
      </c>
      <c r="I118" s="262"/>
      <c r="J118" s="263">
        <f>ROUND(I118*H118,2)</f>
        <v>0</v>
      </c>
      <c r="K118" s="259" t="s">
        <v>249</v>
      </c>
      <c r="L118" s="264"/>
      <c r="M118" s="265" t="s">
        <v>40</v>
      </c>
      <c r="N118" s="266" t="s">
        <v>49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615</v>
      </c>
      <c r="AT118" s="216" t="s">
        <v>178</v>
      </c>
      <c r="AU118" s="216" t="s">
        <v>88</v>
      </c>
      <c r="AY118" s="18" t="s">
        <v>141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86</v>
      </c>
      <c r="BK118" s="217">
        <f>ROUND(I118*H118,2)</f>
        <v>0</v>
      </c>
      <c r="BL118" s="18" t="s">
        <v>610</v>
      </c>
      <c r="BM118" s="216" t="s">
        <v>619</v>
      </c>
    </row>
    <row r="119" s="12" customFormat="1" ht="22.8" customHeight="1">
      <c r="A119" s="12"/>
      <c r="B119" s="189"/>
      <c r="C119" s="190"/>
      <c r="D119" s="191" t="s">
        <v>77</v>
      </c>
      <c r="E119" s="203" t="s">
        <v>620</v>
      </c>
      <c r="F119" s="203" t="s">
        <v>621</v>
      </c>
      <c r="G119" s="190"/>
      <c r="H119" s="190"/>
      <c r="I119" s="193"/>
      <c r="J119" s="204">
        <f>BK119</f>
        <v>0</v>
      </c>
      <c r="K119" s="190"/>
      <c r="L119" s="195"/>
      <c r="M119" s="196"/>
      <c r="N119" s="197"/>
      <c r="O119" s="197"/>
      <c r="P119" s="198">
        <f>SUM(P120:P163)</f>
        <v>0</v>
      </c>
      <c r="Q119" s="197"/>
      <c r="R119" s="198">
        <f>SUM(R120:R163)</f>
        <v>9.9541674999999987</v>
      </c>
      <c r="S119" s="197"/>
      <c r="T119" s="199">
        <f>SUM(T120:T163)</f>
        <v>0.48750000000000004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0" t="s">
        <v>164</v>
      </c>
      <c r="AT119" s="201" t="s">
        <v>77</v>
      </c>
      <c r="AU119" s="201" t="s">
        <v>86</v>
      </c>
      <c r="AY119" s="200" t="s">
        <v>141</v>
      </c>
      <c r="BK119" s="202">
        <f>SUM(BK120:BK163)</f>
        <v>0</v>
      </c>
    </row>
    <row r="120" s="2" customFormat="1" ht="16.5" customHeight="1">
      <c r="A120" s="39"/>
      <c r="B120" s="40"/>
      <c r="C120" s="205" t="s">
        <v>356</v>
      </c>
      <c r="D120" s="205" t="s">
        <v>143</v>
      </c>
      <c r="E120" s="206" t="s">
        <v>622</v>
      </c>
      <c r="F120" s="207" t="s">
        <v>623</v>
      </c>
      <c r="G120" s="208" t="s">
        <v>624</v>
      </c>
      <c r="H120" s="209">
        <v>0.050000000000000003</v>
      </c>
      <c r="I120" s="210"/>
      <c r="J120" s="211">
        <f>ROUND(I120*H120,2)</f>
        <v>0</v>
      </c>
      <c r="K120" s="207" t="s">
        <v>147</v>
      </c>
      <c r="L120" s="45"/>
      <c r="M120" s="212" t="s">
        <v>40</v>
      </c>
      <c r="N120" s="213" t="s">
        <v>49</v>
      </c>
      <c r="O120" s="85"/>
      <c r="P120" s="214">
        <f>O120*H120</f>
        <v>0</v>
      </c>
      <c r="Q120" s="214">
        <v>0.0088000000000000005</v>
      </c>
      <c r="R120" s="214">
        <f>Q120*H120</f>
        <v>0.00044000000000000007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610</v>
      </c>
      <c r="AT120" s="216" t="s">
        <v>143</v>
      </c>
      <c r="AU120" s="216" t="s">
        <v>88</v>
      </c>
      <c r="AY120" s="18" t="s">
        <v>141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86</v>
      </c>
      <c r="BK120" s="217">
        <f>ROUND(I120*H120,2)</f>
        <v>0</v>
      </c>
      <c r="BL120" s="18" t="s">
        <v>610</v>
      </c>
      <c r="BM120" s="216" t="s">
        <v>625</v>
      </c>
    </row>
    <row r="121" s="2" customFormat="1">
      <c r="A121" s="39"/>
      <c r="B121" s="40"/>
      <c r="C121" s="41"/>
      <c r="D121" s="218" t="s">
        <v>150</v>
      </c>
      <c r="E121" s="41"/>
      <c r="F121" s="219" t="s">
        <v>626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150</v>
      </c>
      <c r="AU121" s="18" t="s">
        <v>88</v>
      </c>
    </row>
    <row r="122" s="2" customFormat="1" ht="37.8" customHeight="1">
      <c r="A122" s="39"/>
      <c r="B122" s="40"/>
      <c r="C122" s="205" t="s">
        <v>359</v>
      </c>
      <c r="D122" s="205" t="s">
        <v>143</v>
      </c>
      <c r="E122" s="206" t="s">
        <v>627</v>
      </c>
      <c r="F122" s="207" t="s">
        <v>628</v>
      </c>
      <c r="G122" s="208" t="s">
        <v>256</v>
      </c>
      <c r="H122" s="209">
        <v>40</v>
      </c>
      <c r="I122" s="210"/>
      <c r="J122" s="211">
        <f>ROUND(I122*H122,2)</f>
        <v>0</v>
      </c>
      <c r="K122" s="207" t="s">
        <v>147</v>
      </c>
      <c r="L122" s="45"/>
      <c r="M122" s="212" t="s">
        <v>40</v>
      </c>
      <c r="N122" s="213" t="s">
        <v>49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610</v>
      </c>
      <c r="AT122" s="216" t="s">
        <v>143</v>
      </c>
      <c r="AU122" s="216" t="s">
        <v>88</v>
      </c>
      <c r="AY122" s="18" t="s">
        <v>141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86</v>
      </c>
      <c r="BK122" s="217">
        <f>ROUND(I122*H122,2)</f>
        <v>0</v>
      </c>
      <c r="BL122" s="18" t="s">
        <v>610</v>
      </c>
      <c r="BM122" s="216" t="s">
        <v>629</v>
      </c>
    </row>
    <row r="123" s="2" customFormat="1">
      <c r="A123" s="39"/>
      <c r="B123" s="40"/>
      <c r="C123" s="41"/>
      <c r="D123" s="218" t="s">
        <v>150</v>
      </c>
      <c r="E123" s="41"/>
      <c r="F123" s="219" t="s">
        <v>630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150</v>
      </c>
      <c r="AU123" s="18" t="s">
        <v>88</v>
      </c>
    </row>
    <row r="124" s="2" customFormat="1" ht="37.8" customHeight="1">
      <c r="A124" s="39"/>
      <c r="B124" s="40"/>
      <c r="C124" s="205" t="s">
        <v>631</v>
      </c>
      <c r="D124" s="205" t="s">
        <v>143</v>
      </c>
      <c r="E124" s="206" t="s">
        <v>632</v>
      </c>
      <c r="F124" s="207" t="s">
        <v>633</v>
      </c>
      <c r="G124" s="208" t="s">
        <v>256</v>
      </c>
      <c r="H124" s="209">
        <v>10</v>
      </c>
      <c r="I124" s="210"/>
      <c r="J124" s="211">
        <f>ROUND(I124*H124,2)</f>
        <v>0</v>
      </c>
      <c r="K124" s="207" t="s">
        <v>147</v>
      </c>
      <c r="L124" s="45"/>
      <c r="M124" s="212" t="s">
        <v>40</v>
      </c>
      <c r="N124" s="213" t="s">
        <v>49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610</v>
      </c>
      <c r="AT124" s="216" t="s">
        <v>143</v>
      </c>
      <c r="AU124" s="216" t="s">
        <v>88</v>
      </c>
      <c r="AY124" s="18" t="s">
        <v>141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86</v>
      </c>
      <c r="BK124" s="217">
        <f>ROUND(I124*H124,2)</f>
        <v>0</v>
      </c>
      <c r="BL124" s="18" t="s">
        <v>610</v>
      </c>
      <c r="BM124" s="216" t="s">
        <v>634</v>
      </c>
    </row>
    <row r="125" s="2" customFormat="1">
      <c r="A125" s="39"/>
      <c r="B125" s="40"/>
      <c r="C125" s="41"/>
      <c r="D125" s="218" t="s">
        <v>150</v>
      </c>
      <c r="E125" s="41"/>
      <c r="F125" s="219" t="s">
        <v>635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150</v>
      </c>
      <c r="AU125" s="18" t="s">
        <v>88</v>
      </c>
    </row>
    <row r="126" s="2" customFormat="1" ht="33" customHeight="1">
      <c r="A126" s="39"/>
      <c r="B126" s="40"/>
      <c r="C126" s="205" t="s">
        <v>7</v>
      </c>
      <c r="D126" s="205" t="s">
        <v>143</v>
      </c>
      <c r="E126" s="206" t="s">
        <v>636</v>
      </c>
      <c r="F126" s="207" t="s">
        <v>637</v>
      </c>
      <c r="G126" s="208" t="s">
        <v>256</v>
      </c>
      <c r="H126" s="209">
        <v>40</v>
      </c>
      <c r="I126" s="210"/>
      <c r="J126" s="211">
        <f>ROUND(I126*H126,2)</f>
        <v>0</v>
      </c>
      <c r="K126" s="207" t="s">
        <v>147</v>
      </c>
      <c r="L126" s="45"/>
      <c r="M126" s="212" t="s">
        <v>40</v>
      </c>
      <c r="N126" s="213" t="s">
        <v>49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610</v>
      </c>
      <c r="AT126" s="216" t="s">
        <v>143</v>
      </c>
      <c r="AU126" s="216" t="s">
        <v>88</v>
      </c>
      <c r="AY126" s="18" t="s">
        <v>141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86</v>
      </c>
      <c r="BK126" s="217">
        <f>ROUND(I126*H126,2)</f>
        <v>0</v>
      </c>
      <c r="BL126" s="18" t="s">
        <v>610</v>
      </c>
      <c r="BM126" s="216" t="s">
        <v>638</v>
      </c>
    </row>
    <row r="127" s="2" customFormat="1">
      <c r="A127" s="39"/>
      <c r="B127" s="40"/>
      <c r="C127" s="41"/>
      <c r="D127" s="218" t="s">
        <v>150</v>
      </c>
      <c r="E127" s="41"/>
      <c r="F127" s="219" t="s">
        <v>639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150</v>
      </c>
      <c r="AU127" s="18" t="s">
        <v>88</v>
      </c>
    </row>
    <row r="128" s="2" customFormat="1" ht="33" customHeight="1">
      <c r="A128" s="39"/>
      <c r="B128" s="40"/>
      <c r="C128" s="205" t="s">
        <v>640</v>
      </c>
      <c r="D128" s="205" t="s">
        <v>143</v>
      </c>
      <c r="E128" s="206" t="s">
        <v>641</v>
      </c>
      <c r="F128" s="207" t="s">
        <v>642</v>
      </c>
      <c r="G128" s="208" t="s">
        <v>256</v>
      </c>
      <c r="H128" s="209">
        <v>10</v>
      </c>
      <c r="I128" s="210"/>
      <c r="J128" s="211">
        <f>ROUND(I128*H128,2)</f>
        <v>0</v>
      </c>
      <c r="K128" s="207" t="s">
        <v>147</v>
      </c>
      <c r="L128" s="45"/>
      <c r="M128" s="212" t="s">
        <v>40</v>
      </c>
      <c r="N128" s="213" t="s">
        <v>49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610</v>
      </c>
      <c r="AT128" s="216" t="s">
        <v>143</v>
      </c>
      <c r="AU128" s="216" t="s">
        <v>88</v>
      </c>
      <c r="AY128" s="18" t="s">
        <v>141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86</v>
      </c>
      <c r="BK128" s="217">
        <f>ROUND(I128*H128,2)</f>
        <v>0</v>
      </c>
      <c r="BL128" s="18" t="s">
        <v>610</v>
      </c>
      <c r="BM128" s="216" t="s">
        <v>643</v>
      </c>
    </row>
    <row r="129" s="2" customFormat="1">
      <c r="A129" s="39"/>
      <c r="B129" s="40"/>
      <c r="C129" s="41"/>
      <c r="D129" s="218" t="s">
        <v>150</v>
      </c>
      <c r="E129" s="41"/>
      <c r="F129" s="219" t="s">
        <v>644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150</v>
      </c>
      <c r="AU129" s="18" t="s">
        <v>88</v>
      </c>
    </row>
    <row r="130" s="2" customFormat="1" ht="16.5" customHeight="1">
      <c r="A130" s="39"/>
      <c r="B130" s="40"/>
      <c r="C130" s="205" t="s">
        <v>645</v>
      </c>
      <c r="D130" s="205" t="s">
        <v>143</v>
      </c>
      <c r="E130" s="206" t="s">
        <v>646</v>
      </c>
      <c r="F130" s="207" t="s">
        <v>647</v>
      </c>
      <c r="G130" s="208" t="s">
        <v>146</v>
      </c>
      <c r="H130" s="209">
        <v>14</v>
      </c>
      <c r="I130" s="210"/>
      <c r="J130" s="211">
        <f>ROUND(I130*H130,2)</f>
        <v>0</v>
      </c>
      <c r="K130" s="207" t="s">
        <v>147</v>
      </c>
      <c r="L130" s="45"/>
      <c r="M130" s="212" t="s">
        <v>40</v>
      </c>
      <c r="N130" s="213" t="s">
        <v>49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610</v>
      </c>
      <c r="AT130" s="216" t="s">
        <v>143</v>
      </c>
      <c r="AU130" s="216" t="s">
        <v>88</v>
      </c>
      <c r="AY130" s="18" t="s">
        <v>141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86</v>
      </c>
      <c r="BK130" s="217">
        <f>ROUND(I130*H130,2)</f>
        <v>0</v>
      </c>
      <c r="BL130" s="18" t="s">
        <v>610</v>
      </c>
      <c r="BM130" s="216" t="s">
        <v>648</v>
      </c>
    </row>
    <row r="131" s="2" customFormat="1">
      <c r="A131" s="39"/>
      <c r="B131" s="40"/>
      <c r="C131" s="41"/>
      <c r="D131" s="218" t="s">
        <v>150</v>
      </c>
      <c r="E131" s="41"/>
      <c r="F131" s="219" t="s">
        <v>649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150</v>
      </c>
      <c r="AU131" s="18" t="s">
        <v>88</v>
      </c>
    </row>
    <row r="132" s="14" customFormat="1">
      <c r="A132" s="14"/>
      <c r="B132" s="235"/>
      <c r="C132" s="236"/>
      <c r="D132" s="223" t="s">
        <v>154</v>
      </c>
      <c r="E132" s="237" t="s">
        <v>40</v>
      </c>
      <c r="F132" s="238" t="s">
        <v>650</v>
      </c>
      <c r="G132" s="236"/>
      <c r="H132" s="239">
        <v>14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154</v>
      </c>
      <c r="AU132" s="245" t="s">
        <v>88</v>
      </c>
      <c r="AV132" s="14" t="s">
        <v>88</v>
      </c>
      <c r="AW132" s="14" t="s">
        <v>38</v>
      </c>
      <c r="AX132" s="14" t="s">
        <v>86</v>
      </c>
      <c r="AY132" s="245" t="s">
        <v>141</v>
      </c>
    </row>
    <row r="133" s="2" customFormat="1" ht="16.5" customHeight="1">
      <c r="A133" s="39"/>
      <c r="B133" s="40"/>
      <c r="C133" s="205" t="s">
        <v>651</v>
      </c>
      <c r="D133" s="205" t="s">
        <v>143</v>
      </c>
      <c r="E133" s="206" t="s">
        <v>652</v>
      </c>
      <c r="F133" s="207" t="s">
        <v>653</v>
      </c>
      <c r="G133" s="208" t="s">
        <v>146</v>
      </c>
      <c r="H133" s="209">
        <v>14</v>
      </c>
      <c r="I133" s="210"/>
      <c r="J133" s="211">
        <f>ROUND(I133*H133,2)</f>
        <v>0</v>
      </c>
      <c r="K133" s="207" t="s">
        <v>147</v>
      </c>
      <c r="L133" s="45"/>
      <c r="M133" s="212" t="s">
        <v>40</v>
      </c>
      <c r="N133" s="213" t="s">
        <v>49</v>
      </c>
      <c r="O133" s="85"/>
      <c r="P133" s="214">
        <f>O133*H133</f>
        <v>0</v>
      </c>
      <c r="Q133" s="214">
        <v>3.0000000000000001E-05</v>
      </c>
      <c r="R133" s="214">
        <f>Q133*H133</f>
        <v>0.00042000000000000002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610</v>
      </c>
      <c r="AT133" s="216" t="s">
        <v>143</v>
      </c>
      <c r="AU133" s="216" t="s">
        <v>88</v>
      </c>
      <c r="AY133" s="18" t="s">
        <v>141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86</v>
      </c>
      <c r="BK133" s="217">
        <f>ROUND(I133*H133,2)</f>
        <v>0</v>
      </c>
      <c r="BL133" s="18" t="s">
        <v>610</v>
      </c>
      <c r="BM133" s="216" t="s">
        <v>654</v>
      </c>
    </row>
    <row r="134" s="2" customFormat="1">
      <c r="A134" s="39"/>
      <c r="B134" s="40"/>
      <c r="C134" s="41"/>
      <c r="D134" s="218" t="s">
        <v>150</v>
      </c>
      <c r="E134" s="41"/>
      <c r="F134" s="219" t="s">
        <v>655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150</v>
      </c>
      <c r="AU134" s="18" t="s">
        <v>88</v>
      </c>
    </row>
    <row r="135" s="14" customFormat="1">
      <c r="A135" s="14"/>
      <c r="B135" s="235"/>
      <c r="C135" s="236"/>
      <c r="D135" s="223" t="s">
        <v>154</v>
      </c>
      <c r="E135" s="237" t="s">
        <v>40</v>
      </c>
      <c r="F135" s="238" t="s">
        <v>650</v>
      </c>
      <c r="G135" s="236"/>
      <c r="H135" s="239">
        <v>14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154</v>
      </c>
      <c r="AU135" s="245" t="s">
        <v>88</v>
      </c>
      <c r="AV135" s="14" t="s">
        <v>88</v>
      </c>
      <c r="AW135" s="14" t="s">
        <v>38</v>
      </c>
      <c r="AX135" s="14" t="s">
        <v>86</v>
      </c>
      <c r="AY135" s="245" t="s">
        <v>141</v>
      </c>
    </row>
    <row r="136" s="2" customFormat="1" ht="16.5" customHeight="1">
      <c r="A136" s="39"/>
      <c r="B136" s="40"/>
      <c r="C136" s="205" t="s">
        <v>656</v>
      </c>
      <c r="D136" s="205" t="s">
        <v>143</v>
      </c>
      <c r="E136" s="206" t="s">
        <v>657</v>
      </c>
      <c r="F136" s="207" t="s">
        <v>658</v>
      </c>
      <c r="G136" s="208" t="s">
        <v>159</v>
      </c>
      <c r="H136" s="209">
        <v>0.5</v>
      </c>
      <c r="I136" s="210"/>
      <c r="J136" s="211">
        <f>ROUND(I136*H136,2)</f>
        <v>0</v>
      </c>
      <c r="K136" s="207" t="s">
        <v>147</v>
      </c>
      <c r="L136" s="45"/>
      <c r="M136" s="212" t="s">
        <v>40</v>
      </c>
      <c r="N136" s="213" t="s">
        <v>49</v>
      </c>
      <c r="O136" s="85"/>
      <c r="P136" s="214">
        <f>O136*H136</f>
        <v>0</v>
      </c>
      <c r="Q136" s="214">
        <v>2.2563399999999998</v>
      </c>
      <c r="R136" s="214">
        <f>Q136*H136</f>
        <v>1.1281699999999999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610</v>
      </c>
      <c r="AT136" s="216" t="s">
        <v>143</v>
      </c>
      <c r="AU136" s="216" t="s">
        <v>88</v>
      </c>
      <c r="AY136" s="18" t="s">
        <v>141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86</v>
      </c>
      <c r="BK136" s="217">
        <f>ROUND(I136*H136,2)</f>
        <v>0</v>
      </c>
      <c r="BL136" s="18" t="s">
        <v>610</v>
      </c>
      <c r="BM136" s="216" t="s">
        <v>659</v>
      </c>
    </row>
    <row r="137" s="2" customFormat="1">
      <c r="A137" s="39"/>
      <c r="B137" s="40"/>
      <c r="C137" s="41"/>
      <c r="D137" s="218" t="s">
        <v>150</v>
      </c>
      <c r="E137" s="41"/>
      <c r="F137" s="219" t="s">
        <v>660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150</v>
      </c>
      <c r="AU137" s="18" t="s">
        <v>88</v>
      </c>
    </row>
    <row r="138" s="14" customFormat="1">
      <c r="A138" s="14"/>
      <c r="B138" s="235"/>
      <c r="C138" s="236"/>
      <c r="D138" s="223" t="s">
        <v>154</v>
      </c>
      <c r="E138" s="237" t="s">
        <v>40</v>
      </c>
      <c r="F138" s="238" t="s">
        <v>661</v>
      </c>
      <c r="G138" s="236"/>
      <c r="H138" s="239">
        <v>0.5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154</v>
      </c>
      <c r="AU138" s="245" t="s">
        <v>88</v>
      </c>
      <c r="AV138" s="14" t="s">
        <v>88</v>
      </c>
      <c r="AW138" s="14" t="s">
        <v>38</v>
      </c>
      <c r="AX138" s="14" t="s">
        <v>86</v>
      </c>
      <c r="AY138" s="245" t="s">
        <v>141</v>
      </c>
    </row>
    <row r="139" s="2" customFormat="1" ht="24.15" customHeight="1">
      <c r="A139" s="39"/>
      <c r="B139" s="40"/>
      <c r="C139" s="205" t="s">
        <v>662</v>
      </c>
      <c r="D139" s="205" t="s">
        <v>143</v>
      </c>
      <c r="E139" s="206" t="s">
        <v>663</v>
      </c>
      <c r="F139" s="207" t="s">
        <v>664</v>
      </c>
      <c r="G139" s="208" t="s">
        <v>256</v>
      </c>
      <c r="H139" s="209">
        <v>40</v>
      </c>
      <c r="I139" s="210"/>
      <c r="J139" s="211">
        <f>ROUND(I139*H139,2)</f>
        <v>0</v>
      </c>
      <c r="K139" s="207" t="s">
        <v>147</v>
      </c>
      <c r="L139" s="45"/>
      <c r="M139" s="212" t="s">
        <v>40</v>
      </c>
      <c r="N139" s="213" t="s">
        <v>49</v>
      </c>
      <c r="O139" s="85"/>
      <c r="P139" s="214">
        <f>O139*H139</f>
        <v>0</v>
      </c>
      <c r="Q139" s="214">
        <v>0.10000000000000001</v>
      </c>
      <c r="R139" s="214">
        <f>Q139*H139</f>
        <v>4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610</v>
      </c>
      <c r="AT139" s="216" t="s">
        <v>143</v>
      </c>
      <c r="AU139" s="216" t="s">
        <v>88</v>
      </c>
      <c r="AY139" s="18" t="s">
        <v>141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86</v>
      </c>
      <c r="BK139" s="217">
        <f>ROUND(I139*H139,2)</f>
        <v>0</v>
      </c>
      <c r="BL139" s="18" t="s">
        <v>610</v>
      </c>
      <c r="BM139" s="216" t="s">
        <v>665</v>
      </c>
    </row>
    <row r="140" s="2" customFormat="1">
      <c r="A140" s="39"/>
      <c r="B140" s="40"/>
      <c r="C140" s="41"/>
      <c r="D140" s="218" t="s">
        <v>150</v>
      </c>
      <c r="E140" s="41"/>
      <c r="F140" s="219" t="s">
        <v>666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150</v>
      </c>
      <c r="AU140" s="18" t="s">
        <v>88</v>
      </c>
    </row>
    <row r="141" s="2" customFormat="1" ht="16.5" customHeight="1">
      <c r="A141" s="39"/>
      <c r="B141" s="40"/>
      <c r="C141" s="257" t="s">
        <v>667</v>
      </c>
      <c r="D141" s="257" t="s">
        <v>178</v>
      </c>
      <c r="E141" s="258" t="s">
        <v>668</v>
      </c>
      <c r="F141" s="259" t="s">
        <v>669</v>
      </c>
      <c r="G141" s="260" t="s">
        <v>181</v>
      </c>
      <c r="H141" s="261">
        <v>4760</v>
      </c>
      <c r="I141" s="262"/>
      <c r="J141" s="263">
        <f>ROUND(I141*H141,2)</f>
        <v>0</v>
      </c>
      <c r="K141" s="259" t="s">
        <v>147</v>
      </c>
      <c r="L141" s="264"/>
      <c r="M141" s="265" t="s">
        <v>40</v>
      </c>
      <c r="N141" s="266" t="s">
        <v>49</v>
      </c>
      <c r="O141" s="85"/>
      <c r="P141" s="214">
        <f>O141*H141</f>
        <v>0</v>
      </c>
      <c r="Q141" s="214">
        <v>0.001</v>
      </c>
      <c r="R141" s="214">
        <f>Q141*H141</f>
        <v>4.7599999999999998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615</v>
      </c>
      <c r="AT141" s="216" t="s">
        <v>178</v>
      </c>
      <c r="AU141" s="216" t="s">
        <v>88</v>
      </c>
      <c r="AY141" s="18" t="s">
        <v>141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86</v>
      </c>
      <c r="BK141" s="217">
        <f>ROUND(I141*H141,2)</f>
        <v>0</v>
      </c>
      <c r="BL141" s="18" t="s">
        <v>610</v>
      </c>
      <c r="BM141" s="216" t="s">
        <v>670</v>
      </c>
    </row>
    <row r="142" s="14" customFormat="1">
      <c r="A142" s="14"/>
      <c r="B142" s="235"/>
      <c r="C142" s="236"/>
      <c r="D142" s="223" t="s">
        <v>154</v>
      </c>
      <c r="E142" s="237" t="s">
        <v>40</v>
      </c>
      <c r="F142" s="238" t="s">
        <v>671</v>
      </c>
      <c r="G142" s="236"/>
      <c r="H142" s="239">
        <v>4760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5" t="s">
        <v>154</v>
      </c>
      <c r="AU142" s="245" t="s">
        <v>88</v>
      </c>
      <c r="AV142" s="14" t="s">
        <v>88</v>
      </c>
      <c r="AW142" s="14" t="s">
        <v>38</v>
      </c>
      <c r="AX142" s="14" t="s">
        <v>86</v>
      </c>
      <c r="AY142" s="245" t="s">
        <v>141</v>
      </c>
    </row>
    <row r="143" s="2" customFormat="1" ht="16.5" customHeight="1">
      <c r="A143" s="39"/>
      <c r="B143" s="40"/>
      <c r="C143" s="257" t="s">
        <v>672</v>
      </c>
      <c r="D143" s="257" t="s">
        <v>178</v>
      </c>
      <c r="E143" s="258" t="s">
        <v>673</v>
      </c>
      <c r="F143" s="259" t="s">
        <v>674</v>
      </c>
      <c r="G143" s="260" t="s">
        <v>256</v>
      </c>
      <c r="H143" s="261">
        <v>50</v>
      </c>
      <c r="I143" s="262"/>
      <c r="J143" s="263">
        <f>ROUND(I143*H143,2)</f>
        <v>0</v>
      </c>
      <c r="K143" s="259" t="s">
        <v>147</v>
      </c>
      <c r="L143" s="264"/>
      <c r="M143" s="265" t="s">
        <v>40</v>
      </c>
      <c r="N143" s="266" t="s">
        <v>49</v>
      </c>
      <c r="O143" s="85"/>
      <c r="P143" s="214">
        <f>O143*H143</f>
        <v>0</v>
      </c>
      <c r="Q143" s="214">
        <v>0.00075000000000000002</v>
      </c>
      <c r="R143" s="214">
        <f>Q143*H143</f>
        <v>0.037499999999999999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675</v>
      </c>
      <c r="AT143" s="216" t="s">
        <v>178</v>
      </c>
      <c r="AU143" s="216" t="s">
        <v>88</v>
      </c>
      <c r="AY143" s="18" t="s">
        <v>141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86</v>
      </c>
      <c r="BK143" s="217">
        <f>ROUND(I143*H143,2)</f>
        <v>0</v>
      </c>
      <c r="BL143" s="18" t="s">
        <v>675</v>
      </c>
      <c r="BM143" s="216" t="s">
        <v>676</v>
      </c>
    </row>
    <row r="144" s="2" customFormat="1" ht="21.75" customHeight="1">
      <c r="A144" s="39"/>
      <c r="B144" s="40"/>
      <c r="C144" s="205" t="s">
        <v>677</v>
      </c>
      <c r="D144" s="205" t="s">
        <v>143</v>
      </c>
      <c r="E144" s="206" t="s">
        <v>678</v>
      </c>
      <c r="F144" s="207" t="s">
        <v>679</v>
      </c>
      <c r="G144" s="208" t="s">
        <v>256</v>
      </c>
      <c r="H144" s="209">
        <v>10</v>
      </c>
      <c r="I144" s="210"/>
      <c r="J144" s="211">
        <f>ROUND(I144*H144,2)</f>
        <v>0</v>
      </c>
      <c r="K144" s="207" t="s">
        <v>147</v>
      </c>
      <c r="L144" s="45"/>
      <c r="M144" s="212" t="s">
        <v>40</v>
      </c>
      <c r="N144" s="213" t="s">
        <v>49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610</v>
      </c>
      <c r="AT144" s="216" t="s">
        <v>143</v>
      </c>
      <c r="AU144" s="216" t="s">
        <v>88</v>
      </c>
      <c r="AY144" s="18" t="s">
        <v>141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86</v>
      </c>
      <c r="BK144" s="217">
        <f>ROUND(I144*H144,2)</f>
        <v>0</v>
      </c>
      <c r="BL144" s="18" t="s">
        <v>610</v>
      </c>
      <c r="BM144" s="216" t="s">
        <v>680</v>
      </c>
    </row>
    <row r="145" s="2" customFormat="1">
      <c r="A145" s="39"/>
      <c r="B145" s="40"/>
      <c r="C145" s="41"/>
      <c r="D145" s="218" t="s">
        <v>150</v>
      </c>
      <c r="E145" s="41"/>
      <c r="F145" s="219" t="s">
        <v>681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150</v>
      </c>
      <c r="AU145" s="18" t="s">
        <v>88</v>
      </c>
    </row>
    <row r="146" s="2" customFormat="1" ht="16.5" customHeight="1">
      <c r="A146" s="39"/>
      <c r="B146" s="40"/>
      <c r="C146" s="257" t="s">
        <v>682</v>
      </c>
      <c r="D146" s="257" t="s">
        <v>178</v>
      </c>
      <c r="E146" s="258" t="s">
        <v>683</v>
      </c>
      <c r="F146" s="259" t="s">
        <v>684</v>
      </c>
      <c r="G146" s="260" t="s">
        <v>256</v>
      </c>
      <c r="H146" s="261">
        <v>10.5</v>
      </c>
      <c r="I146" s="262"/>
      <c r="J146" s="263">
        <f>ROUND(I146*H146,2)</f>
        <v>0</v>
      </c>
      <c r="K146" s="259" t="s">
        <v>147</v>
      </c>
      <c r="L146" s="264"/>
      <c r="M146" s="265" t="s">
        <v>40</v>
      </c>
      <c r="N146" s="266" t="s">
        <v>49</v>
      </c>
      <c r="O146" s="85"/>
      <c r="P146" s="214">
        <f>O146*H146</f>
        <v>0</v>
      </c>
      <c r="Q146" s="214">
        <v>0.00068999999999999997</v>
      </c>
      <c r="R146" s="214">
        <f>Q146*H146</f>
        <v>0.0072449999999999997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675</v>
      </c>
      <c r="AT146" s="216" t="s">
        <v>178</v>
      </c>
      <c r="AU146" s="216" t="s">
        <v>88</v>
      </c>
      <c r="AY146" s="18" t="s">
        <v>141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86</v>
      </c>
      <c r="BK146" s="217">
        <f>ROUND(I146*H146,2)</f>
        <v>0</v>
      </c>
      <c r="BL146" s="18" t="s">
        <v>675</v>
      </c>
      <c r="BM146" s="216" t="s">
        <v>685</v>
      </c>
    </row>
    <row r="147" s="14" customFormat="1">
      <c r="A147" s="14"/>
      <c r="B147" s="235"/>
      <c r="C147" s="236"/>
      <c r="D147" s="223" t="s">
        <v>154</v>
      </c>
      <c r="E147" s="237" t="s">
        <v>40</v>
      </c>
      <c r="F147" s="238" t="s">
        <v>686</v>
      </c>
      <c r="G147" s="236"/>
      <c r="H147" s="239">
        <v>10.5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154</v>
      </c>
      <c r="AU147" s="245" t="s">
        <v>88</v>
      </c>
      <c r="AV147" s="14" t="s">
        <v>88</v>
      </c>
      <c r="AW147" s="14" t="s">
        <v>38</v>
      </c>
      <c r="AX147" s="14" t="s">
        <v>86</v>
      </c>
      <c r="AY147" s="245" t="s">
        <v>141</v>
      </c>
    </row>
    <row r="148" s="2" customFormat="1" ht="21.75" customHeight="1">
      <c r="A148" s="39"/>
      <c r="B148" s="40"/>
      <c r="C148" s="205" t="s">
        <v>687</v>
      </c>
      <c r="D148" s="205" t="s">
        <v>143</v>
      </c>
      <c r="E148" s="206" t="s">
        <v>688</v>
      </c>
      <c r="F148" s="207" t="s">
        <v>689</v>
      </c>
      <c r="G148" s="208" t="s">
        <v>256</v>
      </c>
      <c r="H148" s="209">
        <v>55</v>
      </c>
      <c r="I148" s="210"/>
      <c r="J148" s="211">
        <f>ROUND(I148*H148,2)</f>
        <v>0</v>
      </c>
      <c r="K148" s="207" t="s">
        <v>147</v>
      </c>
      <c r="L148" s="45"/>
      <c r="M148" s="212" t="s">
        <v>40</v>
      </c>
      <c r="N148" s="213" t="s">
        <v>49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610</v>
      </c>
      <c r="AT148" s="216" t="s">
        <v>143</v>
      </c>
      <c r="AU148" s="216" t="s">
        <v>88</v>
      </c>
      <c r="AY148" s="18" t="s">
        <v>141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86</v>
      </c>
      <c r="BK148" s="217">
        <f>ROUND(I148*H148,2)</f>
        <v>0</v>
      </c>
      <c r="BL148" s="18" t="s">
        <v>610</v>
      </c>
      <c r="BM148" s="216" t="s">
        <v>690</v>
      </c>
    </row>
    <row r="149" s="2" customFormat="1">
      <c r="A149" s="39"/>
      <c r="B149" s="40"/>
      <c r="C149" s="41"/>
      <c r="D149" s="218" t="s">
        <v>150</v>
      </c>
      <c r="E149" s="41"/>
      <c r="F149" s="219" t="s">
        <v>691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150</v>
      </c>
      <c r="AU149" s="18" t="s">
        <v>88</v>
      </c>
    </row>
    <row r="150" s="2" customFormat="1" ht="16.5" customHeight="1">
      <c r="A150" s="39"/>
      <c r="B150" s="40"/>
      <c r="C150" s="257" t="s">
        <v>557</v>
      </c>
      <c r="D150" s="257" t="s">
        <v>178</v>
      </c>
      <c r="E150" s="258" t="s">
        <v>692</v>
      </c>
      <c r="F150" s="259" t="s">
        <v>693</v>
      </c>
      <c r="G150" s="260" t="s">
        <v>256</v>
      </c>
      <c r="H150" s="261">
        <v>57.75</v>
      </c>
      <c r="I150" s="262"/>
      <c r="J150" s="263">
        <f>ROUND(I150*H150,2)</f>
        <v>0</v>
      </c>
      <c r="K150" s="259" t="s">
        <v>147</v>
      </c>
      <c r="L150" s="264"/>
      <c r="M150" s="265" t="s">
        <v>40</v>
      </c>
      <c r="N150" s="266" t="s">
        <v>49</v>
      </c>
      <c r="O150" s="85"/>
      <c r="P150" s="214">
        <f>O150*H150</f>
        <v>0</v>
      </c>
      <c r="Q150" s="214">
        <v>0.00035</v>
      </c>
      <c r="R150" s="214">
        <f>Q150*H150</f>
        <v>0.020212500000000001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675</v>
      </c>
      <c r="AT150" s="216" t="s">
        <v>178</v>
      </c>
      <c r="AU150" s="216" t="s">
        <v>88</v>
      </c>
      <c r="AY150" s="18" t="s">
        <v>141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86</v>
      </c>
      <c r="BK150" s="217">
        <f>ROUND(I150*H150,2)</f>
        <v>0</v>
      </c>
      <c r="BL150" s="18" t="s">
        <v>675</v>
      </c>
      <c r="BM150" s="216" t="s">
        <v>694</v>
      </c>
    </row>
    <row r="151" s="14" customFormat="1">
      <c r="A151" s="14"/>
      <c r="B151" s="235"/>
      <c r="C151" s="236"/>
      <c r="D151" s="223" t="s">
        <v>154</v>
      </c>
      <c r="E151" s="237" t="s">
        <v>40</v>
      </c>
      <c r="F151" s="238" t="s">
        <v>695</v>
      </c>
      <c r="G151" s="236"/>
      <c r="H151" s="239">
        <v>57.75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5" t="s">
        <v>154</v>
      </c>
      <c r="AU151" s="245" t="s">
        <v>88</v>
      </c>
      <c r="AV151" s="14" t="s">
        <v>88</v>
      </c>
      <c r="AW151" s="14" t="s">
        <v>38</v>
      </c>
      <c r="AX151" s="14" t="s">
        <v>86</v>
      </c>
      <c r="AY151" s="245" t="s">
        <v>141</v>
      </c>
    </row>
    <row r="152" s="2" customFormat="1" ht="24.15" customHeight="1">
      <c r="A152" s="39"/>
      <c r="B152" s="40"/>
      <c r="C152" s="205" t="s">
        <v>696</v>
      </c>
      <c r="D152" s="205" t="s">
        <v>143</v>
      </c>
      <c r="E152" s="206" t="s">
        <v>697</v>
      </c>
      <c r="F152" s="207" t="s">
        <v>698</v>
      </c>
      <c r="G152" s="208" t="s">
        <v>146</v>
      </c>
      <c r="H152" s="209">
        <v>1.5</v>
      </c>
      <c r="I152" s="210"/>
      <c r="J152" s="211">
        <f>ROUND(I152*H152,2)</f>
        <v>0</v>
      </c>
      <c r="K152" s="207" t="s">
        <v>147</v>
      </c>
      <c r="L152" s="45"/>
      <c r="M152" s="212" t="s">
        <v>40</v>
      </c>
      <c r="N152" s="213" t="s">
        <v>49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0.32500000000000001</v>
      </c>
      <c r="T152" s="215">
        <f>S152*H152</f>
        <v>0.48750000000000004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610</v>
      </c>
      <c r="AT152" s="216" t="s">
        <v>143</v>
      </c>
      <c r="AU152" s="216" t="s">
        <v>88</v>
      </c>
      <c r="AY152" s="18" t="s">
        <v>141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86</v>
      </c>
      <c r="BK152" s="217">
        <f>ROUND(I152*H152,2)</f>
        <v>0</v>
      </c>
      <c r="BL152" s="18" t="s">
        <v>610</v>
      </c>
      <c r="BM152" s="216" t="s">
        <v>699</v>
      </c>
    </row>
    <row r="153" s="2" customFormat="1">
      <c r="A153" s="39"/>
      <c r="B153" s="40"/>
      <c r="C153" s="41"/>
      <c r="D153" s="218" t="s">
        <v>150</v>
      </c>
      <c r="E153" s="41"/>
      <c r="F153" s="219" t="s">
        <v>700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150</v>
      </c>
      <c r="AU153" s="18" t="s">
        <v>88</v>
      </c>
    </row>
    <row r="154" s="14" customFormat="1">
      <c r="A154" s="14"/>
      <c r="B154" s="235"/>
      <c r="C154" s="236"/>
      <c r="D154" s="223" t="s">
        <v>154</v>
      </c>
      <c r="E154" s="237" t="s">
        <v>40</v>
      </c>
      <c r="F154" s="238" t="s">
        <v>507</v>
      </c>
      <c r="G154" s="236"/>
      <c r="H154" s="239">
        <v>1.5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154</v>
      </c>
      <c r="AU154" s="245" t="s">
        <v>88</v>
      </c>
      <c r="AV154" s="14" t="s">
        <v>88</v>
      </c>
      <c r="AW154" s="14" t="s">
        <v>38</v>
      </c>
      <c r="AX154" s="14" t="s">
        <v>86</v>
      </c>
      <c r="AY154" s="245" t="s">
        <v>141</v>
      </c>
    </row>
    <row r="155" s="2" customFormat="1" ht="16.5" customHeight="1">
      <c r="A155" s="39"/>
      <c r="B155" s="40"/>
      <c r="C155" s="205" t="s">
        <v>701</v>
      </c>
      <c r="D155" s="205" t="s">
        <v>143</v>
      </c>
      <c r="E155" s="206" t="s">
        <v>702</v>
      </c>
      <c r="F155" s="207" t="s">
        <v>703</v>
      </c>
      <c r="G155" s="208" t="s">
        <v>256</v>
      </c>
      <c r="H155" s="209">
        <v>6</v>
      </c>
      <c r="I155" s="210"/>
      <c r="J155" s="211">
        <f>ROUND(I155*H155,2)</f>
        <v>0</v>
      </c>
      <c r="K155" s="207" t="s">
        <v>147</v>
      </c>
      <c r="L155" s="45"/>
      <c r="M155" s="212" t="s">
        <v>40</v>
      </c>
      <c r="N155" s="213" t="s">
        <v>49</v>
      </c>
      <c r="O155" s="85"/>
      <c r="P155" s="214">
        <f>O155*H155</f>
        <v>0</v>
      </c>
      <c r="Q155" s="214">
        <v>3.0000000000000001E-05</v>
      </c>
      <c r="R155" s="214">
        <f>Q155*H155</f>
        <v>0.00018000000000000001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610</v>
      </c>
      <c r="AT155" s="216" t="s">
        <v>143</v>
      </c>
      <c r="AU155" s="216" t="s">
        <v>88</v>
      </c>
      <c r="AY155" s="18" t="s">
        <v>141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86</v>
      </c>
      <c r="BK155" s="217">
        <f>ROUND(I155*H155,2)</f>
        <v>0</v>
      </c>
      <c r="BL155" s="18" t="s">
        <v>610</v>
      </c>
      <c r="BM155" s="216" t="s">
        <v>704</v>
      </c>
    </row>
    <row r="156" s="2" customFormat="1">
      <c r="A156" s="39"/>
      <c r="B156" s="40"/>
      <c r="C156" s="41"/>
      <c r="D156" s="218" t="s">
        <v>150</v>
      </c>
      <c r="E156" s="41"/>
      <c r="F156" s="219" t="s">
        <v>705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150</v>
      </c>
      <c r="AU156" s="18" t="s">
        <v>88</v>
      </c>
    </row>
    <row r="157" s="2" customFormat="1" ht="16.5" customHeight="1">
      <c r="A157" s="39"/>
      <c r="B157" s="40"/>
      <c r="C157" s="205" t="s">
        <v>706</v>
      </c>
      <c r="D157" s="205" t="s">
        <v>143</v>
      </c>
      <c r="E157" s="206" t="s">
        <v>707</v>
      </c>
      <c r="F157" s="207" t="s">
        <v>708</v>
      </c>
      <c r="G157" s="208" t="s">
        <v>276</v>
      </c>
      <c r="H157" s="209">
        <v>0.48799999999999999</v>
      </c>
      <c r="I157" s="210"/>
      <c r="J157" s="211">
        <f>ROUND(I157*H157,2)</f>
        <v>0</v>
      </c>
      <c r="K157" s="207" t="s">
        <v>147</v>
      </c>
      <c r="L157" s="45"/>
      <c r="M157" s="212" t="s">
        <v>40</v>
      </c>
      <c r="N157" s="213" t="s">
        <v>49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610</v>
      </c>
      <c r="AT157" s="216" t="s">
        <v>143</v>
      </c>
      <c r="AU157" s="216" t="s">
        <v>88</v>
      </c>
      <c r="AY157" s="18" t="s">
        <v>141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86</v>
      </c>
      <c r="BK157" s="217">
        <f>ROUND(I157*H157,2)</f>
        <v>0</v>
      </c>
      <c r="BL157" s="18" t="s">
        <v>610</v>
      </c>
      <c r="BM157" s="216" t="s">
        <v>709</v>
      </c>
    </row>
    <row r="158" s="2" customFormat="1">
      <c r="A158" s="39"/>
      <c r="B158" s="40"/>
      <c r="C158" s="41"/>
      <c r="D158" s="218" t="s">
        <v>150</v>
      </c>
      <c r="E158" s="41"/>
      <c r="F158" s="219" t="s">
        <v>710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150</v>
      </c>
      <c r="AU158" s="18" t="s">
        <v>88</v>
      </c>
    </row>
    <row r="159" s="2" customFormat="1" ht="21.75" customHeight="1">
      <c r="A159" s="39"/>
      <c r="B159" s="40"/>
      <c r="C159" s="205" t="s">
        <v>711</v>
      </c>
      <c r="D159" s="205" t="s">
        <v>143</v>
      </c>
      <c r="E159" s="206" t="s">
        <v>712</v>
      </c>
      <c r="F159" s="207" t="s">
        <v>713</v>
      </c>
      <c r="G159" s="208" t="s">
        <v>276</v>
      </c>
      <c r="H159" s="209">
        <v>4.8799999999999999</v>
      </c>
      <c r="I159" s="210"/>
      <c r="J159" s="211">
        <f>ROUND(I159*H159,2)</f>
        <v>0</v>
      </c>
      <c r="K159" s="207" t="s">
        <v>147</v>
      </c>
      <c r="L159" s="45"/>
      <c r="M159" s="212" t="s">
        <v>40</v>
      </c>
      <c r="N159" s="213" t="s">
        <v>49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610</v>
      </c>
      <c r="AT159" s="216" t="s">
        <v>143</v>
      </c>
      <c r="AU159" s="216" t="s">
        <v>88</v>
      </c>
      <c r="AY159" s="18" t="s">
        <v>141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86</v>
      </c>
      <c r="BK159" s="217">
        <f>ROUND(I159*H159,2)</f>
        <v>0</v>
      </c>
      <c r="BL159" s="18" t="s">
        <v>610</v>
      </c>
      <c r="BM159" s="216" t="s">
        <v>714</v>
      </c>
    </row>
    <row r="160" s="2" customFormat="1">
      <c r="A160" s="39"/>
      <c r="B160" s="40"/>
      <c r="C160" s="41"/>
      <c r="D160" s="218" t="s">
        <v>150</v>
      </c>
      <c r="E160" s="41"/>
      <c r="F160" s="219" t="s">
        <v>715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150</v>
      </c>
      <c r="AU160" s="18" t="s">
        <v>88</v>
      </c>
    </row>
    <row r="161" s="14" customFormat="1">
      <c r="A161" s="14"/>
      <c r="B161" s="235"/>
      <c r="C161" s="236"/>
      <c r="D161" s="223" t="s">
        <v>154</v>
      </c>
      <c r="E161" s="237" t="s">
        <v>40</v>
      </c>
      <c r="F161" s="238" t="s">
        <v>716</v>
      </c>
      <c r="G161" s="236"/>
      <c r="H161" s="239">
        <v>4.8799999999999999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154</v>
      </c>
      <c r="AU161" s="245" t="s">
        <v>88</v>
      </c>
      <c r="AV161" s="14" t="s">
        <v>88</v>
      </c>
      <c r="AW161" s="14" t="s">
        <v>38</v>
      </c>
      <c r="AX161" s="14" t="s">
        <v>86</v>
      </c>
      <c r="AY161" s="245" t="s">
        <v>141</v>
      </c>
    </row>
    <row r="162" s="2" customFormat="1" ht="16.5" customHeight="1">
      <c r="A162" s="39"/>
      <c r="B162" s="40"/>
      <c r="C162" s="205" t="s">
        <v>717</v>
      </c>
      <c r="D162" s="205" t="s">
        <v>143</v>
      </c>
      <c r="E162" s="206" t="s">
        <v>718</v>
      </c>
      <c r="F162" s="207" t="s">
        <v>719</v>
      </c>
      <c r="G162" s="208" t="s">
        <v>276</v>
      </c>
      <c r="H162" s="209">
        <v>4.8259999999999996</v>
      </c>
      <c r="I162" s="210"/>
      <c r="J162" s="211">
        <f>ROUND(I162*H162,2)</f>
        <v>0</v>
      </c>
      <c r="K162" s="207" t="s">
        <v>147</v>
      </c>
      <c r="L162" s="45"/>
      <c r="M162" s="212" t="s">
        <v>40</v>
      </c>
      <c r="N162" s="213" t="s">
        <v>49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610</v>
      </c>
      <c r="AT162" s="216" t="s">
        <v>143</v>
      </c>
      <c r="AU162" s="216" t="s">
        <v>88</v>
      </c>
      <c r="AY162" s="18" t="s">
        <v>141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86</v>
      </c>
      <c r="BK162" s="217">
        <f>ROUND(I162*H162,2)</f>
        <v>0</v>
      </c>
      <c r="BL162" s="18" t="s">
        <v>610</v>
      </c>
      <c r="BM162" s="216" t="s">
        <v>720</v>
      </c>
    </row>
    <row r="163" s="2" customFormat="1">
      <c r="A163" s="39"/>
      <c r="B163" s="40"/>
      <c r="C163" s="41"/>
      <c r="D163" s="218" t="s">
        <v>150</v>
      </c>
      <c r="E163" s="41"/>
      <c r="F163" s="219" t="s">
        <v>721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150</v>
      </c>
      <c r="AU163" s="18" t="s">
        <v>88</v>
      </c>
    </row>
    <row r="164" s="12" customFormat="1" ht="25.92" customHeight="1">
      <c r="A164" s="12"/>
      <c r="B164" s="189"/>
      <c r="C164" s="190"/>
      <c r="D164" s="191" t="s">
        <v>77</v>
      </c>
      <c r="E164" s="192" t="s">
        <v>722</v>
      </c>
      <c r="F164" s="192" t="s">
        <v>723</v>
      </c>
      <c r="G164" s="190"/>
      <c r="H164" s="190"/>
      <c r="I164" s="193"/>
      <c r="J164" s="194">
        <f>BK164</f>
        <v>0</v>
      </c>
      <c r="K164" s="190"/>
      <c r="L164" s="195"/>
      <c r="M164" s="196"/>
      <c r="N164" s="197"/>
      <c r="O164" s="197"/>
      <c r="P164" s="198">
        <f>SUM(P165:P168)</f>
        <v>0</v>
      </c>
      <c r="Q164" s="197"/>
      <c r="R164" s="198">
        <f>SUM(R165:R168)</f>
        <v>0</v>
      </c>
      <c r="S164" s="197"/>
      <c r="T164" s="199">
        <f>SUM(T165:T168)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0" t="s">
        <v>148</v>
      </c>
      <c r="AT164" s="201" t="s">
        <v>77</v>
      </c>
      <c r="AU164" s="201" t="s">
        <v>78</v>
      </c>
      <c r="AY164" s="200" t="s">
        <v>141</v>
      </c>
      <c r="BK164" s="202">
        <f>SUM(BK165:BK168)</f>
        <v>0</v>
      </c>
    </row>
    <row r="165" s="2" customFormat="1" ht="16.5" customHeight="1">
      <c r="A165" s="39"/>
      <c r="B165" s="40"/>
      <c r="C165" s="205" t="s">
        <v>724</v>
      </c>
      <c r="D165" s="205" t="s">
        <v>143</v>
      </c>
      <c r="E165" s="206" t="s">
        <v>725</v>
      </c>
      <c r="F165" s="207" t="s">
        <v>726</v>
      </c>
      <c r="G165" s="208" t="s">
        <v>727</v>
      </c>
      <c r="H165" s="209">
        <v>3</v>
      </c>
      <c r="I165" s="210"/>
      <c r="J165" s="211">
        <f>ROUND(I165*H165,2)</f>
        <v>0</v>
      </c>
      <c r="K165" s="207" t="s">
        <v>147</v>
      </c>
      <c r="L165" s="45"/>
      <c r="M165" s="212" t="s">
        <v>40</v>
      </c>
      <c r="N165" s="213" t="s">
        <v>49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283</v>
      </c>
      <c r="AT165" s="216" t="s">
        <v>143</v>
      </c>
      <c r="AU165" s="216" t="s">
        <v>86</v>
      </c>
      <c r="AY165" s="18" t="s">
        <v>141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86</v>
      </c>
      <c r="BK165" s="217">
        <f>ROUND(I165*H165,2)</f>
        <v>0</v>
      </c>
      <c r="BL165" s="18" t="s">
        <v>283</v>
      </c>
      <c r="BM165" s="216" t="s">
        <v>728</v>
      </c>
    </row>
    <row r="166" s="2" customFormat="1">
      <c r="A166" s="39"/>
      <c r="B166" s="40"/>
      <c r="C166" s="41"/>
      <c r="D166" s="218" t="s">
        <v>150</v>
      </c>
      <c r="E166" s="41"/>
      <c r="F166" s="219" t="s">
        <v>729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150</v>
      </c>
      <c r="AU166" s="18" t="s">
        <v>86</v>
      </c>
    </row>
    <row r="167" s="2" customFormat="1" ht="16.5" customHeight="1">
      <c r="A167" s="39"/>
      <c r="B167" s="40"/>
      <c r="C167" s="205" t="s">
        <v>730</v>
      </c>
      <c r="D167" s="205" t="s">
        <v>143</v>
      </c>
      <c r="E167" s="206" t="s">
        <v>731</v>
      </c>
      <c r="F167" s="207" t="s">
        <v>732</v>
      </c>
      <c r="G167" s="208" t="s">
        <v>727</v>
      </c>
      <c r="H167" s="209">
        <v>8</v>
      </c>
      <c r="I167" s="210"/>
      <c r="J167" s="211">
        <f>ROUND(I167*H167,2)</f>
        <v>0</v>
      </c>
      <c r="K167" s="207" t="s">
        <v>147</v>
      </c>
      <c r="L167" s="45"/>
      <c r="M167" s="212" t="s">
        <v>40</v>
      </c>
      <c r="N167" s="213" t="s">
        <v>49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283</v>
      </c>
      <c r="AT167" s="216" t="s">
        <v>143</v>
      </c>
      <c r="AU167" s="216" t="s">
        <v>86</v>
      </c>
      <c r="AY167" s="18" t="s">
        <v>141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86</v>
      </c>
      <c r="BK167" s="217">
        <f>ROUND(I167*H167,2)</f>
        <v>0</v>
      </c>
      <c r="BL167" s="18" t="s">
        <v>283</v>
      </c>
      <c r="BM167" s="216" t="s">
        <v>733</v>
      </c>
    </row>
    <row r="168" s="2" customFormat="1">
      <c r="A168" s="39"/>
      <c r="B168" s="40"/>
      <c r="C168" s="41"/>
      <c r="D168" s="218" t="s">
        <v>150</v>
      </c>
      <c r="E168" s="41"/>
      <c r="F168" s="219" t="s">
        <v>734</v>
      </c>
      <c r="G168" s="41"/>
      <c r="H168" s="41"/>
      <c r="I168" s="220"/>
      <c r="J168" s="41"/>
      <c r="K168" s="41"/>
      <c r="L168" s="45"/>
      <c r="M168" s="267"/>
      <c r="N168" s="268"/>
      <c r="O168" s="269"/>
      <c r="P168" s="269"/>
      <c r="Q168" s="269"/>
      <c r="R168" s="269"/>
      <c r="S168" s="269"/>
      <c r="T168" s="270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150</v>
      </c>
      <c r="AU168" s="18" t="s">
        <v>86</v>
      </c>
    </row>
    <row r="169" s="2" customFormat="1" ht="6.96" customHeight="1">
      <c r="A169" s="39"/>
      <c r="B169" s="60"/>
      <c r="C169" s="61"/>
      <c r="D169" s="61"/>
      <c r="E169" s="61"/>
      <c r="F169" s="61"/>
      <c r="G169" s="61"/>
      <c r="H169" s="61"/>
      <c r="I169" s="61"/>
      <c r="J169" s="61"/>
      <c r="K169" s="61"/>
      <c r="L169" s="45"/>
      <c r="M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</row>
  </sheetData>
  <sheetProtection sheet="1" autoFilter="0" formatColumns="0" formatRows="0" objects="1" scenarios="1" spinCount="100000" saltValue="JT1SiZwghznjGf3ipuwzlz5Rpp7ccHiFcGAuQ+Sdo0UhmBn6/6YMGxpyxzWveZ/tEQb3zuAolrpGk3dfgYhF4w==" hashValue="MBMohIRnVa2N+2UZNDKmOBU3osd4YInMISwaTC68sAHBdlzOffe6KsIGsfa7qbCNjla+wH8W40h7+mB+Dqnnog==" algorithmName="SHA-512" password="CC35"/>
  <autoFilter ref="C84:K16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1_02/741110043"/>
    <hyperlink ref="F93" r:id="rId2" display="https://podminky.urs.cz/item/CS_URS_2021_02/741112111"/>
    <hyperlink ref="F96" r:id="rId3" display="https://podminky.urs.cz/item/CS_URS_2021_02/741122144"/>
    <hyperlink ref="F100" r:id="rId4" display="https://podminky.urs.cz/item/CS_URS_2021_02/741122611"/>
    <hyperlink ref="F104" r:id="rId5" display="https://podminky.urs.cz/item/CS_URS_2021_02/741122641"/>
    <hyperlink ref="F108" r:id="rId6" display="https://podminky.urs.cz/item/CS_URS_2021_02/741320175"/>
    <hyperlink ref="F111" r:id="rId7" display="https://podminky.urs.cz/item/CS_URS_2021_02/741370122"/>
    <hyperlink ref="F116" r:id="rId8" display="https://podminky.urs.cz/item/CS_URS_2021_02/210191502"/>
    <hyperlink ref="F121" r:id="rId9" display="https://podminky.urs.cz/item/CS_URS_2021_02/460010023"/>
    <hyperlink ref="F123" r:id="rId10" display="https://podminky.urs.cz/item/CS_URS_2021_02/460161172"/>
    <hyperlink ref="F125" r:id="rId11" display="https://podminky.urs.cz/item/CS_URS_2021_02/460161302"/>
    <hyperlink ref="F127" r:id="rId12" display="https://podminky.urs.cz/item/CS_URS_2021_02/460431172"/>
    <hyperlink ref="F129" r:id="rId13" display="https://podminky.urs.cz/item/CS_URS_2021_02/460431312"/>
    <hyperlink ref="F131" r:id="rId14" display="https://podminky.urs.cz/item/CS_URS_2021_02/460481122"/>
    <hyperlink ref="F134" r:id="rId15" display="https://podminky.urs.cz/item/CS_URS_2021_02/460581121"/>
    <hyperlink ref="F137" r:id="rId16" display="https://podminky.urs.cz/item/CS_URS_2021_02/460641113"/>
    <hyperlink ref="F140" r:id="rId17" display="https://podminky.urs.cz/item/CS_URS_2021_02/460661411"/>
    <hyperlink ref="F145" r:id="rId18" display="https://podminky.urs.cz/item/CS_URS_2021_02/460791114"/>
    <hyperlink ref="F149" r:id="rId19" display="https://podminky.urs.cz/item/CS_URS_2021_02/460791213"/>
    <hyperlink ref="F153" r:id="rId20" display="https://podminky.urs.cz/item/CS_URS_2021_02/468011131"/>
    <hyperlink ref="F156" r:id="rId21" display="https://podminky.urs.cz/item/CS_URS_2021_02/468041112"/>
    <hyperlink ref="F158" r:id="rId22" display="https://podminky.urs.cz/item/CS_URS_2021_02/469972111"/>
    <hyperlink ref="F160" r:id="rId23" display="https://podminky.urs.cz/item/CS_URS_2021_02/469972121"/>
    <hyperlink ref="F163" r:id="rId24" display="https://podminky.urs.cz/item/CS_URS_2021_02/469981111"/>
    <hyperlink ref="F166" r:id="rId25" display="https://podminky.urs.cz/item/CS_URS_2021_02/HZS2232"/>
    <hyperlink ref="F168" r:id="rId26" display="https://podminky.urs.cz/item/CS_URS_2021_02/HZS4232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Václav Pastirik</dc:creator>
  <cp:lastModifiedBy>Václav Pastirik</cp:lastModifiedBy>
  <dcterms:created xsi:type="dcterms:W3CDTF">2022-06-07T15:01:36Z</dcterms:created>
  <dcterms:modified xsi:type="dcterms:W3CDTF">2022-06-07T15:01:53Z</dcterms:modified>
</cp:coreProperties>
</file>